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19.xml" ContentType="application/vnd.openxmlformats-officedocument.spreadsheetml.pivotTable+xml"/>
  <Override PartName="/xl/pivotTables/pivotTable31.xml" ContentType="application/vnd.openxmlformats-officedocument.spreadsheetml.pivotTable+xml"/>
  <Override PartName="/xl/pivotTables/pivotTable22.xml" ContentType="application/vnd.openxmlformats-officedocument.spreadsheetml.pivotTable+xml"/>
  <Override PartName="/xl/pivotTables/pivotTable30.xml" ContentType="application/vnd.openxmlformats-officedocument.spreadsheetml.pivotTable+xml"/>
  <Override PartName="/xl/pivotTables/pivotTable21.xml" ContentType="application/vnd.openxmlformats-officedocument.spreadsheetml.pivotTable+xml"/>
  <Override PartName="/xl/pivotTables/pivotTable23.xml" ContentType="application/vnd.openxmlformats-officedocument.spreadsheetml.pivotTable+xml"/>
  <Override PartName="/xl/pivotTables/pivotTable29.xml" ContentType="application/vnd.openxmlformats-officedocument.spreadsheetml.pivotTable+xml"/>
  <Override PartName="/xl/pivotTables/pivotTable34.xml" ContentType="application/vnd.openxmlformats-officedocument.spreadsheetml.pivotTable+xml"/>
  <Override PartName="/xl/pivotTables/pivotTable28.xml" ContentType="application/vnd.openxmlformats-officedocument.spreadsheetml.pivotTable+xml"/>
  <Override PartName="/xl/pivotTables/pivotTable18.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27.xml" ContentType="application/vnd.openxmlformats-officedocument.spreadsheetml.pivotTable+xml"/>
  <Override PartName="/xl/pivotTables/pivotTable25.xml" ContentType="application/vnd.openxmlformats-officedocument.spreadsheetml.pivotTable+xml"/>
  <Override PartName="/xl/pivotTables/pivotTable20.xml" ContentType="application/vnd.openxmlformats-officedocument.spreadsheetml.pivotTable+xml"/>
  <Override PartName="/xl/pivotTables/pivotTable26.xml" ContentType="application/vnd.openxmlformats-officedocument.spreadsheetml.pivotTable+xml"/>
  <Override PartName="/xl/pivotTables/pivotTable24.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10"/>
  <workbookPr defaultThemeVersion="124226"/>
  <bookViews>
    <workbookView xWindow="3150" yWindow="50236" windowWidth="21300" windowHeight="14010" tabRatio="710" activeTab="0"/>
  </bookViews>
  <sheets>
    <sheet name="Contents" sheetId="13" r:id="rId1"/>
    <sheet name="Executive Summary" sheetId="26" r:id="rId2"/>
    <sheet name="SWRCB November Data" sheetId="33" r:id="rId3"/>
    <sheet name="SWRCB November Survey Summaries" sheetId="34" r:id="rId4"/>
    <sheet name="SWRCB November Data Dictionary" sheetId="35" r:id="rId5"/>
    <sheet name="SWRCB Summer Clean Data" sheetId="23" r:id="rId6"/>
    <sheet name="SWRCB Summer Survey Summaries" sheetId="24" r:id="rId7"/>
    <sheet name="SWRCB Summer Data Dictionary" sheetId="14" r:id="rId8"/>
    <sheet name="RCAP Clean Data" sheetId="4" r:id="rId9"/>
    <sheet name="RCAP Survey Summaries" sheetId="19" r:id="rId10"/>
    <sheet name="RCAP Data Dictionary" sheetId="12" r:id="rId11"/>
    <sheet name="ISAWWA Clean Data" sheetId="29" r:id="rId12"/>
    <sheet name="ISAWWA Survey Summaries " sheetId="32" r:id="rId13"/>
    <sheet name="ISAWWA Data Dictionary" sheetId="30" r:id="rId14"/>
    <sheet name="User Queries" sheetId="28" r:id="rId15"/>
    <sheet name="Lookup Tables" sheetId="15" r:id="rId16"/>
  </sheets>
  <definedNames>
    <definedName name="_xlnm._FilterDatabase" localSheetId="11" hidden="1">'ISAWWA Clean Data'!$A$1:$AI$215</definedName>
    <definedName name="_xlnm._FilterDatabase" localSheetId="8" hidden="1">'RCAP Clean Data'!$A$1:$BB$1131</definedName>
    <definedName name="_xlnm._FilterDatabase" localSheetId="2" hidden="1">'SWRCB November Data'!$A$1:$BF$407</definedName>
    <definedName name="_xlnm._FilterDatabase" localSheetId="5" hidden="1">'SWRCB Summer Clean Data'!$A$1:$Z$214</definedName>
  </definedNames>
  <calcPr calcId="191028"/>
  <pivotCaches>
    <pivotCache cacheId="5688" r:id="rId17"/>
    <pivotCache cacheId="5687" r:id="rId18"/>
    <pivotCache cacheId="5686" r:id="rId19"/>
    <pivotCache cacheId="5684" r:id="rId20"/>
    <pivotCache cacheId="5683" r:id="rId21"/>
    <pivotCache cacheId="5685" r:id="rId22"/>
  </pivotCaches>
  <extLst/>
</workbook>
</file>

<file path=xl/sharedStrings.xml><?xml version="1.0" encoding="utf-8"?>
<sst xmlns="http://schemas.openxmlformats.org/spreadsheetml/2006/main" count="25694" uniqueCount="2405">
  <si>
    <t>Financial Impacts of COVID-19 on Small Water Systems</t>
  </si>
  <si>
    <r>
      <t xml:space="preserve">Version Date: </t>
    </r>
    <r>
      <rPr>
        <sz val="11"/>
        <color rgb="FF000000"/>
        <rFont val="Calibri"/>
        <family val="2"/>
        <scheme val="minor"/>
      </rPr>
      <t>April 5, 2021</t>
    </r>
  </si>
  <si>
    <r>
      <t xml:space="preserve">Overview: 
</t>
    </r>
    <r>
      <rPr>
        <sz val="11"/>
        <color theme="1"/>
        <rFont val="Calibri"/>
        <family val="2"/>
        <scheme val="minor"/>
      </rPr>
      <t>The data provided here are the results of one national survey performed by the Rural Community Assistance Partnership, two California surveys performed by the California State Water Resources Control Board, and two Illinois surveys performed by the Illinois Section American Water Works Association.</t>
    </r>
    <r>
      <rPr>
        <b/>
        <sz val="11"/>
        <color rgb="FF000000"/>
        <rFont val="Calibri"/>
        <family val="2"/>
        <scheme val="minor"/>
      </rPr>
      <t xml:space="preserve"> </t>
    </r>
    <r>
      <rPr>
        <sz val="11"/>
        <color rgb="FF000000"/>
        <rFont val="Calibri"/>
        <family val="2"/>
        <scheme val="minor"/>
      </rPr>
      <t>There are also summaries of other state and national surveys on the impacts of COVID-19 on small water systems.</t>
    </r>
  </si>
  <si>
    <r>
      <t xml:space="preserve">Contact: </t>
    </r>
    <r>
      <rPr>
        <sz val="11"/>
        <color rgb="FF000000"/>
        <rFont val="Calibri"/>
        <family val="2"/>
        <scheme val="minor"/>
      </rPr>
      <t>Michael Cohen, mcohen@pacinst.org</t>
    </r>
  </si>
  <si>
    <r>
      <t xml:space="preserve">RCAP Contact: </t>
    </r>
    <r>
      <rPr>
        <sz val="11"/>
        <color rgb="FF000000"/>
        <rFont val="Calibri"/>
        <family val="2"/>
        <scheme val="minor"/>
      </rPr>
      <t>info@rcap.org</t>
    </r>
  </si>
  <si>
    <t>Contents</t>
  </si>
  <si>
    <t>Executive Summary</t>
  </si>
  <si>
    <r>
      <t xml:space="preserve">California State Water Resources Control Board Survey:
</t>
    </r>
    <r>
      <rPr>
        <sz val="11"/>
        <color theme="1"/>
        <rFont val="Calibri"/>
        <family val="2"/>
        <scheme val="minor"/>
      </rPr>
      <t>Survey responses collected November, 2020</t>
    </r>
  </si>
  <si>
    <t>SWRCB November Survey Results</t>
  </si>
  <si>
    <t>SWRCB November Survey Summaries</t>
  </si>
  <si>
    <t>SWRCB November Data Dictionary</t>
  </si>
  <si>
    <r>
      <t xml:space="preserve">California State Water Resources Control Board Survey:
</t>
    </r>
    <r>
      <rPr>
        <sz val="11"/>
        <color theme="1"/>
        <rFont val="Calibri"/>
        <family val="2"/>
        <scheme val="minor"/>
      </rPr>
      <t>Survey Began June, 2020
Results as of August 10, 2020</t>
    </r>
  </si>
  <si>
    <t>SWRCB Summer Survey Results</t>
  </si>
  <si>
    <t>SWRCB Summer Survey Summaries</t>
  </si>
  <si>
    <t>SWRCB Summer Data Dictionary</t>
  </si>
  <si>
    <r>
      <t xml:space="preserve">Rural Community Assistance Partnership Survey:
</t>
    </r>
    <r>
      <rPr>
        <sz val="11"/>
        <color theme="1"/>
        <rFont val="Calibri"/>
        <family val="2"/>
        <scheme val="minor"/>
      </rPr>
      <t>Survey responses collected May 4-19, 2020</t>
    </r>
  </si>
  <si>
    <t>RCAP Survey Results</t>
  </si>
  <si>
    <t>RCAP Survey Summaries</t>
  </si>
  <si>
    <t>RCAP Data Dictionary</t>
  </si>
  <si>
    <r>
      <rPr>
        <b/>
        <sz val="11"/>
        <color theme="1"/>
        <rFont val="Calibri"/>
        <family val="2"/>
        <scheme val="minor"/>
      </rPr>
      <t>Illinois Section of the American Water Works Association Survey:</t>
    </r>
    <r>
      <rPr>
        <sz val="11"/>
        <color theme="1"/>
        <rFont val="Calibri"/>
        <family val="2"/>
        <scheme val="minor"/>
      </rPr>
      <t xml:space="preserve">
Survey responses from April and June, 2020</t>
    </r>
  </si>
  <si>
    <t>ISAWWA Survey Results</t>
  </si>
  <si>
    <t>ISAWWA Survey Summaries</t>
  </si>
  <si>
    <t>ISAWWA Data Dictionary</t>
  </si>
  <si>
    <t>User Queries</t>
  </si>
  <si>
    <t>Lookup tables for calculations</t>
  </si>
  <si>
    <t>Findings from Other Surveys</t>
  </si>
  <si>
    <t>In this spreadsheet, we compile and summarize data from reponses to California's SWRCB and the Rural Community Assistance Partnership Network Surveys. Toward the bottom of this spreadsheet/page, we briefly summarize survey findings from:</t>
  </si>
  <si>
    <t>American Water Works Association</t>
  </si>
  <si>
    <t>Illinois Section American Water Works Association</t>
  </si>
  <si>
    <t>Environmental Finance Center at University of North Carolina</t>
  </si>
  <si>
    <t>National Rural Water Association</t>
  </si>
  <si>
    <t>Washington State Department of Health</t>
  </si>
  <si>
    <t>Raftelis-Nicholas Institute</t>
  </si>
  <si>
    <t>Raftelis</t>
  </si>
  <si>
    <t>US Environmental Protection Agency</t>
  </si>
  <si>
    <t>SWRCB and RCAP Surveys</t>
  </si>
  <si>
    <r>
      <t xml:space="preserve">The SWRCB surveyed California public water systems on the financial impacts of COVID-19 from early June to early August 2020 and surveyed a separate set of systems in November 2020. The first survey was untargeted and voluntary and only 7.5% of the state’s CWS (213 systems) responded, but only 5% of SCWS (123 systems) responded. The November 2020 SWRCB survey was unique among the financial impacts surveys in SWRCB’s commitment to survey a statistically representative sample of CWS in California for all water system sizes. The November survey received responses from 20% of the states CWS (579 systems) and 11% of SCWS (276 systems) after assisting small systems in responding to the survey. 
The </t>
    </r>
    <r>
      <rPr>
        <b/>
        <sz val="11"/>
        <color theme="1"/>
        <rFont val="Calibri"/>
        <family val="2"/>
        <scheme val="minor"/>
      </rPr>
      <t>Rural Community Assistance Partnership</t>
    </r>
    <r>
      <rPr>
        <sz val="11"/>
        <color theme="1"/>
        <rFont val="Calibri"/>
        <family val="2"/>
        <scheme val="minor"/>
      </rPr>
      <t xml:space="preserve"> (RCAP) Network performed a similar survey in May 2020 of the public water wastewater systems they work with and received responses from 995 small systems that provide water or both water and wastewater services in 49 states and Puerto Rico.</t>
    </r>
  </si>
  <si>
    <t>Revenue Loss:</t>
  </si>
  <si>
    <r>
      <t xml:space="preserve">Most small water systems, 59% for the summer SWRCB survey and 72% for the RCAP survey, either did not report losses or reported no loss in revenue in the latest billing cycle prior to the survey compared to 2019. However, seventeen percent of small system respondents reported revenue losses greater than ten percent and </t>
    </r>
    <r>
      <rPr>
        <b/>
        <sz val="11"/>
        <color theme="1"/>
        <rFont val="Calibri"/>
        <family val="2"/>
        <scheme val="minor"/>
      </rPr>
      <t>five to six percent of the small system respondents in each survey reported revenue losses greater than 30%.</t>
    </r>
    <r>
      <rPr>
        <sz val="11"/>
        <color theme="1"/>
        <rFont val="Calibri"/>
        <family val="2"/>
        <scheme val="minor"/>
      </rPr>
      <t xml:space="preserve"> The November SWRCB survey shows improvements since the spring and summer surveys; 76% of the November SWRCB survey respondents reported increases or no change in revenue from April to October 2020 when compared to April to October 2019. Only two systems (&lt;1% of respondents) reported losses greater than 30%.</t>
    </r>
  </si>
  <si>
    <t>Cash Reserves and Ability to Operate:</t>
  </si>
  <si>
    <r>
      <t>Most systems in the summer SWRCB survey reported that revenue losses in their last billing cycle were less than 10% of their cash reserves, indicating the ability to continue to operate under these conditions for approximately a year or longer. However, 7</t>
    </r>
    <r>
      <rPr>
        <b/>
        <sz val="11"/>
        <color theme="1"/>
        <rFont val="Calibri"/>
        <family val="2"/>
        <scheme val="minor"/>
      </rPr>
      <t xml:space="preserve">% of systems in the summer SWRCB reported monthly revenue losses greater than 30% of cash reserves, and 30% of RCAP's national survey respondents reported the ability to cover all system expenses for only six months or less under the financial conditions at the time. </t>
    </r>
    <r>
      <rPr>
        <sz val="11"/>
        <color theme="1"/>
        <rFont val="Calibri"/>
        <family val="2"/>
        <scheme val="minor"/>
      </rPr>
      <t>The ability to cover operating expenses improved slightly in the November SWRCB survey, in which 8% of systems predicted they could meet expenses for less than six months.</t>
    </r>
  </si>
  <si>
    <t>Revenue Loss Determinants:</t>
  </si>
  <si>
    <t xml:space="preserve">The RCAP survey results suggest that a higher poverty rate increases revenue loss during the pandemic. However,  The RCAP survey does not demonstrate a correlation between percent of revenue decline and system size, customer makeup, or whether the system serves a Tribal entity. The summer SWRCB survey shows no correlation between the percent of revenue loss for small water systems and geographic location, system size, or poverty rate. </t>
  </si>
  <si>
    <t>Household Debt:</t>
  </si>
  <si>
    <t>Respondents from the November SWRCB survey report that 9% of SCWS customers, or 73,000 accounts, are in debt to their water provider in California. The average debt is $370 per account, less than the $500 average for medium and large systems. Small water system customers in California had accumulated $27 million in debt by the end of October 2020, but we estimate that household debt may have grown to as much as $38 million by the end of January 2021.</t>
  </si>
  <si>
    <t>Findings from Other Surveys:</t>
  </si>
  <si>
    <r>
      <t xml:space="preserve">The </t>
    </r>
    <r>
      <rPr>
        <b/>
        <sz val="11"/>
        <color theme="1"/>
        <rFont val="Calibri"/>
        <family val="2"/>
        <scheme val="minor"/>
      </rPr>
      <t>American Water Works Association</t>
    </r>
    <r>
      <rPr>
        <sz val="11"/>
        <color theme="1"/>
        <rFont val="Calibri"/>
        <family val="2"/>
        <scheme val="minor"/>
      </rPr>
      <t xml:space="preserve"> surveyed 421 systems in June, 2020, 187 of which were small systems that serve fewer than 10,000 people. More than half of the survey respondents reported revenue generation/ cash flow issues or anticipated issues within the month after the survey. Small systems serving fewer than 10,000 people reported the highest likelihood (27%) of revenue loss that would impact the existing level of service. Though many of the concerns of utilities had decreased since a similar survey in April, concerns over revenue and cash flow had increased. </t>
    </r>
  </si>
  <si>
    <r>
      <t xml:space="preserve">The </t>
    </r>
    <r>
      <rPr>
        <b/>
        <sz val="11"/>
        <color theme="1"/>
        <rFont val="Calibri"/>
        <family val="2"/>
        <scheme val="minor"/>
      </rPr>
      <t>Illinois Section AWWA</t>
    </r>
    <r>
      <rPr>
        <sz val="11"/>
        <color theme="1"/>
        <rFont val="Calibri"/>
        <family val="2"/>
        <scheme val="minor"/>
      </rPr>
      <t xml:space="preserve"> surveyed 141 systems in April and 73 systems in June 2020 on operational and financial impacts of the COVID-19 pandemic. In both surveys, respondents cited staff health as their primary concern, and fewer than half of respondents cited budget or revenue concerns. As the length of the pandemic became clearer from April to June, the proportion of systems reporting negative revenue impacts from disconnection moratoria and shut downs rose from 19% to 39% (28 systems). In June, 39% of respondents (28 systems) still reported it was too early to tell if the pandemic would have negative revenue impacts.</t>
    </r>
  </si>
  <si>
    <r>
      <t xml:space="preserve">The </t>
    </r>
    <r>
      <rPr>
        <b/>
        <sz val="11"/>
        <color theme="1"/>
        <rFont val="Calibri"/>
        <family val="2"/>
        <scheme val="minor"/>
      </rPr>
      <t>Environmental Finance Center at UNC</t>
    </r>
    <r>
      <rPr>
        <sz val="11"/>
        <color theme="1"/>
        <rFont val="Calibri"/>
        <family val="2"/>
        <scheme val="minor"/>
      </rPr>
      <t xml:space="preserve"> surveyed 95 water systems from April 29 - May 5, 2020 and analyzed North Carolina Public Utility data through July 2020 to supplement its financial analysis. These studies found that average arrears were only 2.5% of operating revenue, but the hardships of the pandemic were unequally distributed, with some utilities reporting up to 43% revenue decreases and 20% of their customers eligible to be disconnected due to non-payment. Negative impacts of the pandemic were generally worse among small water systems serving fewer than 10,000 people, with half of small systems reporting they could pay for operating and capital expenditures for fewer than six months under the conditions at the time. Roughly half of the systems reported changes in capital projects due to the pandemic's financial impact, with the most common change reported as delaying the start of a project that was planned to begin soon.</t>
    </r>
  </si>
  <si>
    <r>
      <t>The</t>
    </r>
    <r>
      <rPr>
        <b/>
        <sz val="11"/>
        <color theme="1"/>
        <rFont val="Calibri"/>
        <family val="2"/>
        <scheme val="minor"/>
      </rPr>
      <t xml:space="preserve"> National Rural Water Association</t>
    </r>
    <r>
      <rPr>
        <sz val="11"/>
        <color theme="1"/>
        <rFont val="Calibri"/>
        <family val="2"/>
        <scheme val="minor"/>
      </rPr>
      <t xml:space="preserve"> (NRWA) surveyed  4,915 water and wastewater systems nationally in April 2020; 95% of respondents provided either water or water and wastewater services. NRWA estimated that drinking water systems would lose $817 million in revenue by mid-July under the circumstances of April. Forty nine percent of systems reported revenue losses, averaging a 22% decrease in revenue, and many more systems expected revenue losses that had not yet occurred. Thirty-one percent of respondents reported water usage decreases, with an average decrease of 25%.</t>
    </r>
  </si>
  <si>
    <r>
      <t xml:space="preserve">The </t>
    </r>
    <r>
      <rPr>
        <b/>
        <sz val="11"/>
        <color theme="1"/>
        <rFont val="Calibri"/>
        <family val="2"/>
        <scheme val="minor"/>
      </rPr>
      <t>Washington State Department of Health</t>
    </r>
    <r>
      <rPr>
        <sz val="11"/>
        <color theme="1"/>
        <rFont val="Calibri"/>
        <family val="2"/>
        <scheme val="minor"/>
      </rPr>
      <t xml:space="preserve"> surveyed 314 systems May-July, 2020. Approximately 216 of the surveyed systems serve fewer than 10,000 people, but most of the results are not broken down by system size. Thirty-six percent of respondents (114 utilities) reported revenue losses totaling $20 million. If representative of the state, the Department of Health estimates revenue losses of $177 across Washington at the time of the survey. Only four percent of respondents (14 systems) reported high or extreme financial impact. However, 11% of respondents (35 systems) reported being unable to perform regular maintenance, and 30% (94 systems) reported they would delay planned or new capital projects in response to the pandemic.</t>
    </r>
  </si>
  <si>
    <r>
      <t xml:space="preserve">The </t>
    </r>
    <r>
      <rPr>
        <b/>
        <sz val="11"/>
        <color theme="1"/>
        <rFont val="Calibri"/>
        <family val="2"/>
        <scheme val="minor"/>
      </rPr>
      <t>Raftelis-Nicholas Institute</t>
    </r>
    <r>
      <rPr>
        <sz val="11"/>
        <color theme="1"/>
        <rFont val="Calibri"/>
        <family val="2"/>
        <scheme val="minor"/>
      </rPr>
      <t xml:space="preserve"> report analyzes billed revenue and consumption for ten utilities through August 2020. The report uses the highest resolution data of all surveys for water use and billed revenue, but the billed revenue does not account for unpaid bills. Respondents report that residential use has mostly increased during the pandemic while non-residential use has mostly decreased. These reported changes are mostly not far outside the range of monthly water use over the past three years. </t>
    </r>
  </si>
  <si>
    <r>
      <rPr>
        <b/>
        <sz val="11"/>
        <color theme="1"/>
        <rFont val="Calibri"/>
        <family val="2"/>
        <scheme val="minor"/>
      </rPr>
      <t>Raftelis</t>
    </r>
    <r>
      <rPr>
        <sz val="11"/>
        <color theme="1"/>
        <rFont val="Calibri"/>
        <family val="2"/>
        <scheme val="minor"/>
      </rPr>
      <t xml:space="preserve"> surveyed 69 medium and large water systems nationally in August and September 2020. Respondents reported a 28% increase in unpaid bills more than 30 days late, with the greatest delinquency increases in communities with low median household incomes. Like other surveys, the Raftelis survey showed a broad range of revenue impacts, but most revenues were below water system budgets. Roughly a third of surveyed systems were already concerned about affordability challenges before the pandemic, and those concerns have grown with the impacts of the COVID-19 crisis. Systems have a broad range of customer assistance programs and mentioned delaying rate increases and capital projects to protect affordability in the short-term.</t>
    </r>
  </si>
  <si>
    <r>
      <t xml:space="preserve">The </t>
    </r>
    <r>
      <rPr>
        <b/>
        <sz val="11"/>
        <color theme="1"/>
        <rFont val="Calibri"/>
        <family val="2"/>
        <scheme val="minor"/>
      </rPr>
      <t xml:space="preserve">US Environmental Protection Agency </t>
    </r>
    <r>
      <rPr>
        <sz val="11"/>
        <color theme="1"/>
        <rFont val="Calibri"/>
        <family val="2"/>
        <scheme val="minor"/>
      </rPr>
      <t xml:space="preserve">received responses from 743 small community water systems in November and December 2020. Unlike other surveys, the EPA survey asked water systems to compare their budgeted revenues and expenses to their actual revenues and expenses for 2020. These systems reported larger revenue shortfalls than the November California survey and suggest that nationwide revenue declines are greater than those reported in California alone. Half of the systems that reported revenue data (86 systems) experienced shortfalls, and 7% experienced revenue shortfalls greater than 40% of budgeted revenue. Nine percent of systems predicted their outlook would worsen in the future due to non-payment of bills and increased expenses on consumables, personnel, utilities, and PPE. Most systems reported at least one mitigation action; the most common were using reserves (25%), delaying or canceling capital improvement projects (23%), and delaying maintenance (22%). </t>
    </r>
  </si>
  <si>
    <t>ID</t>
  </si>
  <si>
    <t>Population</t>
  </si>
  <si>
    <t>Service.Connections</t>
  </si>
  <si>
    <t>bill_freq</t>
  </si>
  <si>
    <t>bill_freq_other</t>
  </si>
  <si>
    <t>submetered_YN</t>
  </si>
  <si>
    <t>expense_2019_Apr</t>
  </si>
  <si>
    <t>expense_2019_May</t>
  </si>
  <si>
    <t>expense_2019_Jun</t>
  </si>
  <si>
    <t>expense_2019_Jul</t>
  </si>
  <si>
    <t>expense_2019_Aug</t>
  </si>
  <si>
    <t>expense_2019_Sep</t>
  </si>
  <si>
    <t>expense_2019_Oct</t>
  </si>
  <si>
    <t>expense_2019_Total</t>
  </si>
  <si>
    <t>revenue_2019_Apr</t>
  </si>
  <si>
    <t>revenue_2019_May</t>
  </si>
  <si>
    <t>revenue_2019_Jun</t>
  </si>
  <si>
    <t>revenue_2019_Jul</t>
  </si>
  <si>
    <t>revenue_2019_Aug</t>
  </si>
  <si>
    <t>revenue_2019_Sep</t>
  </si>
  <si>
    <t>revenue_2019_Oct</t>
  </si>
  <si>
    <t>revenue_2019_Total</t>
  </si>
  <si>
    <t>expense_2020_Apr</t>
  </si>
  <si>
    <t>expense_2020_May</t>
  </si>
  <si>
    <t>expense_2020_Jun</t>
  </si>
  <si>
    <t>expense_2020_Jul</t>
  </si>
  <si>
    <t>expense_2020_Aug</t>
  </si>
  <si>
    <t>expense_2020_Sep</t>
  </si>
  <si>
    <t>expense_2020_Oct</t>
  </si>
  <si>
    <t>expense_2020_Total</t>
  </si>
  <si>
    <t>revenue_2020_Apr</t>
  </si>
  <si>
    <t>revenue_2020_May</t>
  </si>
  <si>
    <t>revenue_2020_Jun</t>
  </si>
  <si>
    <t>revenue_2020_Jul</t>
  </si>
  <si>
    <t>revenue_2020_Aug</t>
  </si>
  <si>
    <t>revenue_2020_Sep</t>
  </si>
  <si>
    <t>revenue_2020_Oct</t>
  </si>
  <si>
    <t>revenue_2020_Total</t>
  </si>
  <si>
    <t>comments_exp_rev</t>
  </si>
  <si>
    <t>cash_reserve_restricted</t>
  </si>
  <si>
    <t>cash_reserve_unrestricted</t>
  </si>
  <si>
    <t>cash_reserve_total</t>
  </si>
  <si>
    <t>months_before_assist</t>
  </si>
  <si>
    <t>loans_YN</t>
  </si>
  <si>
    <t>delinquent_num_acc</t>
  </si>
  <si>
    <t>delinquent_amount_dollars</t>
  </si>
  <si>
    <t>comments_cash_reserves</t>
  </si>
  <si>
    <t>System_Population_Category</t>
  </si>
  <si>
    <t>revenue_2019_fill</t>
  </si>
  <si>
    <t>revenue_2020_fill</t>
  </si>
  <si>
    <t>delta_expense</t>
  </si>
  <si>
    <t>delta_expense_pct</t>
  </si>
  <si>
    <t>delta_revenue</t>
  </si>
  <si>
    <t>delta_revenue_pct</t>
  </si>
  <si>
    <t>OR_2019</t>
  </si>
  <si>
    <t>OR_2020</t>
  </si>
  <si>
    <t>delta_OR</t>
  </si>
  <si>
    <t>Outlier</t>
  </si>
  <si>
    <t>131</t>
  </si>
  <si>
    <t>M</t>
  </si>
  <si>
    <t>NOTE: DDW personnel spoke by phone with [City]  Finance Director on 11/18/2020.</t>
  </si>
  <si>
    <t>&gt;12</t>
  </si>
  <si>
    <t>N</t>
  </si>
  <si>
    <t>501-3,300</t>
  </si>
  <si>
    <t>132</t>
  </si>
  <si>
    <t>Depreciation is included in the monthly expenses. It approximates $27,500 per month. Rate increases were incurred each June, billed in July. Capital outlay is not included in expenses as they are reclassified as a fixed asset at the end of the year.  NOTE: DDW personnel  spoke by phone with [City] financial personnel on 11/18/2020.</t>
  </si>
  <si>
    <t>No Assistance Needed</t>
  </si>
  <si>
    <t>There are 16 accounts that are over 90 days, There are 15 accounts that are in the 60-90 day range, There are 63 accounts that are in the 30-60 days range.  We are just now seeing people begin to struggle with paying their utility bills.</t>
  </si>
  <si>
    <t>3,301-10,000</t>
  </si>
  <si>
    <t>133</t>
  </si>
  <si>
    <t>Each June reflects annual adjustments from actuaries for the pension and other post employment benefits valuation adjustments, as well as capitalization of expenses for capital assets offset by depreciation of those assets.  Requested data was to include operating costs, capital asset debt servicing and depreciation.      NOTE: DDW personnel spoke by phone with  [City] Chief WTO  on 11/17/2020.</t>
  </si>
  <si>
    <t>The City can continue, however deliquency is rising as more and more residents are understanding the no pay no consequence outcome.  Until this last week, our area was for the most part unaffected by CV19 in terms of caseload, however, the economic measures to small businesses (and their employees) have been devasting.  And even though $'s were available for CARES programs, the ability of these small businesses and self employed to be sophisticated and fast enough for the scarce allocation, has resulted in their business demise. It is those individuals who have lost their livilihood that are the targeted group.  We do have a sector of folks (through social media posts) that realize, no pay, no consequence - many are tenants who may have the means to pay, but really do not care. We are very effective and considerate of our community and their individual needs and work on individual payment plans, and would appreciate being able to manage our customers directly, without a statewide approach.</t>
  </si>
  <si>
    <t>134</t>
  </si>
  <si>
    <t>Y</t>
  </si>
  <si>
    <t>We don't consider accounts until they 61 days past due. Delinquent accounts are much higher than in the past, due to our inability to turn off water service for delinquent accounts. If this trend contunues, we may have issues with meeting expenses.</t>
  </si>
  <si>
    <t>&lt;=500</t>
  </si>
  <si>
    <t>135</t>
  </si>
  <si>
    <t xml:space="preserve">I entered our actual income not accrual income and did not include our monthly $8 surcharge that goes into our CIP account. </t>
  </si>
  <si>
    <t>9-12</t>
  </si>
  <si>
    <t xml:space="preserve"> We also have around $20,000 in unpaid invoices we currently owe to our Engineers but have put a hold on all payments until they can clear up their accounting errors with the State so we can be sure of reimbursement. If we do not receive the reimbursement from the state for our Project Costs our Capital Improvement Account will have to be used to cover the cost. </t>
  </si>
  <si>
    <t>136</t>
  </si>
  <si>
    <t>Q</t>
  </si>
  <si>
    <t>No mobile home parks or apartments.  No payments received in September of 2020, but it wouldn't let me insert a zero.</t>
  </si>
  <si>
    <t>We don't consider accounts delinquent until they are 61 days past due.</t>
  </si>
  <si>
    <t>137</t>
  </si>
  <si>
    <t>Oct 2020 revenue and expenses are estimates, because the books haven't been closed on that month yet.</t>
  </si>
  <si>
    <t>SBA PPP financing used for payroll June - August 2020.</t>
  </si>
  <si>
    <t>138</t>
  </si>
  <si>
    <t>**Some mobile home parks and apartments are submetered and some are not.</t>
  </si>
  <si>
    <t>We consider accounts over 60 days past due date delinquent.</t>
  </si>
  <si>
    <t>&gt;10,000</t>
  </si>
  <si>
    <t>139</t>
  </si>
  <si>
    <t>** Some are and some are not submetered.        The revenues are all for water but include a capital improvement portion for which there were no expenditures in the periods being reviewed.</t>
  </si>
  <si>
    <t>140</t>
  </si>
  <si>
    <t>The water system O&amp;M is subsidized by ad valorem tax revenues each year. Following a rate study in 2019 the Board made adjustments to the water rate structure and put into place a 3% annual increase over the next 5 years.  This will hopefully narrow the shortfall in revenues and free up more money for capital water projects such as the replacement of our aging water plant. The tax revenues are used for all services we provide, including water which is approximately 10 percent of the total.  The tax revenues are not showing in the above numbers, that's why revenues are show less than expenses.  The revenue figures presented include delinquent water bills that have not yet been paid - currently totalling $6,219.</t>
  </si>
  <si>
    <t>The District receives revenues from taxes and utility bills. The restricted water fund with a current balance in the amount of $324,086 will be used for capital water projects. The unrestricted funds in the amount of $1,406,588 are shared by many different services listed below. The District has approximately $250,000 in monthly M&amp;O expenses for all services with only $200,000 in operations income. $50,000 of tax revenue is used to supplement the $200,000 to pay monthly expenses. Any left over tax money is spent on essential capital projects and emergency needs for all the following services the District provides: Water, Sewer, Electric, Fire/ALS/Ocean Rescue, Parks which includes Airport, Golf Course, Children's Playground, Clubhouse/library, Recreational Trails and maintenance of 1,136 acres of Greenbelt.  Accounts are considered delinquent after 30 days.</t>
  </si>
  <si>
    <t>141</t>
  </si>
  <si>
    <t xml:space="preserve">On the revenue sections for 2020, our water and sewer controls for the month of August were posted in the following month which is why you see such a high posting for September. The same situation will have taken place in October and November. On the expense sections, the City is on a Fiscal calendar year and in the month of June, all compensated absenses are booked to each dept including water. The City had a water department supervisor leave and cashed out vacation, etc.  Also, please  note in May of 2019 and 2020, the expenses are substantially higher due to our water line loan payment that is due biannually. </t>
  </si>
  <si>
    <t xml:space="preserve">The substantial increase in delinquent accounts is due to the "Shelter in Place" order that went into effect in March 2020. </t>
  </si>
  <si>
    <t>142</t>
  </si>
  <si>
    <t>Delinquent after 30 days.</t>
  </si>
  <si>
    <t>143</t>
  </si>
  <si>
    <t>O</t>
  </si>
  <si>
    <t>Billing is done through property tax role, split between the two property tax bills per year.</t>
  </si>
  <si>
    <t>April 2019 includes approximately $4000 in legal fees and $1100 for insurance.  August 2019 includes approximately $3500 in legal fees.  Sept 2019 includes approximately $1400 in legal fees.  total revenue for 2019 equals $10,518, none of which was accrued during the months in question, except for a $100 donation.  Total revenue for 2020 $11,640, not collected during months in questions, except for the $1,000 donation in Oct.  System operates with volunteer staff and some donations, that's why we are able to operate with such a small budget.</t>
  </si>
  <si>
    <t>The delinquent account is two years past due.</t>
  </si>
  <si>
    <t>144</t>
  </si>
  <si>
    <t>Please see comments in the Expense and Rev Qs (5-8) Tab</t>
  </si>
  <si>
    <t>6-9</t>
  </si>
  <si>
    <t>Our City's definition of delinquent for this survey's purposes are any accounts 30+ days past due. Comparing just the covid impacted period we are at net income of $1.18 MM vs. net income of $743K. April to October 2019 vs 2020 comparison demonstrates comparison pre covid period to covid period that we are at a decline of about 37% net income wise. The trend we are on is not sustainable. The majority of our reserves are capital in nature, not operating to support our water system infrastructure. Any type of legislation the SWRCB can support in order to help water systems would be appreciated with focuses on relief for not enforcing water discontinuation and commerical customer relief due to SIP (Shelter in Place). The fact that we are not discontinuing service per State requirements during the pandemic is mostly impacting our residential customer revenues. This is coupled with decreases City wide in consumption due to SIP which is majorily impacting our large commercial consumption revenues, including a University one of our largest customers City-wide. Our allowance for doubtful accounts/ delinquent accounts continue to grow as we are now 8+ months out with no authority to stop the clock on delinquent accounts due to status of pandemic.</t>
  </si>
  <si>
    <t>145</t>
  </si>
  <si>
    <t>146</t>
  </si>
  <si>
    <t xml:space="preserve">Our water system is undergoing an upgrade.  The increase in cost for 2020 is due to system upgrades and water purchasing </t>
  </si>
  <si>
    <t>147</t>
  </si>
  <si>
    <t>148</t>
  </si>
  <si>
    <t>For the period of April-October 2019 there were one-time engineering expenses related to a specific project. These expenses totaled $15,879.                                                              Revenues for the period April-October 2020 included one-time revenues for meter connections of $6,069.</t>
  </si>
  <si>
    <t>149</t>
  </si>
  <si>
    <t>150</t>
  </si>
  <si>
    <t xml:space="preserve">Numbers based on June to May fiscal year. Annual revenue and expenses multiplied by 7/12 for the 7 months of interest for each year. </t>
  </si>
  <si>
    <t>151</t>
  </si>
  <si>
    <t>A</t>
  </si>
  <si>
    <t xml:space="preserve">no impacts from SARS Cov2 novel coronavirus executive orders from the governor. </t>
  </si>
  <si>
    <t>152</t>
  </si>
  <si>
    <t xml:space="preserve">New well pump (5007), Annual expenses 800 to state, insurance 750 normalized to 129/month.  </t>
  </si>
  <si>
    <t xml:space="preserve">offered a discount if paid early in 2020. 90% paid to take advantage of discount. </t>
  </si>
  <si>
    <t>153</t>
  </si>
  <si>
    <t xml:space="preserve">customers have until July to get current. </t>
  </si>
  <si>
    <t>154</t>
  </si>
  <si>
    <t xml:space="preserve">increase due to rate increase in january and drier year (people used more water). </t>
  </si>
  <si>
    <t>155</t>
  </si>
  <si>
    <t>156</t>
  </si>
  <si>
    <t>157</t>
  </si>
  <si>
    <t xml:space="preserve">Annual depreciation is recorded in Sept of each year: $4,009 in 2019 and $3,914 in 2020.  Revenue varies slightly each quarter due to transfer fees received for properties that have sold to new owners and any late fees assessed.  </t>
  </si>
  <si>
    <t>Both delinquent accounts are unrelated to covid-19.  They are old balances waiting for the properties to be sold at auction.</t>
  </si>
  <si>
    <t>158</t>
  </si>
  <si>
    <t>BM</t>
  </si>
  <si>
    <t>The amount in the delinquent account does not include the current charges they owe of $ 1,296.00.</t>
  </si>
  <si>
    <t>159</t>
  </si>
  <si>
    <t>Rate increases occurred Jan 1, 2020 and July 1, 2020.  Changed allocation of Administrative burden July 1, 2019.  This data includes [System]  and [System] systems.</t>
  </si>
  <si>
    <t>This amount includes both the sewer and water portion of the account receivable as the District's issues a single bill for water and wastewater and has no way of tracking delinquency separately as you are delinquent for both not one or the other if you do not pay that bill in full.  Water generally accounts for approximately 60% of the combined monthly bill.</t>
  </si>
  <si>
    <t>160</t>
  </si>
  <si>
    <t>Some months expenditures include costs that were ultimately capitalized.</t>
  </si>
  <si>
    <t>What are we to do with customers who refuse to have their backflow prevention devices tested?  After repeated warnings we normally terminate service, but it appears we are not allowed to do this. Not testing these devices presents a health risk to the rest of the community.</t>
  </si>
  <si>
    <t>161</t>
  </si>
  <si>
    <t xml:space="preserve">Per [name], [district], there is a slightly higher number of delinquencies, but the primary difference is a higher amount on the delinquent accounts. </t>
  </si>
  <si>
    <t>162</t>
  </si>
  <si>
    <t>For 2019 and 2020 expenses and revenue, the water system provided the respective sums from April through October since items 1 to 4 of the Data Collection Rationale indicated that that is acceptable.</t>
  </si>
  <si>
    <t>Report ran based on 4 months overdue for payment</t>
  </si>
  <si>
    <t>163</t>
  </si>
  <si>
    <t>The District had a rate increase July 1, 2020. I did not include depreciation.  I also do not include other revenue from property tax, grants and connection fees.</t>
  </si>
  <si>
    <t>(Per conversation with[name], System Manager) the delinquent accounts are customers who typically fail to pay their water bill on time and without the threat of the water being turned off have failed to pay for several months now.</t>
  </si>
  <si>
    <t>164</t>
  </si>
  <si>
    <t>The District contracts with [County] to place the annualized monthly service charges on the property tax rolls.  This costs 1% of the charges.  The District is guaranteed payment of all accounts and the County deals with delinquencies, therefore delinquent accounts do not affect the operation of the district. Payment for the service charges is scheduled at intervals, so in order to represent the monthly revenue, The District calculated the average monthly revenue based upon total revenue and spread it accordingly. Note, with regard to billing frequency the District stated they bill annually as they use the County Assessor’s Office to collect user fees as part of the annual property tax process.  (This is not to mean that the fees are an assessment or tax, just that they use the property tax billing process as a means to collect fees).</t>
  </si>
  <si>
    <t xml:space="preserve">The District contracts with [County] to place the annualized monthly service charges on the property tax rolls.  This costs 1% of the charges.  The District is guaranteed payment of all accounts and the County deals with delinquencies, therefore delinquent accounts do not affect the operation of the District. </t>
  </si>
  <si>
    <t>165</t>
  </si>
  <si>
    <t>Bi-annually in April and October</t>
  </si>
  <si>
    <t>Revenue is rolling revenue carried over month to month</t>
  </si>
  <si>
    <t>166</t>
  </si>
  <si>
    <t>167</t>
  </si>
  <si>
    <t xml:space="preserve">Each and everyone of the accounts that were delinquent were all paid when we were able to enact shut off procedures.  Once they became aware of the executive order, they informed us they would not pay until it was recinded.  We explained, that the district has no avenue to collect and the costs falls on the remaining customers and may be reflected in future rate increases.  Also, this survey does not consider annual rate adjustments.  In addition, the delinquencies continue month to month as customers do not pay for services.  </t>
  </si>
  <si>
    <t>168</t>
  </si>
  <si>
    <t>No bills collected, revenue is collected by County Assessor's office in property tax bills</t>
  </si>
  <si>
    <t>No bills collected, rates and revenue collected by County Assessor's office in annual property tax bills. Expenses exceeded revenue from April through October in 2020 due to the geography and climate of the area as all upgrades, repairs, and maintenance are performed during this time period on an annual basis.</t>
  </si>
  <si>
    <t>Covid 19 has not affected our District financially</t>
  </si>
  <si>
    <t>169</t>
  </si>
  <si>
    <t>This property owners' association is responsible for roads and water.  They have a new SWTP.  They don't bill by usage - just a flat fee.</t>
  </si>
  <si>
    <t>The five delinquent accounts were in arrears before Covid started.  Two are from properties in foreclosure - the water system expects to receive payment when the properties sell.  The remaining three are habitually behind in payments.  Also, as noted previously, the property owners' association is also responsible for roads.  Consequently, the reported unrestricted reserves are for water; the restricted reserves are for roads.</t>
  </si>
  <si>
    <t>170</t>
  </si>
  <si>
    <t>Association dues are due twice a year, on Jan 31st and July 31.</t>
  </si>
  <si>
    <t>The Association purchases water from [Association] through two 4-inch meters.  Water charges are passed along to each member equally as part of their semi-annual Association dues. There is not a seperate water charge. The Association does not read meters regularly and does not charge members based on their individual water usage.   The Association is also responsible for maintaining 180 acres of common area including horse fencing, an extensive irrigation system, a clubhouse, and five lakes, as well as fire mitigation (prevention/clearing) in portions of that 180 acres.  In addition to taking care of the domestic water system, the Distribution Operator  performs all these other functions.  His salary, water system program fees, and laboratory analysis are rolled into the semi-annual Association dues (that cover both water system expenses and grounds maintence costs).  Expenses and revenue reported above are only based on [Association] monthly charges. Since these costs are passed to the customers in Association dues, it is assumed expenses equal revenue.  The Association does not determine revenue for the domestic water function alone since Association dues also cover grounds maintenance, irrigation, and fire prevention mitigations.  The Associations adjusts their dues based on their expenses, which also includes liability insurance.</t>
  </si>
  <si>
    <t>The reserves reported above are for maintaing the grounds, and thus reported as "restricted."  The Association presently does not have a reserve account for the domestic water system because it was just installed (brand new distribution piping) and has an expected service life of 30+ yrs.  There are presently no reserves for the water system. However the Association plans to start a reserve account for the domestic water system.    Note the new distribution system cost $3+ million dollars and was paid for with a ~$20,000 contribution from each Association member (about 75% paid upfront and 25% obtained loans).</t>
  </si>
  <si>
    <t>171</t>
  </si>
  <si>
    <t>Billing done on as used basis; some spots available for daily use</t>
  </si>
  <si>
    <t>2019 data unknown as mobile home park was purcahsed in February 2020; water service is not separately billed, but water costs are accounted for in overall billing</t>
  </si>
  <si>
    <t>172</t>
  </si>
  <si>
    <t>These numbers reflect our regular operations.  I left out revenue and expenses that were for grants.  I also left out revenue and expenses for Insurance and FEMA items related to the [Name] Fire.  We also annexed [Place] in January 2020 which increased our customer base.</t>
  </si>
  <si>
    <t>173</t>
  </si>
  <si>
    <t xml:space="preserve">We recognize our depreciation expense annually in June every year. </t>
  </si>
  <si>
    <t>174</t>
  </si>
  <si>
    <t>The water system's monthly expenses presented above do not include amounts for debt service, state income tax, or federal income tax as those costs are accounted for on an aggregate level after consolidation of [Comapny's] individual water systems.</t>
  </si>
  <si>
    <t>175</t>
  </si>
  <si>
    <t>80% are annual, other 20% are monthly</t>
  </si>
  <si>
    <t>Major expenses in 2020 that differ from 2019: large leak repair and pump replacement. Pump replacement and large leak repair were completed with funds from system reserve fund. Majority of revenue (80%) comes in in January and Decemeber because the system is mostly annual-billing based. The only revenues shown above are from the monthly accounts.</t>
  </si>
  <si>
    <t>176</t>
  </si>
  <si>
    <t>For the past couple of years the water system sent all delinquent accounts to[County] and they in turn put the amount on the tax roll. The County then sends four checks annually. In addition, July of 2019, the District brought in two capital expension fees equaling $20,000, the same goes for June of 2020.</t>
  </si>
  <si>
    <t>Cannot do a breakdown of the amounts due to software; it would send out a deficiency notice; we don't want to do that with the current mandate. It's a rough estimate on the $190,000. We do not want to run these reports in our software under current mandate.</t>
  </si>
  <si>
    <t>177</t>
  </si>
  <si>
    <t xml:space="preserve">We had an accounting system change in May 2019. Available data was a dropped in lump sum that does not provide accurate per month information and therefore was not provided. </t>
  </si>
  <si>
    <t>3-6</t>
  </si>
  <si>
    <t xml:space="preserve">Our system does not break down by dollar amounts it by aging. Total open balances as of 11/19/20 (Days 1-over 120) = $437,552.38 /  totaling: 1533 accounts. </t>
  </si>
  <si>
    <t>178</t>
  </si>
  <si>
    <t>April 2020 expenses included the purchase of a generator.</t>
  </si>
  <si>
    <t>179</t>
  </si>
  <si>
    <t>180</t>
  </si>
  <si>
    <t>April amount does not include revenue from March.</t>
  </si>
  <si>
    <t>The water system complained about having to continue services for delinquent accounts and not having access to operator certification exams.
The answer to question 6 assumes that reserves cannot be used to cover delinquent accounts, in accordance with Prop 218.</t>
  </si>
  <si>
    <t>181</t>
  </si>
  <si>
    <t>The post was very slow over the end of summer, as such bills were received late and payments were late.</t>
  </si>
  <si>
    <t>182</t>
  </si>
  <si>
    <t>#5 - We do not have a reserve account set up for delinquent customers, $108,493.04 is balance in our savings account set aside for large construction projects.</t>
  </si>
  <si>
    <t>183</t>
  </si>
  <si>
    <t>The option to pay quarterly is offered to all shareholders and currently are usin the option.</t>
  </si>
  <si>
    <t xml:space="preserve">We do not have any accounts which are delinquent </t>
  </si>
  <si>
    <t>184</t>
  </si>
  <si>
    <t>Semi-Annually (Every 6 Months)</t>
  </si>
  <si>
    <t>No loss of revenue due to COVID-19.
Billing in February 1, 2020. Income received in February and March was $11,106.
Second billing is November 1, 2020. The 2019 November billing cycle produced $9,146 of income.</t>
  </si>
  <si>
    <t>The two delinquent accounts have been accumulating debt for the past 3 years. They are not COVID-19 related.</t>
  </si>
  <si>
    <t>185</t>
  </si>
  <si>
    <t>Totals for Table 1 expenses only include utilities, chemicals, and lab costs. The water system does not hold debt and the operator is not on payroll. The water system is not sub-metered, so a flat fee is charged for water use to all renters and lease holders of property served by the water system.</t>
  </si>
  <si>
    <t>There is not currently a separate budget for the water system, although one is currently being created by a newly hired bookkeeper. All funds necessary for operation of the water system are made available by the owners of the property. It is not anticipated that any money will need to be borrowed for operations or modest improvements to the water system.</t>
  </si>
  <si>
    <t>186</t>
  </si>
  <si>
    <t>The system has a mixture of monthly and end of quarter expenses. The order of magnitude difference between some months' expenses is real.</t>
  </si>
  <si>
    <t>System was planning to begin shutting-off delinquent accounts in January; relayed to them that the Executive Order prohibiting water shutoffs does not end until the governor ends it. They had stopped assessing late fees; just started reassessing late fees in October 2020. They are starting to have to dig into their capital improvement funds to lessen the impact of no shutoffs. They have also stopped sending people to collections during the pandemic.</t>
  </si>
  <si>
    <t>187</t>
  </si>
  <si>
    <t>Expenses, include depreciation; Some apartments are submetered, some are not. Mobile home parks - some are submetered and some are not.</t>
  </si>
  <si>
    <t>Question 5:  Cash reserves, calulated as working capital (current assets less current liabilities),  are as of June 30, 2020 as we have not completed all required journal entries for the period needed October 31, 2020.                                                                                                                                               Question 8:  Our billing system does not allow for reporting on only residential accounts, therefore the information presented is for residential and commercial accounts as of October 31, 2020.  Also our system does not allow for reporting of only water delinquencies, therefore the delinquncies include all utility billings. Additional Notes from call: total amount listed in #8 is accurate; still trying to ascertain whether the number of delinquent accounts is 1868 or 1872. All utility accounts includes trash, electric, and water. A rough estimate of utility breakdown based on billing = electric (57%), water (24%), sewer (15%), trash (4%).</t>
  </si>
  <si>
    <t>188</t>
  </si>
  <si>
    <t>#5 - We do not have a reserve account set up for delinquent customers, $529,923.19 is balance in our savings account set aside for large construction projects</t>
  </si>
  <si>
    <t>189</t>
  </si>
  <si>
    <t>#5: They do not have a reserve account set up for delinquent accounts.</t>
  </si>
  <si>
    <t>190</t>
  </si>
  <si>
    <t>Due to billing frequency (Q), the totals are listed in 1 and 3 above. Also, monthly averages were provided for 2 and Q4.</t>
  </si>
  <si>
    <t xml:space="preserve">[Company] is a huge corporation; th water system is supported when there is a need; if I need something, I will get it; I do not have a balance sheet or cash; I'm in the Maintenance Department. Note: one customer has accured over $26,000 in debt. COVID-19 has not any significant impact on our water system. -[name] </t>
  </si>
  <si>
    <t>191</t>
  </si>
  <si>
    <t>Lodgers are not billed for water use</t>
  </si>
  <si>
    <t>192</t>
  </si>
  <si>
    <t>193</t>
  </si>
  <si>
    <t>Rates increased July 2019, January 2020. Oct 2019 YTD only included 2 monthly Zone 7 invoices, Oct 2020 YTD included 3. This accounts for about $1 million of the difference between the two years.</t>
  </si>
  <si>
    <t>194</t>
  </si>
  <si>
    <t>195</t>
  </si>
  <si>
    <t>196</t>
  </si>
  <si>
    <t>We bill customers once every two months.</t>
  </si>
  <si>
    <t>We have mobile home parks and apartments that are and are not submetered. Answer for Cell C19 is "yes" and "no"</t>
  </si>
  <si>
    <t>Reserve amounts (restricted and unrestricted) current as of June 30, 2020 (last audit). We have not needed to access our reserve funds to sustain operations or projects.</t>
  </si>
  <si>
    <t>197</t>
  </si>
  <si>
    <t>Covid 19 has affected the City in revenue in that we have A DECREASE IN Utility bills being paid, coupled by added labor cost with the sanitizing all expects of our daily routines. Additional cost to supply all employee Covid 19 related PPE. Customer service has declined with face to face contact, Cities facilities being closed to the public. Many of the customer service, meetings have been switched to zoom and social media. Ongoing infrastructure repairs and maintenance have taken on new and rather interesting procedure and additional cost in labor and time with all aspects needing PPE and social distancing in the work field. The concern of the public that Covid 19 can be transmitted through drinking water is an ongoing public service battle.</t>
  </si>
  <si>
    <t>198</t>
  </si>
  <si>
    <t>199</t>
  </si>
  <si>
    <t xml:space="preserve">There is no cash reserve for this specific water system.  The reserve policy is for 40% of Operating Expense, but this water system has not been able to achieve that. [District] has General Cash Reserves, related to non-water rate revenues, that are unrestricted of approximately $1.5 million and self-restricted General Cash Reserves of approximatgely $3.2 million </t>
  </si>
  <si>
    <t>200</t>
  </si>
  <si>
    <t>April 1 to Oct 31., 2020 Revenues of $568,001 (includes 100K insurance proceeds, and 62K water rights).                                                                                                                                                                                                                      Expenses $527, 719 (includes $160,564 for fires)</t>
  </si>
  <si>
    <t>201</t>
  </si>
  <si>
    <t>Private well system no separate meeting, water system pays for everything included in the rent.</t>
  </si>
  <si>
    <t>[Name] said he can't tell what is the monthly revenue from water since it is included with the monthly rent.</t>
  </si>
  <si>
    <t>[Name] the financial contact for the water system said that as long as the residents continue to pay rent he doesn't anticipate any financial assistance. The monthly rent includes the water bill for the residents.</t>
  </si>
  <si>
    <t>202</t>
  </si>
  <si>
    <t>203</t>
  </si>
  <si>
    <t>Some apartments are submetered, some are not.
SB 998, not charging late fees.</t>
  </si>
  <si>
    <t>Number of delinquent accounts has been decreasing due to more customer outreach from billing team.</t>
  </si>
  <si>
    <t>204</t>
  </si>
  <si>
    <t>Revenue in July 2020 was $0 due to how the billing cycle works.</t>
  </si>
  <si>
    <t>Delinquent accounts have doubled or tripled from last year/normal.
Mentioned SB988</t>
  </si>
  <si>
    <t>205</t>
  </si>
  <si>
    <t>206</t>
  </si>
  <si>
    <t>Per water system: I am not sure if revenue is the best reflection of the financial impact of the Covid-19 situation because our billing is on the accrual basis.  Revenue is booked when we bill our customers.  They're just not paying, or a lot of them are not, and we are not allowed to cut anyone off or charge penalties.  Our receivables continue to increase and the revenue from penalties was fairly consistent. We would have between 150-200 customers who were charged a cutoff penalty of $50, not to mention the 10% late fees that we are no longer charging.  The penalties and late fees we are not collecting are budgeted to be$147,500 annually.   Utility Receivables at 10/31/20 are up 8.2% over 10/31/19 or over $72,000.  Some months in 2020 the increase over the same period in 2019 is in the high teens.  People are not paying their utility bills and we are not cutting them off or charging them any penalty.  It is not sustainable.       At 10/31/20, our water receivables balance was $102,000 BEFORE we billed for OCTOBER.  That is revenue that is NOT collected.</t>
  </si>
  <si>
    <t>Question 5.   We have a Fund Balance in our Water Fund of 9.2 m and a budgeted loss for 20/21 of 701K.  In addition, we are looking at having to pay a million dollar water line next year and we have had $80K in repairs to a well we weren't planning on this year so far.  The Fund Balance is made up of $3,894, 298 in Capital Assets, $301,400 restricted for Debt Service and the remaining $2.3 m Fund Balance for capital improvements and continuing operating costs.  It is not a lot of cushion for a system that is not collecting its billed utility charges.  
Table 2: We only have one zip code and around 4000 accounts so we're over 22% that are late at the time of this report.  That is extremely unsettling and a trend that is only getting worse the longer we are in this situation.</t>
  </si>
  <si>
    <t>207</t>
  </si>
  <si>
    <t xml:space="preserve">Monthly revenues represent monthly user fees only.  They do not include all other revenue which also fund total monthly expenses. June 2020 expenses include final debt service payment on 2010 bonds which was funded by Debt Reserve Account.  Also, portions of 2010 and 2015 bond debt service are funded through capacity fees representing the amount applicable to future users' share of the debt. </t>
  </si>
  <si>
    <t xml:space="preserve">Keep in mind that this represents delinquent accounts that may be paying through a payment arrangement and/or have an outstanding billing dispute that is under investigation.  This amount does not represent delinquent balances solely attributable to COVID-19. </t>
  </si>
  <si>
    <t>208</t>
  </si>
  <si>
    <t xml:space="preserve">Two mobile home parks in [System]. One is submetered and one is only master metered. </t>
  </si>
  <si>
    <t>209</t>
  </si>
  <si>
    <t>Finances have not been effected by covid very much. Most variations are from project expenses and billing disputes.</t>
  </si>
  <si>
    <t>1 deliquent account - due to contested bill price due to water leak.</t>
  </si>
  <si>
    <t>210</t>
  </si>
  <si>
    <t>0-3</t>
  </si>
  <si>
    <t>211</t>
  </si>
  <si>
    <t>October 2020 has not been closed. October 2020 data will not be available until November 30, 2020.</t>
  </si>
  <si>
    <t>212</t>
  </si>
  <si>
    <t>More people are not paying bill on time, but no one has directly said its due to covid. 
Some additional costs due to PPE and cleaning in 2020</t>
  </si>
  <si>
    <t xml:space="preserve">6. 14-18 months - rate increase approved in july 2019 should help with future revenue. </t>
  </si>
  <si>
    <t>213</t>
  </si>
  <si>
    <t>Fiscal year for [System]  is April 1 - March 31. Annual assessments are based on budget/expected expenses for the year plus whatever $ are necessary to restore a $10,000 emergency reserve plus $240 for the tank reserve. Assessments are paid in three installments, with due dates of July 15 and October 31 and February 15. The data for expenses are actual expenses (we're on a cash basis) for the period and revenues include assessments paid in July and October, so 2/3 of the expected annual revenue. The total amounts listed in questions 1-4 are for April 1 through October 31 of the year.</t>
  </si>
  <si>
    <t>In fiscal year ending March 31, 2020, we were not able to restore the $10,000 emergency reserve due to the need to rebuild the infrastructure at the north spring (#######-###). We also spent some of the money collected for the tank reserve on tank-related expenses, primarily a land survey. So expenses exceeded the budget for 2019; for 2020, we're pretty much on target.</t>
  </si>
  <si>
    <t>214</t>
  </si>
  <si>
    <t>215</t>
  </si>
  <si>
    <t>1. and 3. Includes Salaries and benefits, services and supplies, projects, and debt service
2. and 4. Includes Sales and services, new connections, and other.</t>
  </si>
  <si>
    <t>5. some money is earmarked for rate stabilization.
6. They would delay capital projects if if needed.
8. they usually (pre-covid) have about 160 delinquent accounts that need red tag reminder of shutoffs, but this number has increased slightly after covid.
SB988 and COVID dovetail - hard to pick apart the effects from the two.</t>
  </si>
  <si>
    <t>216</t>
  </si>
  <si>
    <t>This survey is a combination of [System] and [System] water systems due to the way the water system bills. The two water systems are close to each other and owned by [System], but [System] cannot separate the billing for just one of the two.          June/July look skewed because that is year end and we have different accounting procedures we have to do to recognize everything. If easier, you can just use a lump amount.</t>
  </si>
  <si>
    <t xml:space="preserve">Other mechanisms to add revenue (property taxes). Could be more impacted if property tax revenus is reduced.                                                          </t>
  </si>
  <si>
    <t>217</t>
  </si>
  <si>
    <t>The water system does not charge a monthly fee for water use.  The monthly revenue in Table 1 is a maintenance fee not revenue.  The system has not experience any financial impact due to the Covid-19 emergency.</t>
  </si>
  <si>
    <t>218</t>
  </si>
  <si>
    <t>Revenue in early 2020 was low because they were not charging late fees.</t>
  </si>
  <si>
    <t xml:space="preserve">About 3 delinquent customers, at least 30 days late, 1 customer owes $10,000 from years of non payment but they left the water system.  </t>
  </si>
  <si>
    <t>219</t>
  </si>
  <si>
    <t>220</t>
  </si>
  <si>
    <t>One of the six customers has a debt of $12,900  and is on monthly payment plan since 2018.</t>
  </si>
  <si>
    <t>221</t>
  </si>
  <si>
    <t>222</t>
  </si>
  <si>
    <t>This delinquent account is an ongoing problem and has nothing to do with the current situation (not related to COVID)</t>
  </si>
  <si>
    <t>223</t>
  </si>
  <si>
    <t>224</t>
  </si>
  <si>
    <t xml:space="preserve">Overall financial health is good. </t>
  </si>
  <si>
    <t>225</t>
  </si>
  <si>
    <t xml:space="preserve">Monthly expenses are covered by its users exactly. The water complany works to not have a profit and all additional expenses are covered by cash calls when needed.  The well company is owned by all its users. </t>
  </si>
  <si>
    <t xml:space="preserve">Member owned well system, all are businesses.  The residneces associated with the water company are owned by two landlords and under corporations. </t>
  </si>
  <si>
    <t>226</t>
  </si>
  <si>
    <t>Water system notes that they read half of the system's meters each month (west side of Hwy # one month, then east side of Hwy #  next month) so each meter is read every other month, in the 3rd week of the month. After meter reading they do quality assurance, then bill at the end of the month. 
Water system notes: "July is blank on the worksheet because of timing. We account for revenue on a cash basis when it is received except for at the end of the year when we accrue revenue to the correct period. The July billing is for the period from April to June so all of that revenue is accrued back to the June period. That is why June is so high and there is nothing in July."</t>
  </si>
  <si>
    <t>Water system notes that there are much more delinquent accounts than historically normal. Normally they would insitute shut-offs and penalties.</t>
  </si>
  <si>
    <t>227</t>
  </si>
  <si>
    <t>Water system mentioned that it has been very fortunate to have not experienced any negative impacts.  Its employees have remained healthy (not impact by COVID-19) and their customers are all able to pay their bills in a timely manner.</t>
  </si>
  <si>
    <t>228</t>
  </si>
  <si>
    <t>[City- has only 1 zip code.  It has a P.O. Box zip code of #####.</t>
  </si>
  <si>
    <t>229</t>
  </si>
  <si>
    <t xml:space="preserve">Water system says it feels a great impact on past due accounts. They would like some assistance with helping customers become current on their past due bills. System says it will take a lot out of the staff to track accounts and shut off customers once COVID protection is over. It might spread them too thin so some assitance with that from the state is needed.  </t>
  </si>
  <si>
    <t>230</t>
  </si>
  <si>
    <t xml:space="preserve">The water system has seen a slight increase to the number of delinquent accounts, possibly due to COVID-19 but is not entirely sure.  </t>
  </si>
  <si>
    <t>231</t>
  </si>
  <si>
    <t>11/13/2020; Called and sent an email with spreadsheet.  Called again 11/17/2020 he said he thought they were almost done with it.  Emailed[Name] 11/23/2020 to follow up, no response.  Emailed another follow up 11/25/2020.</t>
  </si>
  <si>
    <t>No physical impacts to our system. Earlier in the pandemic, we have had to answer questions to address public angst about the safety of our drinking water. We have assured our customers that we are following our permit's disinfecting standards which is more than sufficient to inactivate COVID-19 or other known pathogens. Also our operators have increased disinfection dosage (but still within the levels of our permit) at all groundwater well production sites to ensure more than adequate CT inactivation and enhanced monitoring during processing.  No, the Water Fund has not taken any loans or required bridge financing. The [District] Board did delay a scheduled rate increase, planned for 7/1/2020, to 9/1/2020, due COVID related circumstances. The revenue shortfall from that planned rate increase is estimated at $31,333, per Agenda Item 7C, dated 5/21/2020. Additionally, the District continues to waive late &amp; shut-off penalties, which have also reduced revenues by approx $29,000.</t>
  </si>
  <si>
    <t>232</t>
  </si>
  <si>
    <t xml:space="preserve">System has lost a significant amount of revenue due to not being able to shutoff delinquent customers. Per the system, lockout fees uncollected are $41,165.05 as of October 31, 2020. These fees are separate from the value listed in delinquent category. </t>
  </si>
  <si>
    <t>233</t>
  </si>
  <si>
    <t xml:space="preserve">[System]  stated they are in good financial shape and have been very fortunate during the pandemic. </t>
  </si>
  <si>
    <t>234</t>
  </si>
  <si>
    <t>Water system bills quarterly - it bills in July to cover April, May and June; and it bills in October to cover July, August, and September. Water system reported total expenses and revenues covering the months of April, May, June, July, August, September, and October. Sums were not broken down into monthly or quarterly details, and water system confirmed that sums include month of October (which has not yet been billed for 2020).</t>
  </si>
  <si>
    <t>Water system notes that it has been more difficult to get some system parts (e.g., for the treatment plant).</t>
  </si>
  <si>
    <t>235</t>
  </si>
  <si>
    <t>Service includes water and sewer, so both operations are included in expenses and revenues (one bill covers both services). System bills bi-monthly, so the March-April period is not listed in this survey. Numbers given are rounded but these amounts have held consistent.</t>
  </si>
  <si>
    <t>Water system notes that there are 7 longterm delinquent accounts and has not seen significant account changes during the COVID-19 pandemic. There are also some occasional late payments, but these are not considered delinquent accounts.</t>
  </si>
  <si>
    <t>236</t>
  </si>
  <si>
    <t xml:space="preserve">Operationally, the District is functioning at normal capacity with additional measure to protect the staff and the public including: offices remain closed to the public, business is being done via phone or zoom meetings, strict social distancing has been implemented, mandatory masks for staff are required during any situation where staff can not maintain 6 feet of separation, frequent handwashing and sanitation is required, daily cleaning and disinfection of common areas has been implemented and telework has been implemented. No employees have tested positive thus far. </t>
  </si>
  <si>
    <t>237</t>
  </si>
  <si>
    <t>There are new developments in the city that have generated more utility revenue.  [City] has only one zip code - #####.  The number of delinquent accounts is different from that of the raw information sent by water system, 620 versus 626, see next page for the breakdown according to the information sent by the water system.</t>
  </si>
  <si>
    <t>238</t>
  </si>
  <si>
    <t>The City's financial data is geared for fiscal reporting, not for backwards-looking information, as in 2019 &amp; 2020, and operating expenses are governed by fixed costs.</t>
  </si>
  <si>
    <t>The City is within a single zip code.  The billing system is antiquated, and cannot differeniate between residential and non-residential accounts.  However, the trend for delinquent accounts has seen a roughly 15% increase in delinquencies between 10/31/2019 and 10/31/2020, with an absolute value increase of approximately $123,000.00 in accounts greater than 90 days delinquent.  The City's ability to treat and distribut water to cutomers has continued unabated throughout this period.  The City does not anticipate any short-term or medium-term issues with the utility as a concern.  Any long-term issues can and would be analyzed during a future rate review.</t>
  </si>
  <si>
    <t>239</t>
  </si>
  <si>
    <t>240</t>
  </si>
  <si>
    <t>Cash in reserve balance is as of 9/30/20</t>
  </si>
  <si>
    <t>241</t>
  </si>
  <si>
    <t>242</t>
  </si>
  <si>
    <t>Revenues reflect water sales only.  Expenses include Source of Supply, Infrastructure, Pumping, Transmission &amp; Distribution, and General &amp; Administrative expenses.</t>
  </si>
  <si>
    <t>Reserves numbers provided in Question 5 represent reserve balances as of 6/30/20.</t>
  </si>
  <si>
    <t>243</t>
  </si>
  <si>
    <t>As of 11/5/2020</t>
  </si>
  <si>
    <t>244</t>
  </si>
  <si>
    <t>The water system had a rate increase in October 2019. They do not plan to have a rate increase in the near future. There is a possibility that the water system will connect to a neighboring water system and this has been discussed before COVID.</t>
  </si>
  <si>
    <t>Of the $70,807.97 in unrestricted reserve, $69,663.58 is in CD's</t>
  </si>
  <si>
    <t>245</t>
  </si>
  <si>
    <t>Revenue minus expense balance is down 34% from last October.  At a 34% annual loss in 3 years, we will start to lose money.</t>
  </si>
  <si>
    <t>246</t>
  </si>
  <si>
    <t>Very low impact on their small district; most customers called in to work out payment options at the onset of COVID-19.  The district stopped charging all late fee penalties and instituted a moratorium on disconnections for non-payment, as of March 2020.  Repayment options are offered to customers, ranging from 2 months to 12 months, depending on the amount due, and the customer's financial situation is taken into consideration.  As of March 2020, they have set up 4 customers on repayment plans.  The direct financial impact for their district is not the volume of non-payments, rather the missed late fee penalties, at 25% of the balance due.  Potential lost penalty revenue each month averages $3,800.00.  Their entire district falls within one zip code: [#####].</t>
  </si>
  <si>
    <t>247</t>
  </si>
  <si>
    <t>Questions 3 &amp; 4:  No impact</t>
  </si>
  <si>
    <t xml:space="preserve">[System] has been very fortunate not to have any delinquent accounts.  They do allow a 60-day period for customers to pay their water bills, which takes longer for their Accounting Department to process, as reminders have to go out to the customers, but it hasn't hurt too bad.  They are building a desalter, and the Board has added an assessment; 75% grant monies were received from the State, and they are picking up the other 25% through the assessment, and the assessment is tiered between condominiums, residential housing, and single family homes - but at a difference of only about $10 between the tiers.     </t>
  </si>
  <si>
    <t>248</t>
  </si>
  <si>
    <t xml:space="preserve">Although no major financial outfall is expected, system would like state guidance on how to proceed after COVID-19 protections are gone. System has various accounts that owe well over 3K and refuse to work with the water system make payments. System fears that various customers have taken advantage of the COVID-19 protection to avoid paying their bill despite not being affected by COVID-19. Guidance on how to collect unpaid fees from customers with large balances due is needed. </t>
  </si>
  <si>
    <t>249</t>
  </si>
  <si>
    <t xml:space="preserve">During September and October there was a delay of at least 500 of our customers water payments.  400 of them were delivered to us on November 3rd.  Water payments were also destroyed in the mail and our customers were called by the post office notifying them that they should send us another check. Because their checks were missing many accounts are behind due to no fault of the water customer.  Other customers mailed in additional checks, then there check from two months ago showed up and they now have a high cash balance on their accounts.   It will probably be another two months before our finances get back to normal. Completion of our financial statements and annual audit have been delayed due to staff changes early in the pandemic therefore cash reserve balances are not up to date and verified.   </t>
  </si>
  <si>
    <t>Our delinquent accounts cannot be accurately reported at this time due to an issue we have had with the post office and our bill form. Between September and November, over 400 of our customer’s payments were delayed in arrival due to a barcode issue on our mailing address. Prior to the issues with our mail, our delinquent accounts were tracking fairly close to pre-covid times, though slightly higher.</t>
  </si>
  <si>
    <t>250</t>
  </si>
  <si>
    <t>Question #6:  The question is very hard to answer, with too many variables.  During the 2007-08 financial crisis, customers lost homes, tenants left, and the water system extended time windows for capital projects.  While the water system still added to its reserves, they don't know how bad it would have gotten if it continued.  The same is felt with COVID-19.  Question #8:  The water system has 64 out of 1867 accounts delinquent, and all in the one zip code zone of [#####].</t>
  </si>
  <si>
    <t>251</t>
  </si>
  <si>
    <t>Water system notes: "Revenue totals do not include non-operating revenues such as: Interest income, property tax revenues, capital &amp; Mitigation Fees, nor grant revenue. [District] increased rates effective July 1, 2020."</t>
  </si>
  <si>
    <t>Listed delinquent accounts do not inlude meters for HOA common areas (e.g., irrigation)</t>
  </si>
  <si>
    <t>252</t>
  </si>
  <si>
    <t>The water system bills their customers quarterly and the bills are sent out in March, June, September, and December. The water system gave the lump sum totals for 2019 and 2020 for April through October and then gave a monthly average.</t>
  </si>
  <si>
    <t>At this point there are no anticipated impacts to the financial health of the [System] due to Covid-19.</t>
  </si>
  <si>
    <t>253</t>
  </si>
  <si>
    <t>Water system bills bimonthly  (Jan-Feb, March-April, etc.) so the March-April bill was not included.</t>
  </si>
  <si>
    <t>[Name] (DDW staff) notes:
- 11/12/2020: initial email sent; then called and spoke with [name] and schedule phone call for 11/24/2020 at 9am
- 11/13/2020: sent reminder email with additional information and phone number to call on 11/14/2020 at 9am
- 11/24/2020: no phone call receieved at 9am; called [name] at 9:08am, no response so left voicemail
- 11/24/2020: [name] called around noon and went over responses, but needs to get more information re expenses and cash reserves. Will call back by end of day.
- 11/25/2020: didn't receieve call back day, so called [name] at 9:15am - no asnwer, so left voicemail informing survey needs to be complete by noon.
Water System notes:
- Water system notes that it is a member-funded system, not authorized to apply for loads.</t>
  </si>
  <si>
    <t>254</t>
  </si>
  <si>
    <t>#8:  There is only one delinquent account on record, with a 3-month accrued balance.</t>
  </si>
  <si>
    <t>255</t>
  </si>
  <si>
    <t>BM up to June 2020, then starting July 2020 we are Monthly</t>
  </si>
  <si>
    <t>Note: we started monthly billing in  July 2020, prior to July 2020 we were bimonthly billing</t>
  </si>
  <si>
    <t>256</t>
  </si>
  <si>
    <t>According to our bylaws (as a mutual water company), any property owner (as a shareholder of the Company) has agreed to assume resposibility for any outstanding balances not received from tenants on his rental property.  Accordingly, under the current circumstances of the pandemic, if the tenant has not paid his rent to the property owner by the time that the Governor's executive order has been lifted, then the property owner shall assume all resposibility for paying  all outstanding water fees to the Company that have been accrued during this time.</t>
  </si>
  <si>
    <t>257</t>
  </si>
  <si>
    <t>We are contracted with the City to operate their potable water system []. We manage and operate the water system. We do not have access to tor control any of their finances.</t>
  </si>
  <si>
    <t>258</t>
  </si>
  <si>
    <t>259</t>
  </si>
  <si>
    <t>The District changed to monthly billing in April, 2020.</t>
  </si>
  <si>
    <t>The company noted that they are not experiencing any financial difficulty due to the current public health crisis.  Additional expenses from 2020 are due to water exchange with neighboring system.  Will receive additional revenue from future water exchange.</t>
  </si>
  <si>
    <t>260</t>
  </si>
  <si>
    <t>Revenue reported includes residential &amp; commercial water and other revenue such as fire flow, interest income, etc. For the month of May, it would include water usage for the months of February &amp; March. City bills bi-monthly, so if they bill in May, they would read meters in April. No revenue recognized in July 2020. It's the person I spoke with understanding that there is one mobile home park that is submetered, and that revenue received is from park as a whole.</t>
  </si>
  <si>
    <t>261</t>
  </si>
  <si>
    <t>System bills on separate cycles, approximately 40% of residential customers in one cycle and approximately 60% of residential customers in another cycle. For example, revenue reported for April is from February and March residential water meter reads.</t>
  </si>
  <si>
    <t>Given the impact of Covid-19, [District's] Board of Directors voted to postpone water rate increase of 5%, which would have resulted in $262,500. [District's] t anticipates approximately 3-4 years in continuing to meet the water system's monthly expenses before financial assistance is neccessary.</t>
  </si>
  <si>
    <t>262</t>
  </si>
  <si>
    <t>N/A.</t>
  </si>
  <si>
    <t xml:space="preserve">Water System Financial Impact Questions: Data Collection Rationale
(for systems serving less than 10,000 service connections)
1) In 2019, what were the water system’s monthly expenses from April through October? (This can be answered month by month or a sum from April through October). 
Expenses for the period of April-October 2019 were $5,185,769.11.
Asked in order to determine system baseline expenses; to have an understanding of system expenses prior to potential COVID-19 impact. 
2) In 2019, what was the water system’s monthly revenue from April through October? (This can be answered month by month (preferred) or a sum from April through October. For water systems with bi-monthly or quarterly billing cycles, staff will need to obtain this value from the water system and enter values in the last month of the billing cycle).
Revenue for the period of April-October 2019 was $4,827,479.93.
Asked in order to determine baseline revenue; to have an understanding of system revenue prior to potential COVID-19 impact. 
3) What was the water system’s monthly expenses from April 2020 through October 2020? (This can be answered month by month or a sum from April through October.)
Expenses for the period of April-October 2020 were $6,098,418.59.  This period of time also marks the development of the City’s Water Well 16 project which utilizes I-Bank loan revenues in order to complete the project.  
Asked to see what, if any, impact COVID-19 has had on system’s operational finances. To help determine magnitude of potential impact and provide numerical data to support funding assistance need estimates. 
4) What was the water system’s monthly revenue from April 2020 through October 2020? (This can be answered month by month or a sum from April through October. For water systems with bi-monthly or quarterly billing cycles, staff will need to obtain this value from the water system and enter values in the last month of the billing cycle). 
Revenue for the period of April-October 2020 was $4,528,948.30. This period of time also marks the development of the City’s Water Well 16 project which utilizes I-Bank loan revenues and expenditures in order to complete the project.  
Asked to see what, if any, impact COVID-19 has had on system’s operational finances. To help determine magnitude of potential impact and provide numerical data to support funding assistance need estimates.
5) How much cash do you have in reserve? 
$3.6M.  This period of time also marks the development of the City’s Water Well 16 project which utilizes I-Bank loan revenues in order to complete the project.  
Asked to see if system has any reserves for emergency expenses. Please note that the Board understands that these reserves may have been initially scoped for capital projects and other important improvements. Providing this info does not preempt a system from future funding opportunities. 
6) If the current trends for monthly revenue and expenses continue, how many months can you continue meeting the water system’s monthly expenses before financial assistance is necessary?
12 months.  The City will be evaluating options for financial assistance and is open to grants or other loan opportunities that may become available. 
Asked to determine urgency of response to potential financial failure. 
7) Since March 2020, have you taken additional loans or bridge financing to cover operating expenses for the loss of revenue? 
The City has not taken a loan to cover its deficits but it is evaluating its options and is open to grants or other loan opportunities. 
Asked in order to understand if systems have been able to access or take advantage of alternate methods of meeting costs and expenses. 
8) As of the date of the survey, how many residential delinquent accounts do you have? How much debt is accrued on these residential delinquent accounts? What is geographic distribution by zip code of these delinquent accounts? 
a. There are 1,313 delinquent accounts.
b. With a total debt of: $175,196.55
c. All water accounts are located within the [#####] zip code.
Asked to inform statewide estimate of household debt, including geographic distribution and level of debt. 
9) Please give comments or additional information of water system impacts during Covid-19.
The [City] is a disadvantaged community that has always prioritized its services to its residents.  Water rates for residents have been historically low.  Maintaining the City’s current water rates plus the onset of COVID19 since March has had an impact on the financial health of the City’s water utility. 
Asked to provide an opportunity to water systems to submit comments or other narrative feedback to the Board. 
</t>
  </si>
  <si>
    <t>263</t>
  </si>
  <si>
    <t>Residential Customers are billed Bi-Monthly
Commercial/Government customers are billed Monthly</t>
  </si>
  <si>
    <t xml:space="preserve">8.    Did not include amounts less than $10.00.  Includes all accounts, residential, commercial and government.
The District has 880 Commercial/Government accounts that are billed monthly, accounting for 121 delinquent accounts and $18,758 of our delinquent total.  
The District has 4536 Residential accounts that consist of two cycles, each cycle is billed bi-monthly, accounting for 143 delinquent accounts and $32,148 of our delinquent total.  
The District avgerages 431 delinquent notices per month, if delinquencies continue at this rate without payment our ability to meet our monthly expenses would drop to "D" -  10 - 12 months.  </t>
  </si>
  <si>
    <t>264</t>
  </si>
  <si>
    <t xml:space="preserve">Expenses exclude Capital expenditures, depreciation and Contra entries which offset actual expenditures, some of which may have occurred outside the sample period.                                                  Revenues are based on billing periods for the corresponding month, not necessarily when they were posted to our books. For example, April revenues reflect billings that covered 4/1-4/30. </t>
  </si>
  <si>
    <t xml:space="preserve">During the sample period of April through October 2020, operating revenues exceed operating expenses, therefore no financial assistance is anticipated for the foreseeable future. </t>
  </si>
  <si>
    <t>265</t>
  </si>
  <si>
    <t>The water system noted that one reason the expenses for 2020 are less than 2019 is due to having two fewer staff members this year (the positions will be filled again in the future, unrelated to COVID).  Also that the increase in revenue for 2020 is due to a rate increase that went into effect at the begining of 2020.</t>
  </si>
  <si>
    <t>In response to question #5, the cash in reserve, the only answer the City was willing to provide was that it is the City's practice to have 5% of the Water Enterprise Fund Capital Assets in resevrve.  My contact stated that it was the way the finance department wanted to answer that question.  No additional information was provided.  They did add that when answering question #6, they were taking their reserve funds into consideration.</t>
  </si>
  <si>
    <t>266</t>
  </si>
  <si>
    <t>The company noted that they are not experiencing any financial difficulty due to the current public health crisis.</t>
  </si>
  <si>
    <t>267</t>
  </si>
  <si>
    <t xml:space="preserve">                                                 NONE</t>
  </si>
  <si>
    <t xml:space="preserve">      N</t>
  </si>
  <si>
    <t xml:space="preserve">                              NONE</t>
  </si>
  <si>
    <t xml:space="preserve">                          NONE</t>
  </si>
  <si>
    <t>268</t>
  </si>
  <si>
    <t>269</t>
  </si>
  <si>
    <t>None</t>
  </si>
  <si>
    <t>270</t>
  </si>
  <si>
    <t>Note: Total of accounts is 7, but only 5 customers.</t>
  </si>
  <si>
    <t>271</t>
  </si>
  <si>
    <t>272</t>
  </si>
  <si>
    <t>273</t>
  </si>
  <si>
    <t>274</t>
  </si>
  <si>
    <t>October 2020 financials will not be ready until December 1st. Large deltas between August 2019 and August 2020 and September 2019 and September 2020 expenditures are due to the District purchasing solely imported water in those months in 2020 whereas the District purchased a mixture of imported water and groundwater at a cheaper rate in 2019. Large delta between May 2019 and May 2020 expenditures are also due to the same reason as August and September (DDW staff comment).  Those numbers include both operating and non-operating for the revenues and expenditures (DDW staff comment).</t>
  </si>
  <si>
    <t xml:space="preserve">For Question 8, we track delinquencies 30 days past the due date. For the debt accrued, that figures is as of November 17, 2020. The delinquent accounts in the same period of 2019 were 9 and accrued debt was $1,740.15.  However, the water system is not concerned about at this time and it does not cause water system any financial stress at this time (DDW staff comment). </t>
  </si>
  <si>
    <t>275</t>
  </si>
  <si>
    <t>Fixed and Variable revenue included in Revenue;  Capital Project Expenditure Expense excluded from expenditures.  July is blank due to year end billing period adjustments; June expense variation is due to Water Purchase payment variations.</t>
  </si>
  <si>
    <t>276</t>
  </si>
  <si>
    <t>277</t>
  </si>
  <si>
    <t>278</t>
  </si>
  <si>
    <t xml:space="preserve">April 2020 - FEMA reimbursement of 1,400,052.00.
June 2020 - [] buyout 4,526,000.00 </t>
  </si>
  <si>
    <t>279</t>
  </si>
  <si>
    <t>Water System cannot sort their data by zip code.</t>
  </si>
  <si>
    <t>280</t>
  </si>
  <si>
    <t xml:space="preserve">The revenue and expenditure values are based on the revenue and expenditures for all  the [System] combined service areas and include large capital projects that vary greatly by service area.  These numbers are derived by the total service connections divided by the [] service connections.  Values for July through October of 2020 are based on budgeted amounts and not actual data.  </t>
  </si>
  <si>
    <t xml:space="preserve">The cash reserves are based on the reserves for all  the [system] combined service areas.  This number is derived by the total service connections divided by the [] service connections. It is anticipated that large capital projects will be funded by WIFIA loans and operations will be funded by future rate increases. </t>
  </si>
  <si>
    <t>281</t>
  </si>
  <si>
    <t>Metered accounts are monthly and Flatrate are billed bimonthly.</t>
  </si>
  <si>
    <t>282</t>
  </si>
  <si>
    <t>Mobile Home parks and multi-family complexes are not submetered.  Owners are billed for the water usage and that revenue is included in the total monthly revenue above.</t>
  </si>
  <si>
    <t xml:space="preserve">A portion of the customer water rate is for future capital maintenance and replacement.  Currently revenue from services rates net of expenditures including bad debt costs are anticipated to decline by approximately $530,000 annually.  Although cash is available for some time, this decline in fund balance cuts into funding available for deferred maintienance and replacements.  </t>
  </si>
  <si>
    <t>283</t>
  </si>
  <si>
    <t>The Water System provided a total expense for the time period (both years) and did not break it down by month.</t>
  </si>
  <si>
    <t>284</t>
  </si>
  <si>
    <t>We bill a monthly rent that includes water service, but we do not have a breakdown of the costs.</t>
  </si>
  <si>
    <t>We are on a well system and don’t bill the residents for the water specifically- it is included in rent, and we don't track total water system expenses, so we are unable to provide an exact number.</t>
  </si>
  <si>
    <t>Space 99- This resident passed away and we are currently working with attorney and estate to resolve the deliquency (-$6,829.94).  Space 129-This resident passed away and we are currently working with attorney and estate to resolve the deliquency (-$1,279.54).  Space 60 is a late payer with long-term delinquency issues (-$769.69).  None of these delinquencies are related to Covid-19 hardships.</t>
  </si>
  <si>
    <t>285</t>
  </si>
  <si>
    <t>We do not breakdown our expenses by the month. Additionally, we don't breakdown our expenses by the [smaller] system vs the [Larger] system. Therefore, I am taking our ratio of [samller] connection vs the overall (About 5%) and dividing the overall budget by 12 months and taking 5% for [smaller], as well, doing the same for revenue.</t>
  </si>
  <si>
    <t>286</t>
  </si>
  <si>
    <t>[District] contacted [District] and scheduled a phone meeting on November 16th to complete the Covid-19 Financial Survey.  District spoke with [name] on November 9th and made an appointment to complete the survey form on the 16th.  District later received a call [name] on November 9th who states that [District] did not want to participate in the survey.  District called him back on the 10th in another attempt to persuade him to allow me to collect the data for the survey.  District originally contacted the and made an arrangement to call the water system with the following email:                                                                                                                Hello [Name],
Thank you for discussing the COVID-19 Financial Impact Survey with me.  As agreed, we will have a phone meeting for me to collect the information on Monday the 16th.  I suspect that if the information is available, it shouldn’t take more than an hour or two.  As we discussed, the completion of the survey is mandatory.  I’m sorry for the inconvenience.  If you have any questions, please let me know. (contact made by [Name])                                                                                                                                                                            On November 12th, District received the following email response: 
Hi [Name],
[Name] asked me to follow up with you after his conversation with [Name] this morning. We only have a few customers who have not paid due to COVID-19, and half of them habitually are on our shut off list for non-payment.  [Name] has opted out of participating in the full survey. If you would like you can answer the survey for us with the fact that we are not impacted.
Thank You,</t>
  </si>
  <si>
    <t>287</t>
  </si>
  <si>
    <t>The revenue and expenditure values are based on the revenue and expenditures for all  the [system] combined service areas and include large capital projects that vary greatly by service area.  These numbers are derived by the total service connections divided by the [] service connections.  Values for July through October of 2020 are based on budgeted amounts and not actual data.</t>
  </si>
  <si>
    <t xml:space="preserve">The cash reserves are based on the reserves for all  the [System] combined service areas.  This number is derived by the total service connections divided by the MS service connections. It is anticipated that large capital projects will be funded by WIFIA loans and operations will be funded by future rate increases.  </t>
  </si>
  <si>
    <t>288</t>
  </si>
  <si>
    <t>2020 Expenses are approximate as the September and October months have not been closed out at this time.</t>
  </si>
  <si>
    <t>289</t>
  </si>
  <si>
    <t>The Billing is included in the monthly rental.</t>
  </si>
  <si>
    <t>Specific monthly expense/revenue data was not available at the time of the survey.</t>
  </si>
  <si>
    <t>290</t>
  </si>
  <si>
    <t>Bi-Annually</t>
  </si>
  <si>
    <t xml:space="preserve">If "Water Master" water operator, Alan is affected by Covid-19, it would be a significant loss to replace staff. </t>
  </si>
  <si>
    <t>291</t>
  </si>
  <si>
    <t>Expenses for 2020 include monthly maintenance and constructing the new pumphouse. $25000 was utilized for the pumphouse</t>
  </si>
  <si>
    <t>292</t>
  </si>
  <si>
    <t>Revenues and Expenses were unable to be obtained before the survey due date.  Water System staff in charge of financial records was on vacation.</t>
  </si>
  <si>
    <t xml:space="preserve">Total dollar amount for delinquent accounts was unable to be obtained prior to Survey due date. </t>
  </si>
  <si>
    <t>293</t>
  </si>
  <si>
    <t xml:space="preserve">The [Agency] owns and operates several small and large water systems and up until July of this year, all their revenue and expenditures were stored in one big pot and were not separated by the individual water systems they operate.  For that reason they didn't provide us any information for 2019.  Even for 2020, the numbers reported here are between July and October of 2020. </t>
  </si>
  <si>
    <t xml:space="preserve">The water system says that at this time the impact has been very small, the typical customers that are late on payments are the same customers that are taking advantage of the COVID payment option.                                            The cash on hand is not for the [System]  (Sys. No. [#######]) only, instead it is the total money [Agency] has in the bank for all the water systems they serve. </t>
  </si>
  <si>
    <t>294</t>
  </si>
  <si>
    <t>Answer to Question No. 9:  Additional comments                                                                                      Additional Costs to District:
• Loss of 30 Hr Wk Employee to COVID leave &amp; later filed UI Claim=
210 COVID Hrs Paid = $3,965; Plus Benefits Paid = $1,064; Plus UI Claim having to pay until UI can catchup on paperwork to review=  $2,535 (1/2 cost) = Bal so far of $7,564
• Pmt of COVID Hrs Paid for FT Employee in Quarantine= 53 Hrs = $1,263
• Cost of Late Fees Unable to Charge from March thru Oct 2020 = $13,750
• Additional Delinquent Accounts due to being unable to charge late fees or shut off: Domestic/Commercial Accts = $6,772 &amp; Irrigation= $2,188 - over 30 days delinquent
• Cost of Time to HR for time spent on COVID HR Education &amp; Research regarding policies, rules &amp; constant updates on COVID . And cost of overtime for other employees covering for shortage of staff.
• Cost of advertising and hiring process to replace employee.
• Cost of Supplies for disinfection, masks and postings for COVID.</t>
  </si>
  <si>
    <t xml:space="preserve">Some unrestricted funds are earmarked for the water system improvements and repairs and about $600,666 are earmarked for SRF loan payoff.  </t>
  </si>
  <si>
    <t>295</t>
  </si>
  <si>
    <t>Per Water System "The District would like to re-establish the charge of customer late fees knowing we are not able to lock off and will potentially have a long term payment plan with some customers we still go through the notification process to allow at any time for the customer to make payments without a late fee charged but this has a financial impact on the District which need to be recovered and the only way to do so would be charging the late fee.  This will be something that the board will be considering in the near future. "</t>
  </si>
  <si>
    <t>296</t>
  </si>
  <si>
    <t>297</t>
  </si>
  <si>
    <t>Because we are cash basis, there are year-end adjustments that make June revenue smaller and July revenue larger.  However, these adjustments are done each year, so it should not affect the year to year analysis. 
June 2019 –an additional $737,090.17 was transferred to the capital fund.
June 2020 –an additional $867,605.28 was transferred to the capital fund.</t>
  </si>
  <si>
    <t>Due to Executive Order 42-20 signed April 2, 2020, we are unable to shut off utilities due to non-payment from customers.  Since then, we have been watching the number of delinquent accounts increase from 23 to 75! In addition, the amount owed by customer continues to increase and it is unknown if we will ever be able to collect these dollars.  Not being able to collect these numbers affects the revenue that we collect in the Water Fund and may also affect our debt service coverage ratio that we are required to keep in order to be in compliance with our bonds.</t>
  </si>
  <si>
    <t>298</t>
  </si>
  <si>
    <t>Question 1: NOTE:  In the month of June 2019, A budget adjustment ($ 8,582) was applied to the expenses creating an expense credit for the month of June 2019.
Question 2 and 4: [County] allocates the revenue that is collected through the tax rolls annual twice a year and the revenue collected by direct billing is collected on a monthly basis.</t>
  </si>
  <si>
    <t>As far as can be determined, no adverse impacts to the [System] has been noted because of COVID-19.</t>
  </si>
  <si>
    <t>299</t>
  </si>
  <si>
    <t>• Water system says that revenue increases can be attributed to the growth in the customer base from development.
• The expenditures seem to be lower based off the timing of the [system] surface water billings. [System] expenditures have become a larger portion of the Water enterprise operating costs and their billing in arrears which is why October 2020 expenditures are disproportionately low.                                                                                                                                Note that the [City]  uses its own groundwater wells and purchased treated surface water from a wholesaler[District] to meet its demand.</t>
  </si>
  <si>
    <t xml:space="preserve">Answer to Question 6:  Current revenues have been able to maintain basic operating expenditures for the period identified. Capital repair and replacement schedules would be postponed if revenue collection does not keep pace with the needs of the water system.                                                                                                                                                                             The water system is just one of the utilities that the City owns and operates. Citizens / customers that are delinquent on their water bills are also delinquent on their wastewater bills. The wastewater system revenue and collections rely on the enforcement of water shutoffs and are directly tied to the ability of the City to collect on past due amounts. </t>
  </si>
  <si>
    <t>300</t>
  </si>
  <si>
    <t>301</t>
  </si>
  <si>
    <t>302</t>
  </si>
  <si>
    <t xml:space="preserve">The inability to collect on delinquent accounts will affect our ability to properly fund long term capital investment. In future years we will have to increase rates to recapture the lost revenue.  Normally we have less than $15,000 in delinquent debt. </t>
  </si>
  <si>
    <t>303</t>
  </si>
  <si>
    <t>304</t>
  </si>
  <si>
    <t>305</t>
  </si>
  <si>
    <t xml:space="preserve">Combined City of [City], [City], and [City] - [Systems] data. </t>
  </si>
  <si>
    <t>Per water system: As of November 10, 2020 677 utility accounts out of 2,451 are past 30 days. The accounts are inclusive of both Water and Wastewater as they are billed on the same statement. The total value of the accounts over 30 days is $189,130.18. Approximately 62% of the total is attributable to Water. The delinquent accounts are all in the same zip code.</t>
  </si>
  <si>
    <t>306</t>
  </si>
  <si>
    <t>Combined totals for three of the water systems listed on water system information tab</t>
  </si>
  <si>
    <t>Question 6: Note: So far, our delinquencies have remained like prior years.  If that were to change, as we have no shutoff capability, is where we would be required to dip into this reserve.  We would be able to utilize those reserves for 2 months before requiring application for assistance.</t>
  </si>
  <si>
    <t>307</t>
  </si>
  <si>
    <t xml:space="preserve">Doesn't charge residents for the water. Short term residential treatment program for boys 14-18 years old. </t>
  </si>
  <si>
    <t xml:space="preserve">Chief plant operator is contracted. Water system has not been affected by COVID as of the date of the survey (11/12/2020). There is no revenue that comes directly from the water system. All utilities are combined in the coding of the expenses. [Name]  indicated that she would not be able to identify the specific expenses that were related to the water system for the period specified in the tables above without extensive research. </t>
  </si>
  <si>
    <t xml:space="preserve">Cash in reserve is unknown. </t>
  </si>
  <si>
    <t>308</t>
  </si>
  <si>
    <t>As per Article X of our By-Laws:  Distribution of Surplus Funds   It is not anticipated that there will be any net income.  If there should be any, then, at the end of the fiscal year, after paying the expenses of the corporation for operations, maintenance and otherwise, and after setting aside such other reserves as the Board of Directors may deem proper abd after providing for payments on interest and principal of obligations and amortized debts of the corporation, equipment, the net earnings shall be accumulated in a surplus fund for the purpose of replacing, enlarging, extending, and repairing the system and property of the corporation for such other purposes as the Board of Directors may determine to be for the best interest of the corporation.</t>
  </si>
  <si>
    <t>309</t>
  </si>
  <si>
    <t xml:space="preserve">The mobile home park does not charge water separately from rent. The manager could not attribute a percentage of the rent to that covers the water system's expenses. </t>
  </si>
  <si>
    <t xml:space="preserve">Quality Service provides operating services costing $285/month. The lab costs an additional $57/month. A one time expense of $1200 occurred in 2020 to drain and chlorinate a storage tank. Note for questions 2 and 4 the water system cannot provide an estimate of revenue that is taken in by collecting rent. </t>
  </si>
  <si>
    <t xml:space="preserve">Question 5: The manager does not know how much cash is in reserve. </t>
  </si>
  <si>
    <t>310</t>
  </si>
  <si>
    <t>311</t>
  </si>
  <si>
    <t>Bills twice a year: June 30 and December 31</t>
  </si>
  <si>
    <t>monthly expenses: (($500/individual dwelling)*(31 dwellings) comes out to about $15,000/year for the entire water system. Monthly expenses: certified water operator, PG&amp;E electrical, and lab fees.</t>
  </si>
  <si>
    <t>312</t>
  </si>
  <si>
    <t>The new owner just took over in January 2020, and does not have financial information for the water system from 2019. The new owner also says that he cannot estimate the 2020 monthly revenue and monthly expenses of the water system because the meter covers the office building and apartments. I tried explaing that I am gathering information for the entire water system, but he kept insisting that the office building was not included in the water system.</t>
  </si>
  <si>
    <t>Many people are not paying their rent.</t>
  </si>
  <si>
    <t>313</t>
  </si>
  <si>
    <t xml:space="preserve">Water system does not have any revenue for 2019 or 2020. Water is included in rent. </t>
  </si>
  <si>
    <t>314</t>
  </si>
  <si>
    <t>315</t>
  </si>
  <si>
    <t>Special Asseessment revenue received for this district two times a year (April &amp; December). Interest revenue received every three (3) months.</t>
  </si>
  <si>
    <t>316</t>
  </si>
  <si>
    <t>Water system didn't provide monthly expenses separately, instead they provided  a total.</t>
  </si>
  <si>
    <t>317</t>
  </si>
  <si>
    <t xml:space="preserve">Question 5: restricted money set aside for capital projets. Question 6: need to revisit this question in 7-9 months.        </t>
  </si>
  <si>
    <t>318</t>
  </si>
  <si>
    <t>No invoices paid in July or August 2020</t>
  </si>
  <si>
    <t xml:space="preserve">we cannot break down th delinquency by amount because of the volume of delinquent accounts. </t>
  </si>
  <si>
    <t>319</t>
  </si>
  <si>
    <t>The delinquent accounts are those that we have liened due to non payment.  We do not shut water off for non payment.</t>
  </si>
  <si>
    <t>320</t>
  </si>
  <si>
    <t>321</t>
  </si>
  <si>
    <t>Aug revenue includes TCP settlement check: $9,229,462.00</t>
  </si>
  <si>
    <t>Most delinquent accounts were delinquent prior to COVID-19. No shutoffs since November 2019.  The 153 accounts include sewer, water and garbage services.</t>
  </si>
  <si>
    <t>322</t>
  </si>
  <si>
    <t>323</t>
  </si>
  <si>
    <t>324</t>
  </si>
  <si>
    <t>The Water System does not have expenses due to volunteer providing the maintenance of the system.  Fees are collected as an assessment on the property.  Nobody has failed to pay the assessment.</t>
  </si>
  <si>
    <t>325</t>
  </si>
  <si>
    <t>Water System charges customers a flat rate for their water which also includes rent, garbage, and wastewater.  There have been no customers that have been late due to Covid 19.</t>
  </si>
  <si>
    <t>326</t>
  </si>
  <si>
    <t>Summer home community that operates on a special use lease, annual bill.  Nobody has failed to pay the annual bill.</t>
  </si>
  <si>
    <t>327</t>
  </si>
  <si>
    <t>I did not include any Capital Expenses in the expense totals.  Also, I did not include Capital Grant money in Revenue totals.</t>
  </si>
  <si>
    <t>328</t>
  </si>
  <si>
    <t xml:space="preserve">No invoices were paid in July, August or September 2020 due to district having a negative cash balance. Also, we bill for labor quarterly so there are months that are minimal charges  and then large expenses in one month.  </t>
  </si>
  <si>
    <t>In regards to question #8: there are only a total of roughly 20 accounts, so 5 is roughly 20%</t>
  </si>
  <si>
    <t>329</t>
  </si>
  <si>
    <t>No invoices paid in July 2020</t>
  </si>
  <si>
    <t>330</t>
  </si>
  <si>
    <t>For mobile homes: They have both cases, some are submetered and some not. Some appartements are on flat-rate.
The Water System was granted a General Rate Case effective on 03/06/2020. This is anticipated to increase annual revenues by approximatley 40%.</t>
  </si>
  <si>
    <t>We have noticed our overall Accounts Receivable balance is much higher (2019 average month-end) vs (2020 average month-end). We believe that the inabliity to complete shut-offs for non-payment is the primary reason for this.
Please note that effective 03/06/2020, [System] was granted a General Rate Case by the CPUC. This will increase our overall annual revenues by approximatley 40%.</t>
  </si>
  <si>
    <t>331</t>
  </si>
  <si>
    <t>Per water system, delinquencies are not COVID related.  
The monthly cells were left blank because the water system provided total amounts instead of monthly amounts.</t>
  </si>
  <si>
    <t>332</t>
  </si>
  <si>
    <t>As of the time of this survey, only one household has claimed COVID-19 as the reason for their delinquency.</t>
  </si>
  <si>
    <t>333</t>
  </si>
  <si>
    <t xml:space="preserve">The Water System did not report monthly expenses or monthly revenue. </t>
  </si>
  <si>
    <t>334</t>
  </si>
  <si>
    <t xml:space="preserve">Billing is monthly. Not a mobile home park. System did not report monthly expenses/revenue. </t>
  </si>
  <si>
    <t xml:space="preserve">single zip code. Did not report by debt category. Reported as total debt owed to system. </t>
  </si>
  <si>
    <t>335</t>
  </si>
  <si>
    <t>336</t>
  </si>
  <si>
    <t>Expect to have three of the four delinqent accounts current in the next three months. One is an unoccupied trailer with the water shut off and the water system is figuring out how to charge this account.</t>
  </si>
  <si>
    <t>337</t>
  </si>
  <si>
    <t>Question 8 - This number reflects only the accounts that are more than a month past due. The system anticipates the customers whose accounts are only a month behind will be paid based on the trend during the pandemic.</t>
  </si>
  <si>
    <t>338</t>
  </si>
  <si>
    <t>Revenue and expenditures reflect Water Department only</t>
  </si>
  <si>
    <t xml:space="preserve">Delinquent accounts for the City reflect typical numbers. The City did not report a spike in delinquent accounts since March 2020. In addition to no water shutoffs, the City has waived all late fees on water bills resulting in a total loss of $331,485 additional revenue dollars. </t>
  </si>
  <si>
    <t>339</t>
  </si>
  <si>
    <t xml:space="preserve">Revenues are higher than expenses over those particular months, but these numbers do not reflect any annual loan payments that are due around February and December. This also doesn't include the payment for a new administration buidling and temporary GAC treatment. This also blends two different fiscal years since it asks for June and July of the same calendar year. </t>
  </si>
  <si>
    <t xml:space="preserve">Can't take out new loans since interest rates would not be worth it. Continued mandated unfunded compliance nonbeneficial. Inability to recover actual costs due to COVID (masks, sanitizers, etc.). Newsom's law saying we can't turn off the water not good, had customer tell them that they were going to tell every person they know, every [City] customer, to stop paying their water bill because [City] can't turn off water due to Newsom's executive order. </t>
  </si>
  <si>
    <t>340</t>
  </si>
  <si>
    <t>The City has transitioned to a new financial system midway through fiscal year 2020. The City was hit with a ransomware attack. Although the City's systems are clean, the City's connection to the hosted software is still in a limited state. As such, fiscal year 2021 amounts are in total and not the amount for each month individually.  For the April value in Question 4: At that time, the City switched to a new financial tracking and supporting system in which metered watered billing switched from flat rate in advance to fully in arrears. Since the March payment was in advance, it left April in a lurch, with May being in arrears for April, and so the amounts go back to normal after that.</t>
  </si>
  <si>
    <t>341</t>
  </si>
  <si>
    <t>Bi-monthly for residential/commercial, monthly for industrial</t>
  </si>
  <si>
    <t>Board has authority to change money from restricted to unrestricted amounts.</t>
  </si>
  <si>
    <t>342</t>
  </si>
  <si>
    <t>343</t>
  </si>
  <si>
    <t>Delinquency list has increased, some of the commercial users have been impacted and have been paying late.</t>
  </si>
  <si>
    <t>344</t>
  </si>
  <si>
    <t xml:space="preserve">Revenue values reflect total City revenue (water, trash, sewer). Expenses reflect water system expenses. </t>
  </si>
  <si>
    <t>345</t>
  </si>
  <si>
    <t>The large expenses in June are depreciation expenses and bond payments.</t>
  </si>
  <si>
    <t>The deliqent accounts and debt has gone up by a factor of four. The City does not know how the residents will be able to pay their bills down.</t>
  </si>
  <si>
    <t>346</t>
  </si>
  <si>
    <t>This data is unaudited. Several valuable end-0f-year elemnts have not been completed.</t>
  </si>
  <si>
    <t>Cash reserves are an estimate as of 7/1/2020. Fiscal year 20 audit is not complete.
The [City] does not anticipate needing financial assistance as a result of COVID-19.
It is possible new state laws regarding when a minucipal agency can shut off water services has more effect on the number of deliquent accounts than COVID.
Additionally, the [City] has a significant water project under wat that may result in depletion of the water fund reserves which isn't COVID related.
Note that all values noted in the report are unaudited and could be vastly inaccurate once the audit is complete.</t>
  </si>
  <si>
    <t>347</t>
  </si>
  <si>
    <t>348</t>
  </si>
  <si>
    <t>Revenue and expenses listed are for[District's] Territory # and Territory #, as the expenses are not tracked separately. Territory #  has a total of 414 potable water connections, and Territory #  has 30. Territory # also has 25 non-potable irrigation connections.</t>
  </si>
  <si>
    <t>349</t>
  </si>
  <si>
    <t xml:space="preserve">Bills are sent out to customers annually around July 1st. Therefore:
1. There was no revenue reported in some months prior to July. 
2. July is the month when most customers pay their bill. Some customers pay the bill late so the payment is not collected until August or September, or even October. </t>
  </si>
  <si>
    <t>Several areas need imporvement and repair, but due to COVID [CSD] is unable to do so (ex: having constructor onsite). CSD estimates that $350,000 is needed for improvement if COVID pandemic continues.
One hydropneumatic tank is leaking and needs replacement. 
Some of the water mains are behind homeowners' properties. The pipes are Asbestos Cement (Transite) pipes, not meeting Waterworks Standards. Tree roots are getting into the transite pipes. In addition, at least nine valves need to be replaced and because of COVID, CSD is unable to find someone to replace them. CSD general manager has to hand dig the gorund to replace the valves.
A generator that will cost $80,000. 
[CSD]  is not qualified as a disvantaged community (DAC) because of the median household income around $74,000/ year, so CSD is not eligible for many fundings which are established for DACs only.</t>
  </si>
  <si>
    <t>350</t>
  </si>
  <si>
    <t xml:space="preserve">The revenue reported for the month of June 2019 reported as negative (-)$1177.73 because of audit adjustment </t>
  </si>
  <si>
    <t xml:space="preserve">
The delinquent accounts last year was higher, so the water system continue to get the delinquent accounts current and bring the debt down. The 19 delinquent accounts are the outsatnding lond-term ones. The 49 account delinquency by zip codes would include the 19, plus the remaining ones the bills were just sent and expected to be paid soon.   </t>
  </si>
  <si>
    <t>351</t>
  </si>
  <si>
    <t xml:space="preserve">Revenue Includes connection fees. </t>
  </si>
  <si>
    <t>352</t>
  </si>
  <si>
    <t xml:space="preserve">Two billing cycles, half of the service area billed first half of month. </t>
  </si>
  <si>
    <t>1. April 2019 and 2020, April included the whole fiscal year and was excluded from this report.</t>
  </si>
  <si>
    <t>353</t>
  </si>
  <si>
    <t>Residential bills is bi monthly, commercial is billed monthly. [System] has a few commercial customers, but is mostly residential. About 700 customers total and about 12-13 commercial. Billing is mostly bi monthly.</t>
  </si>
  <si>
    <t>Overall, customer related revenues for water accounts, has increased  this year by 2 3/4%. People have been visiting [City] more often during Covid, renting air b&amp;b etc. Revenues are up about 3% and expenses are down around 3% for the year 2020. The expenses dropped in 2020 from 2019 because [system] started operating the solar plant which reduces the $600,000 year power bill by at least 20%. The expenses and revenue reported include all of the [systems] as a whole which include: [system],[system],[system], and [system]. The revenues and expenses cannot count for purposes of this survey because the revenues and expenses for this system include all [systems] as a whole, which is more than 10,000 service connections. The  revenues and expenses for big bear as a whole (more than 10,000 service connections, are pasted below.</t>
  </si>
  <si>
    <t>Can’t project that any financial assistance is needed. Revenues have increased and expenses have decreased during 2020. Number of accounts currently over due of more than 400 is 4 accounts. During the same period of 2019, there were 39 past due accounts. The past due accounts have gotten better in 2020. Delinquent accounts are representative of just the [Place] service area, unlike revenues and expenses.</t>
  </si>
  <si>
    <t>354</t>
  </si>
  <si>
    <t>Revenue increased in 2020 because 
1. More residents: More people are moving in to this community, so water production is twice as much as the same period last year. 
2. Water bill increased in 2020because [system] raised the rate by 10% in November 2019. [system] is not going to increase the rate this year.
3. More housing transactions (buying and selling) in 2020 so [system]  has collected more than $20,000 water stock transfer fees.</t>
  </si>
  <si>
    <t xml:space="preserve">[System] hasn't shut off any water services at the residences whose owners are not paying their bills. Among the 37 delinquent accounts, 10 are COVID related, 27 are related to fire (2007 fire), abandoned lots or other reasons. The 10 delinquent accounts account for $4,079 in debt for [System], and the 27 delinquent accounts account for $98,015 in debt. The two types of delinquent accounts are in separate rows in Table 2 (next page). </t>
  </si>
  <si>
    <t>355</t>
  </si>
  <si>
    <t xml:space="preserve">June 2019 and 2020 includes fiscal year end billing and payable accruals.  
June 2019 includes water recharge purchases, which were not made in 2020. 
June 2020 revenue includes capital contributions from water banking and 
mainline extension projects. 
Water consumption increased by over 11% from 2019 to 2020. </t>
  </si>
  <si>
    <t>‐Of 5,443 accounts billed on 10/31/20, 1,062 were at least 1 month past 
due at 11/09/20.  The balance of all delinquent accounts is $358,992 or 43% 
of the District’s total accounts receivable balance.  328 of these 1,062 
accounts are 4 or more months past due, with many of those balances 
dating back to spring of 2020 (when water shutoffs ceased).   
‐As of 10/21/20, just after the October due date, the District’s accounts 
receivable balance was up by approximately 44% over the 2019 level. 
‐Due to January 2020 rate increases and increased consumption during the 
COVID “stay‐at‐home” period, revenues have increased from prior year, 
while expenses have decreased, mostly due to reduced costs including 
foregone water recharge purchases.   
‐As an enterprise fund utility, the District’s revenues are primarily derived 
from rates and fees for services, not taxes.  We are not seeing a trend in 
revenue decreases, but rather a trend of increased accounts receivable.  We 
also anticipate an increase in future bad debt write‐offs.</t>
  </si>
  <si>
    <t>356</t>
  </si>
  <si>
    <t>Numbers provided for May and June 2019 are unadjusted numbers and do not reflect balances that were finalized during GY2019-2020 audit. Increase of expenses in May 2019 was due purchase of $125,000 for 4 acre-feet of waterrights
Since the first of January 2020, the system has been updateing meter and meter read system - this is main driver in increase of expenses between 2019 and 2020</t>
  </si>
  <si>
    <t>357</t>
  </si>
  <si>
    <t xml:space="preserve">All accounts monthly. Bill first of month for water used the previous month.  Try read meter around same time. </t>
  </si>
  <si>
    <t xml:space="preserve">One mobile home has four accounts but not sub-metered to indiviudal mobile homes. All revenue streams and expenses including water assessments, water uses, taxes, licenses, and utilities. </t>
  </si>
  <si>
    <t xml:space="preserve">QUESTION 5 - Total restricted reserve of $1,217,170 is sum of the following reserves:  Reserve account of $225,000 from monthly surcharges for emergencies. Mainline transmission reserve of $245,000 for distribution line replacements in capital improvement plan from monthly surcharge. Equipment replacement reserve of  $145,000 for computers, new vehicles, trash pumps, and backhoes from annual shareholder assessment. Well and booster tank reserve of $602,170 from monthly surcharges  and used for repairs of wells, boosters, tanks rehab. There is also cash from the general fund left over from monthly expenses around $100,000 on average which is reported as unrestricted in this form. No fixed requirment to maintain general fund cash on hand but it can be used for any expenses. QUESTION 6 - Water system is able to meet needs. Operation as usual,  close office earlier, 6 AM-12PM Monday to Thursday. Before COVID was normally opne 6AM-5PM on 4-10 schedule.  QUESTION 8 - Water bill due date is the 15th of every month. Amount of debt accrued is an estimate. It it expected additional payements are coming.  Almost all of accrued debt is paid off with very little rolling over. Allow extension for payment and ask to allow partial payment. Do personal calls to work over payments and options. </t>
  </si>
  <si>
    <t>358</t>
  </si>
  <si>
    <t>359</t>
  </si>
  <si>
    <t>[System]  bills on a bimonthly cycle, but allows collection during following 2 months and tracks monthly. Increased expenditures in 2020 are attributed to additional required monitoring (SOCs and VOCs) and not due to COVID-19</t>
  </si>
  <si>
    <t>360</t>
  </si>
  <si>
    <t>Bimonthly, customers receive a water bill every other month. The district is considering switching to monthly due to the completion of AMI project (advanced metering infrastructure upgrades).</t>
  </si>
  <si>
    <t xml:space="preserve">The District is concerned how the loss revenue of not being able to lock off people for non-payment is going to be recovered. The inability to charge late fees and inability to lock off (lock off means shut off a customer for non-payment) are causing financial hardships on the District. There is misconception that the customers think that the State is paying the water system for the customer's water bills - especially for the customers who are unable to pay due to COVID. Please note that October 2020 financial data is not available yet. </t>
  </si>
  <si>
    <t xml:space="preserve">Changed reserve policy in 2019 (before COVID), that they will always have 180 days of revenue in the bank, and 6% of total assets in the bank. This is about 6,000,000. The District is conducting a rate study right now and the rates are likely to increase a lot for customers to maintain the reserve policy in 2019. It will increase 10% a year for 5 years. This will help maintain the reserves and the policy passed in 2019. The District anticipates no financial relief because of COVID. The DIstrict has about 108 accounts that should be locked off. Please note that the total debt amount does not include late fees that have been waived. </t>
  </si>
  <si>
    <t>361</t>
  </si>
  <si>
    <t>The delinquent amount includes past due water and sewer bills. [System] is in the process of filing liens on these properties. So far it has not been a significant impact to [system].</t>
  </si>
  <si>
    <t>362</t>
  </si>
  <si>
    <t>Customer accounts can pay monthly or annually.</t>
  </si>
  <si>
    <t>Expenses do not include annual propery tax assessment to [County] which is billed in November at $1100. Expenses also do not include property taxes of $85.90 for two properties in November and $62.85 in roads. Revenue includes monthly payments and pro-rated annual payments. Annual assessment period is March 1 to February 28/29 of the following year. In 2019 there were 12 shareholders paying monthly with the rest paying annually. The 2019 annual payments received were $41,327 which were divided equally across a year. In 2020 as of November 13 there are 19 shareholders paying monthly with the rest paying annually. The 2020 annual payments as of November 13 are $39,653 which were divided equally across the year. Annual payments are usually allowed a month and half after the assessment letter is sent. This year due to the pandemic extra time was alloted and payments were received March-June.  Pro-rated amounts were provided by the water system. Revenue includes monthly payments and some late charges of 10% or $8.50. Revenues and expenses include water and septic systems costs. The monthly water bill is $85.00 per connection which covers water and sewage.</t>
  </si>
  <si>
    <t xml:space="preserve">QUESTION 6 - Apart from natural disasters the water system does not anticipate financial assistance. QUESTION 8 - Water system has 1 deliquent account since the previous year. As of September 2019 the account was $5,663.00 in arrears, prior to COVID-19. </t>
  </si>
  <si>
    <t>363</t>
  </si>
  <si>
    <t>Municipal Connection = M                                                                                                                                   Domestic = BM</t>
  </si>
  <si>
    <t>364</t>
  </si>
  <si>
    <t>A portion of the differences from 2019 and 2020 is attributed to a rate increase in January 2020.  The numbers provided are very close to the cash basis transactions, which explains the sizeable fluctuations between the months.</t>
  </si>
  <si>
    <t>The delinquent amounts do not include October 2020 billing.  The numbers showing the number delinqent by dollar amount may include businesses, the total numbers only reflect residential accounts.  Additionally, some of these account have been delinquent for a number of years, so the amounts that are due do not reflect hardships caused by the pandemic.</t>
  </si>
  <si>
    <t>365</t>
  </si>
  <si>
    <t>366</t>
  </si>
  <si>
    <t>Expenses for Aug 2019, Aug 2020, Sep 2020 should be negative
Revenue for Sep 2020 should be negative</t>
  </si>
  <si>
    <t>CSA would like an end to the moratorium on water shutoffs so bad debt can be managed more effectively</t>
  </si>
  <si>
    <t>367</t>
  </si>
  <si>
    <t>Expenses for Aug 2019 and Sep 2020
Revenue for Aug 2019 and  Sep 2020 should be negative</t>
  </si>
  <si>
    <t>368</t>
  </si>
  <si>
    <t xml:space="preserve">Gross revenue and expenses are reported. </t>
  </si>
  <si>
    <t>[#####]: 100% [location] + half of [location]
[#####]: 100% in [location]</t>
  </si>
  <si>
    <t>369</t>
  </si>
  <si>
    <t>Water system customers do not receive a water bill. They pay rent every month, and the money collected from rent is used for the entire [System] operation (water, retail, other businesses). Expenses are then allocated to cover the yearly expenses for the water system.</t>
  </si>
  <si>
    <t>This system is a historical mining town. This PWS was implemented in the 1990's (~1995), and the water system has: RV, camp, inn, ecological building for students, and about 5 full time residents, and 5 have second homes. There is no charge for water. Expenses cost about $25,000 a year for repairs and maintenance, electricity, personnel, testing, reports, and replacing filters  for the RO system. This is paid from income collected from the inn and RV park. The residents of [Place] pay a higher rent. There are 6 revenue streams for the system: general store, service station, lottery machine, county and state agency and private rentals, bar, RV park, and the INN. Expenses: 25,000 a year for the PWS, so 2,083 a month. March-Nov 2020: income for the entire operation is 200,000 (approx. 22,222 a month). March-Nov 2019: income approximately 1,700,000 (188,888 a month). Note: the revenues is not just for the water system, it is for the entire operation.</t>
  </si>
  <si>
    <t xml:space="preserve">had 80,000 in savings in 2019, and 5,000 in savings for 2020. Received payroll protection grants in 2020 which helped carry the system through COVID and COVID shutdowns. In September 2020, the income/revenue has started coming back up. 10 people for  the water system and the entire operation in shoshone were laid off. Were able to maintain the other 20 employees with the grant. If the county is not required to shut down, then they will be able to maintain. If they are required to shut down, then they will need financial assistance. If there is another shutdown, all the resources have been depleted in 2020 (80,000-&gt;5,000). If the current trend with no shut down continues, no financial assistance is needed. </t>
  </si>
  <si>
    <t>370</t>
  </si>
  <si>
    <t xml:space="preserve">Mobile home park, they recevie a monthly rent bill. This water system does not charge for water separately from rent. </t>
  </si>
  <si>
    <t>Rent for the 25 spaces: charge $475/month rent for Mobile Home Site, not including RV spaces. There is no estimation of the $475/month from rent is revenue for the water system. Approximate cost/expenses for each site every month is approximately $10/month per site (rough estimate) equaling 250 a month per site. Estimating annual routine maintenance upkeep and monitoring is approxiamtely $2,000 a year, not including repairs (which estimates about 285 a month) . Expenses also include power bill for operating the water system in which power cost approximately $500/month. So total expenses is 250+285+500.</t>
  </si>
  <si>
    <t>This is a small business. The reserves include 4 camp grounds, RV, Mobile Home Park, Salvage Yard. $20,000 is the emergency fund from the small business specific for the water system. There are other reserves for other parts of the business, but $20,000 is specific for the water system. [System] includes MHP, RV, swimming pool, and camping for recreation. The recreation side was affected drastically, and the  recreation portion was shut down for 3 months due to Covid. The MHP was not affetced by COVID. The residents are mostly retirees, and are current on their bills.</t>
  </si>
  <si>
    <t>371</t>
  </si>
  <si>
    <t xml:space="preserve">Expenses are slightly less than the revenues. No financial, the main effects from COVID are social. No one wants to be on the water system board or attend board meetings. There is less public participation. </t>
  </si>
  <si>
    <t>Have a loan with USDA. The loan was taken out approximately 5 years ago. The loan was taken out to redo all the water mains. In the last 10 years, everything from the well to the houses have been upgraded.</t>
  </si>
  <si>
    <t>372</t>
  </si>
  <si>
    <t>monthly fees billed quarterly</t>
  </si>
  <si>
    <t>2019 paying a salary to a water operator. 2020 operator is a volunteer.</t>
  </si>
  <si>
    <t>2 delinquent accounts have liens on homes. Third one is in Escrow and [system] will get paid 1700 that is delinquent</t>
  </si>
  <si>
    <t>373</t>
  </si>
  <si>
    <t>374</t>
  </si>
  <si>
    <t xml:space="preserve">The system reported that none of the delinquent accounts, as far as they are aware of, are due to Covid-19 financial hardships. The number of delinquent accounts are files are about as expected for the system's normal amount. </t>
  </si>
  <si>
    <t>375</t>
  </si>
  <si>
    <t>376</t>
  </si>
  <si>
    <t>Reserves are current as of September 2020, delinquent accounts and debt is current as of November 3, 2020, which they've also broken down into months past due:
Breakdown by type of Accounts:
9 Month’s Past Due                            2          (1 Business – 1 Residential)
8 Month’s Past Due                            3          (0 Business – 3 Residential)
7 Month’s Past Due                            15        (1 Business – 14 Residential)
6 Month’s Past Due                            17        (1 Business – 16 Residential)
5 Month’s Past Due                            14        (0 Business – 14 Residential)
4 Month’s Past Due                            15        (0 Business – 15 Residential)
3 Month’s Past Due                            25        (1 Business – 24 Residential)
2 Month’s Past Due                            42        (2 Business – 40 Residential)
1 Month Past Due                               71        (0 Business – 71 Residential)
No operational issues due to COVID; however, they have had a lot issues with delinquent accounts. Some customers are "taking advantage" of the situation by running up their bills knowing that the water will not be shut-off. There are also issues with residential customers moving out without paying the bill, which then would get passed on to the next owner. Rental properties are also an issue, as landlords get stuck with large water bills as well. There are a small amount of delinquent accounts that have arranged to participate in a payment plant; however, the majority of them have not reached out to start a plan.</t>
  </si>
  <si>
    <t>377</t>
  </si>
  <si>
    <t>Seeing a loss of revenue from fees. In the beginning of the pandemic, a  lot of staff were staying home (not work from home) to help stop the spread; however, they were still paid for that time even though there wasn't any production.</t>
  </si>
  <si>
    <t>378</t>
  </si>
  <si>
    <t>6. From the time our rate change was implemented March 2020 through October 2020, we have seen an increase of 2%.                                                                 9. Covid has led changes to water demand, which effected our utility expenditures and revenue, customer bills, building water quality, and operations conditions. We are a small water system with a smaller customer baser to absorb any revenue losses and fewer operators. However, in March of 2020 water rates were adjusted.</t>
  </si>
  <si>
    <t>379</t>
  </si>
  <si>
    <t>The approximate 6% increase in water system revenues from 2019 to 2020 was due mainly to a a 2019 rate increase, our first in over 10 years.</t>
  </si>
  <si>
    <t>380</t>
  </si>
  <si>
    <t>Water cost is included with monthly rent, roughly $35/connection.</t>
  </si>
  <si>
    <t>Revenue is an estimate as montlhy water bills are included with rent.</t>
  </si>
  <si>
    <t>Reserve cash is used for any water system emergencies, but the park will use it for other emergencies that may happen. Reserve is not restricted for water system use only. No delinquent accounts currently, . Loss of revenue due to restaurant onsite losing business, rent was reduced so they could stay open. Originally $2,000 per month, when COVID restrictions increased rent was reduced to $700. When restrictions were loosened and diners allowed in, rent was increased to $1000 per month. With their current operational expenses and revenue, this can operate indefinitely according to [name].</t>
  </si>
  <si>
    <t>381</t>
  </si>
  <si>
    <t xml:space="preserve">Revenues do not include non-operating revenues such as property taxes, interest, rents, etc.   Expenditures include allocated aministrative expenses of 64% for water services.  </t>
  </si>
  <si>
    <t>The delinquent accounts in Table 2 include water, wastewater, and recycled accounts.  This includes all types of accounts, and not just residential.</t>
  </si>
  <si>
    <t>382</t>
  </si>
  <si>
    <t>July 2019 additional expense of $123,179 paid to CalPERS is an extra unfunded liability discretionary payment that was not required. Added additional revenue for new construction meters added for July 2020 $18,867, August 2020 $48,067, and October 2020 $197,551. October 2020 expenses estimated.</t>
  </si>
  <si>
    <t>Account recievable up 17% for October, ~$105,000</t>
  </si>
  <si>
    <t>383</t>
  </si>
  <si>
    <t>See backup tab for months that are allocated based on YTD totals.</t>
  </si>
  <si>
    <t>[System] has 827 delinquent accounts as of 10/31/2020 compared to 821 as of 1/31/2020.  [Name], [System] Accountant, stated this is not a significant increase.</t>
  </si>
  <si>
    <t>384</t>
  </si>
  <si>
    <t>Includes all expenses and revenues for debt service, potable water, and recycled water funds. CIP expenses included. Water rates were increased on September 1, 2019. Some months show a significant increase in expenses, and these were due to CIP expenses that month.</t>
  </si>
  <si>
    <t>[System] has waived late fees for delinquent accounts since March 2020. [System]  ran query of their billing information to determine how many delinquent accounts the system has as of 11/12/2020.</t>
  </si>
  <si>
    <t>385</t>
  </si>
  <si>
    <t>Increase in revenue from 2020 attributable to additional allocation of property taxes (400k), water rates up 6.5%, and increase in demand due to 2020 being a drier year and the fact that more people in [System]'s service area stayed home during COVID.
*Numbers presented in this spreadsheed are based on information available at the time of collection and may be subject to change. Information provided is based on unaudited figured that are rounded estimates on the condition that they are for survey purposes only.</t>
  </si>
  <si>
    <t>Between F and E. Regarding reserves, a large portion is either encumbered (not necessarily restricted but already earmarked for projects.)</t>
  </si>
  <si>
    <t>386</t>
  </si>
  <si>
    <t>9. The District has seen minimal increases in accounts receivable and operating impacts from the pandemic.</t>
  </si>
  <si>
    <t>387</t>
  </si>
  <si>
    <t>388</t>
  </si>
  <si>
    <t>There are renters and owners. The owners pay an annual fee of $720 and the renters pay a monthly fee of ~$135. These fees cover all of the community expenses including the water system. There is no breakdown or designation of a certain amount to the water system.</t>
  </si>
  <si>
    <t>The operator is a volunteer. Due to high Uranium concentrations in the well water, most customers buy bulk bottled water from individual water storage tanks. The Camp has one of these storage tanks at the office that customers can utilize if they want. the community spent aproximately $363 on bulk water and $1,236 for water testing in 2019 and 2020.  Due to a Uranium problem, they plan to construct a new well that is expected to cost around $65,000 plus permitting costs . They have paid $12,600 towards this project. The community recently (November 2020) voted to increase fees by 25%. all spaces/properties occupied and stable from 2019-now.</t>
  </si>
  <si>
    <t>Since they have no water meters or water bills, there is no possibility of customers not paying the fees and being delinquent. Due to the water quality in the WS's single well (high Uranium and TDS), the WS will need to install a new source well which may cause financial hardship. Depending on the WQ in the new well, they may need to install treatment. $100,000 in reserve in a money market. Planning to use savings for the new well costs.</t>
  </si>
  <si>
    <t>389</t>
  </si>
  <si>
    <t>No billing or metering. All WS expenses are paid by [District]. It is a hydro facility at Drop 4 of the  [District] canal system. The housing exists for the people that work there. All residents were kicked out about a year ago and are expected to move back. One of the houses is in use as an office for the facility.</t>
  </si>
  <si>
    <t>$14,500 = annualy cost for the water system's contracted certified operator. Occasional maintenance costs average $1,000 per year. No changes from year to year. The water system has no revenue or billing.</t>
  </si>
  <si>
    <t>The water system has no cash reserves and no loans or financing. The [District] is a wholesale water supplier and energy utility. This small water system is 100% owned and financially supported by [District].</t>
  </si>
  <si>
    <t>390</t>
  </si>
  <si>
    <t>Our billing frequency is bi-monthly, but we have 4 separate billing cycles.  The four billing cycles are staggered 15 days apart, so that there is a billing done every 15th and 30th of the month.</t>
  </si>
  <si>
    <t>391</t>
  </si>
  <si>
    <t>Water system not able to extract how many accounts delinquent, was only able to provide the amount on those delinquent accounts. All in one zip code.</t>
  </si>
  <si>
    <t>392</t>
  </si>
  <si>
    <t xml:space="preserve">Water system says that the revenue for April 2019 was shown as zero. They believe that this is the result of their inability to complete required financial work during the month and the amount is likely reflected in the subsequent month. They were also not able to provide data for October 2020. </t>
  </si>
  <si>
    <t xml:space="preserve">[City] only has one zip code. Water system was not able to provide a breakdown of delinquent accounts by amount. </t>
  </si>
  <si>
    <t>393</t>
  </si>
  <si>
    <t>For Expenditures we include all costs to the water funds and these costs are as follows: Personnel Services Admin, Personnel Services Operations, Contractual Services, Depreciation Expenses, Contributions to other funds and debt services. [staff engineer: please note the total expenses being much greater than the total revenues is correct and I was told this is typical for the [City]]</t>
  </si>
  <si>
    <t>[City] told me that they do not have any deliquent accounts or household debt. There is only one zip code.</t>
  </si>
  <si>
    <t>394</t>
  </si>
  <si>
    <t>Due to the pandemic, more people are staying at home (remote work or virtual school classes) resulting in increased water use. With the cost of supply increasing year-over-year and with decreasing rainfall, it is more important than ever to continue promoting conservation to the customer. However, this has been, and continue to be a challenge, because people are advised to sanitize constantly. And when people do this (frequent hand washing, washing clothes, cleaning work surfaces, frequent showers/bath after being outside) at home, more water is used obviously.</t>
  </si>
  <si>
    <t>395</t>
  </si>
  <si>
    <t>Expenses include one-time capital outlays due to ongoing capital improvements FY 2020</t>
  </si>
  <si>
    <t>Please note that the 8 delinquent accounts listed are for commercial/industrial type cutomers only.  We have zero residential cutomers that are delinquent.  [City] has only one zip code [#####].</t>
  </si>
  <si>
    <t>396</t>
  </si>
  <si>
    <t xml:space="preserve">* For mobile home parts, apartments, and other systems that charge a monthly rent and do not charge for water separately from rent, provide a rough estimate of monthly revenue from water if available, or the total monthly revenue received from all spaces, apartments, etc. Enter "N" in the box below and provide further context in the comments box: To our knowledge all locations pass water usage costs over to tenants.                                                            
* For mobile home parks and apartment water systems: is the water system submetered? (Y/N):  We have two submetered locations: (1) [Location] – submetered by mobile home park; and, (2) [Location] - submetered by mobile home park.
</t>
  </si>
  <si>
    <t>397</t>
  </si>
  <si>
    <t>Line - 19 All mobile home parks and apartments are master metered.</t>
  </si>
  <si>
    <t>Line 15 - Data is as of 10/30/2020  Delinquency defined as &gt; 30 days</t>
  </si>
  <si>
    <t>398</t>
  </si>
  <si>
    <t>Water system representative claims that most customers are billed quarterly, but that expenses and revenues are tabulated on a monthly basis. Also, 2019 EAR lists the system as billing monthly.</t>
  </si>
  <si>
    <t>[Company] also generates revenue from water that they lease, which isn't included in the table because it is collected annually at the end of each November. [Company] operated with a budget surplus of approximately $233,000 during the period of December 2018-November 2019. [Company] has operated at a budget deficity of approximately $22,600 during the period of December 2019-November 2020, which hasn't completed yet.</t>
  </si>
  <si>
    <t>399</t>
  </si>
  <si>
    <t>Per the above, debt service payments payments and bond funded expenditures are included. Comment for Water System Information, total population served: 2910 are mutli-family and residential. The following is an estimated manual calculation; if we multiply 2910 and *5, we feel comfortable saying the total number is around 14550. *5=per person in one house hold.</t>
  </si>
  <si>
    <t>8. Includes residential, commercial, and irrigation accounts.</t>
  </si>
  <si>
    <t>400</t>
  </si>
  <si>
    <t xml:space="preserve">Half of the customer services are billed each month. So, each customer receives a bill ever other month (Bi-Monthly). For example, the dollar amount in each month above is primarily the revenue collected from that months bills - from half of the system, but the total revenue amount reported also includes payments reveived late from customers billed in the prior month.[District] only has a small number of apartment buildings within its customer base. These apartments represent (23) of 2918 total services - or 0.79%. These units are not generally sub-metered. </t>
  </si>
  <si>
    <t>401</t>
  </si>
  <si>
    <t>Water system bills customers bi-monthly, but keeps monthly records of expenses and revenues.</t>
  </si>
  <si>
    <t>402</t>
  </si>
  <si>
    <t>403</t>
  </si>
  <si>
    <t xml:space="preserve">[System] had several TCR failures last year and were assessed with large fines which may affect their financial status.  The last citation included a $10,000 fine which they have not paid yet.  They may need some help financially due to the citation fees, but it may not necessarily be due to the current COVID-19 situation.  </t>
  </si>
  <si>
    <t>404</t>
  </si>
  <si>
    <t>Water system is not sub-metered in apartments and amount is total monthly reveanue. Large expenses were due to purchase of [District] water for water system.</t>
  </si>
  <si>
    <t xml:space="preserve">7. Loan taken from federal government for paycheck protection program. </t>
  </si>
  <si>
    <t>405</t>
  </si>
  <si>
    <t xml:space="preserve">Apartments are not sub metered and amounts are total monthly revenues. High expenses in May 2019 due to [District] loan payment of $110,940.00 and September, for water purchased from []. High expenses in June 2020 due to WRD loan payment of $110,940.00 and October, for water purchased from []. </t>
  </si>
  <si>
    <t xml:space="preserve">No specific account for capital improvements. No restrictive funds that can be used for emergency. </t>
  </si>
  <si>
    <t>406</t>
  </si>
  <si>
    <t>Apartments are served by single meters. Billings are BM in the billing month we show $100,000.00 revenue the balance shown in the non billing months.(February April June August October December) 2020 2 main line breaks and 8 valve replacements just short of $300,000.00 added expenses for 2020. No loans were made to cover these extra expenses. Repaired [Location] in [Place] then replaced the Main from [Location, location]. Main break on[Location]  in [Place] repair and two valves replaced. Six more valves were replaced in [Place] to make sure we could control shut downs. We are still waiting for the grant from Waterboard for the Prospect tank and 85 valves that need replacement. SEE AUGUST 2020 AND OCTOBER 2020 FOR ABOVE LARGE EXPENSE...</t>
  </si>
  <si>
    <t xml:space="preserve">The restriced amount of $1,200,000.00 is in CD's and would be available in an emergency. We have two customers that are still making payments and both are because of high water bills. We have waived all late payments and turn off fees, we notified customers they were late and needed to make payments on their bills. Two accounts 139.03 pays current bill and an additional $50.00 on the balance high water bill of $1,944.25, current balance 1,672.02, account 45.01 had two high water bills $497.75 March 1st billing and $446.92 September, Current balance $263.18 of which $239.75 is the current bill November 1st. Of the $4,439.39 late $1802.21 are the two accounts listed above. </t>
  </si>
  <si>
    <t>407</t>
  </si>
  <si>
    <t>Water system bills customers bi-monthly, but keeps monthly records of expenses and revenues. Not all customers are on the billing schedule. For instance, some customers may pay their water bill in the months of January, March, May, etc. and another customer may pay their water bill in the months of February, April, June, etc.</t>
  </si>
  <si>
    <t>Addition hardship due to $3,500,000 well and $10,000,000 PFAS treatment. PFAS treatment could leave the system about $5,000,000 short. The answer to question, is not including expenses for mandated PFAS treatment.</t>
  </si>
  <si>
    <t>408</t>
  </si>
  <si>
    <t>409</t>
  </si>
  <si>
    <t>410</t>
  </si>
  <si>
    <t>Water system has not yet finished compiling October 2020 data yet. Water system also failed to provide data for July 2019.  Water system noted that: Governor's order for moratorium on water shut-offs is hindering revenue collection. Small water systems are likely to be the ones most affected. "Mutual water companies must be included in any financial assistance provided to water systems."</t>
  </si>
  <si>
    <t>411</t>
  </si>
  <si>
    <t>WS indicated that the bi-monthly bill is broken down to monthly.</t>
  </si>
  <si>
    <t>412</t>
  </si>
  <si>
    <t>June includes an SRF loan payment of $57,000, both years. Water system is not submetered and amounts are total monthly revenues.</t>
  </si>
  <si>
    <t xml:space="preserve">Zip code data is an estimate, as this data is based on more than 30 days, however, SB 998 does not allow for shut off for a longer period. Our Restricted reserve fund can only be used for a Board determined emergency, installing treatment, or the purchase of water rights. We have not withdrawn from reserves for COVID. </t>
  </si>
  <si>
    <t>414</t>
  </si>
  <si>
    <t xml:space="preserve">5. Beginning fund balance for the district. Fund restricted for the operation, maintenance, repair, and construction of waterworks systems. There have not been any funds taken out of the reserve funds. </t>
  </si>
  <si>
    <t>415</t>
  </si>
  <si>
    <t xml:space="preserve">The variability in the revenue is a result of a few residents who have not signed up for direct with drawl. The big catch up in July 2020 was a result of catch up for many residents once we launched the new online payment option. There is a disparity of expenses due to the timing of paying annual property tax which occurs in December each year and accounts to $6,100 annually. Additionally, the water manager does not provide invoices on a regular basis and typically sends invoices towards the end of year. </t>
  </si>
  <si>
    <t>416</t>
  </si>
  <si>
    <t>The [System] is self-sufficient and financially sound, including adequate reserves for an emergency. Current revenue and expense trends at the [System] are manageable.</t>
  </si>
  <si>
    <t>417</t>
  </si>
  <si>
    <t>[] budgets are evaluated on an annual basis. Monthly expenses are not an accurate representation of total annual budget expenses and are not shown here.</t>
  </si>
  <si>
    <t xml:space="preserve">Reserve - Note - As of June 30, 2020. Delinquent account debt - Estimate based on water portion of the combined utility bill. </t>
  </si>
  <si>
    <t>418</t>
  </si>
  <si>
    <t>No late fee applied for delinquent accounts.</t>
  </si>
  <si>
    <t>419</t>
  </si>
  <si>
    <t>Expense cost increased due to increased cost of purchased treated water. Expense cost only includes operating cost. Does not inlcude debt service ($1.1M/year) and constributions to capital improvement program and reserves (which averages $5M+ over the next 5 years).</t>
  </si>
  <si>
    <t>325 residential deliquent accounts represent 5.5% of all residential accounts. 25 Non-residential deliquent accounts - $80,000 debt</t>
  </si>
  <si>
    <t>420</t>
  </si>
  <si>
    <t>421</t>
  </si>
  <si>
    <t xml:space="preserve">From the months of November 2019 - May 2020 no revenue booked until June 2020 due to a change in our billilng contractor. October 2020 has not been included in our financial system as of yet. </t>
  </si>
  <si>
    <t>Only residential delinquent accounts have been included. In addition to impacts related to COVID, the City was also impacted by a sudden change in billing vendors.  In November of 2019, the City’s billing vendor [vendor] announced they would discontinue service at the end of that month due to financial hardship.  The City engaged a new billing vendor in December and began the process of data transfers and system setup.  The first issuance of bills was March of 2020 representing 3-4 billing months depending on meter read cycle. This alone would have resulted in an increase in overdue payments as the larger billing period resulted in payments that customers were not used to seeing and automatics payments were required to be setup again.  Additionally, with the timing of new bills issued with shelter in place orders at the onset of COVID, many businesses were overdue as again, new automatic payment setup needed to be completed.</t>
  </si>
  <si>
    <t>422</t>
  </si>
  <si>
    <t>Total cash in reserve is approximately 632% higher than the cash required for operations. City is practicing all safety measures to avoid a Covid-19 outbreak, yet still a major concern for Utilities and Operational assurance of vital services.</t>
  </si>
  <si>
    <t>423</t>
  </si>
  <si>
    <t xml:space="preserve">Commericial and single family residential accounts - bi-monthly except single family accounts opened after Februrary 2020 - monthly.  Irrigation &amp; related accounts -  monthly. </t>
  </si>
  <si>
    <t>Zero delinquent accounts prior to March 2020.</t>
  </si>
  <si>
    <t>424</t>
  </si>
  <si>
    <t xml:space="preserve">Due to the City's lease arrangement, the numbers are provided by [company] for 2019 data; and by [company]for 2020 data.  Due to the recent transition of lease agreement from [company]to[company] certain amounts contain estimates.  </t>
  </si>
  <si>
    <t>#5: The restricted cash reflected consists of both externally restricted sources (i.e. capital surcharges and development fees) and internally restricted funds for capital emergencies, operating liquidity in event of lease termination, and interfund water capital advances. Under the City's lease agreement, [company] provides all operational liquidity.  The amount reflected as unrestricted represents an amount the CIty may potentially provide for extreme COVID account distress.   #6: This answer depends.  It is difficult to attribute causation on current payment trends.  A number of customers increasingly may require financial assistance with water bills (i.e. payment plans) or, given a high degree of population mobility, may simply close accounts and leave the service area with unpaid bills - which would create stress on system finances more immediately than 12 months depending on amount of activity.  We note that historically stressed customers are adding average monthly delinquent balance of appoximately $27,000, and are also noting a widespread potential for additional residential customers to become 60+ days aged. Under the City's lease agreement, [company] manages and carries operational liquidity.  #8: This data was pulled on 11/19/2020. Balances greater than $0 and that are 60 or more days past due were used to calculate the number of delinquent accounts and the total debt. The next page shows a breakdown of residential accounts by delinquent amounts. Only active residential accounts were used for the report on the next page.</t>
  </si>
  <si>
    <t>425</t>
  </si>
  <si>
    <t>October 2020 expense and revenue data not available</t>
  </si>
  <si>
    <t xml:space="preserve">The District has had minimal expenses related to COVID-19. The District has incurred expenses related to safety supplies and laptop computer purchase with total approximately $4-$5K. Customer water consumption has increased every month since March with the exception of May and October. </t>
  </si>
  <si>
    <t>426</t>
  </si>
  <si>
    <t xml:space="preserve">Revenue increased in 2020 through increased drought rates to limit water use. </t>
  </si>
  <si>
    <t xml:space="preserve">Zero truly delinquent accounts. Some customers occassionally pay late but do eventually pay in full. </t>
  </si>
  <si>
    <t>427</t>
  </si>
  <si>
    <t>2 COVID related delinquent accounts</t>
  </si>
  <si>
    <t>428</t>
  </si>
  <si>
    <t xml:space="preserve">Expenses higher than revenue due to water system improvements and increased operation costs in late 2019. Expenses billed in early 2020.  </t>
  </si>
  <si>
    <t>No additional comments.</t>
  </si>
  <si>
    <t>429</t>
  </si>
  <si>
    <t>430</t>
  </si>
  <si>
    <t xml:space="preserve">2019 expenses include payment to water manager for extensive work on water treatment system at startup. Now paid in full. </t>
  </si>
  <si>
    <t>There is only 1 account that has greater than 2 overdue invoices. That account has a total of 5 overdue invoices. The customer owe $2874.69. I expect the other customers will pay if reminded.</t>
  </si>
  <si>
    <t>431</t>
  </si>
  <si>
    <t>432</t>
  </si>
  <si>
    <t>433</t>
  </si>
  <si>
    <t xml:space="preserve">Cash balances are adequate for operation. Company is supported by bank line of credit of $140 million. No impact from COVID. Delinquent accounts approximately 5 percent of total residential accounts. </t>
  </si>
  <si>
    <t>434</t>
  </si>
  <si>
    <t>Monthly expense reported only includes cost of purchased treated water.</t>
  </si>
  <si>
    <t>435</t>
  </si>
  <si>
    <t>3 commercial accounts are delinquent</t>
  </si>
  <si>
    <t>436</t>
  </si>
  <si>
    <t xml:space="preserve">System opted for totals during the periods in question. Additional costs in 2019 were due to engineering cost for pipeline replacement plan. </t>
  </si>
  <si>
    <t xml:space="preserve">Delinquent accounts are not COVID related, they are due to the [name] fire destroying all homes in the water system. Debt is approximated and spread evenly over the 3 accounts. One of these accounts recently started to catch up on payments. Other impacts of COVID are a delayed pipeline project. One-time assessment invoices to fund the project were sent in March 2020, collection of this assessment was delayed to 2021 to allow for those impacted finacially by COVID during the public health emergency. A recent main break moved forward the timeline on the pipeline project to be complete during 2021.   </t>
  </si>
  <si>
    <t>437</t>
  </si>
  <si>
    <t>Revnues do not reflect actual receipts -- these are billings, and we have a very large accounts receivable balance this year due to COVID impacts.
Expenses do not reflect capital maintenance or depreciation.  This year, we've had three significant failures of aging system elements, and we've spent easily $60K of our capital reserves on the system.  As these are not strictly speaking "expenses", they affect only our cash balances.</t>
  </si>
  <si>
    <t>This year, we have had a $2000 special assessment to pay for backup generators. As many of our residents are on a fixed income, we have not been charging them interest on their past-due bills…but we will be doing so starting January 1. We are having trouble convincing part-time owners to pay up.  The majority of this $25,000 outstanding is this special assessment.</t>
  </si>
  <si>
    <t>438</t>
  </si>
  <si>
    <t>no impacts due to COVID</t>
  </si>
  <si>
    <t>439</t>
  </si>
  <si>
    <t>440</t>
  </si>
  <si>
    <t>10 of the units are submetered, the rest are not. Regardless of submeters, everyone pays a flat rate.</t>
  </si>
  <si>
    <t>Water payments are paid through rent. There have been no delinquencies in rent payments and therefore, no delinquencies in water payments.</t>
  </si>
  <si>
    <t>441</t>
  </si>
  <si>
    <t>2. Q1 due April 20  $8,400;  Q2 due July 20 $8,400; Q3 due Oct. 20  $8,400.
3. Includes the unusual expense for a major water leak repair $8,246.
4. Q1 due April 20  $8,513;  Q2 due July 20 $8,655;  Q3 due Oct. 20  $8,810.</t>
  </si>
  <si>
    <t>System does not foresee the need to request financial assistance due to the COVID-19 pandemic.  Even with several large expenses for water system repairs over the past three years, system's reserves have been slowly, but steadily, growing.
No loans needed. No loss of revenue occurred in 2020. In fact, system says there was a slight increase in revenue (up by $788 during the period in question) due to a customer-approved rate structure change that added a surcharge on the bills of the heavier water users as a mechanism for encouraging water conservation.
Each month system adds a surcharge amounting to $2.00 for every 100 cubic feet of water consumed in excess of 125% of the median amount used by the 28 households.
The running of this water system has not been impacted by COVID-19.
System did not know difference between restricted v nonrestricted.</t>
  </si>
  <si>
    <t>442</t>
  </si>
  <si>
    <t>1. $16,451.00 included "one time expenses" in the amount of $4700.  Average montly expenses equal $1370 ($979 without the "one time expenses".
2. This is a littled under their average of $1450 per month (29 houses x $50) because there were a lot of payments in the first quarter.
3. Expenses were lower without the "one time expenses" that occured in 2019.
4. Revenue from April to October 2020 roughly the same as 2019.</t>
  </si>
  <si>
    <t>5.  System did not know difference between restricted vs unrestricted.</t>
  </si>
  <si>
    <t>443</t>
  </si>
  <si>
    <t>$1800 is the approximate cost to operate the system monthly.</t>
  </si>
  <si>
    <t>System did not want to give details on specific numbers as far as expenses and reserve, but said that operating reserves are adequate to operate the water system for the foreseeable future.  They currently have 55 spaces that have water service with a total of 110 users spread out through the various households.  Their water billing reimbursements run anywhere from $1500-$1800 per month.  System says it is essentially a "break-even" proposition for them in that they utilize [City] water rates but the system's expenses are proportionally greater due to the size and relative inefficiencies in operating such a small system.</t>
  </si>
  <si>
    <t>444</t>
  </si>
  <si>
    <t>We added a special assessment of 25/month/hookup from June - December 2020 to fund the water hauling reserve.  The amounts we've collected are included in the monthly revenue for the months affected.</t>
  </si>
  <si>
    <t>445</t>
  </si>
  <si>
    <t>Water is included in space rent.</t>
  </si>
  <si>
    <t>These are electrical charges to run the pump.</t>
  </si>
  <si>
    <t>System says no reserve.</t>
  </si>
  <si>
    <t>446</t>
  </si>
  <si>
    <t>No response from the Board President.    On November 20, 2020 DDW received the following via emai: As Secretary of [System], I’m responding to your email and survey data.  Our water system has not experienced any impact from Covid-19.
[Name],
Secretary,
[System]</t>
  </si>
  <si>
    <t>447</t>
  </si>
  <si>
    <t>One meter for every parcel.</t>
  </si>
  <si>
    <t>448</t>
  </si>
  <si>
    <t>2019/2020. No revenue received during these months because all members pay in January.  16 paying shares*$500=$8000.</t>
  </si>
  <si>
    <t>5. Unfamilar with restricted vs unrestricted.  
6. They will refund everyone what was not spent at the end of the year and invoice everyone $500 in January in the same envelope.  The system anticipates covering expenses through the end of the year.  The anticipated payment rate for the January 2021 is unknown.  The system typically has at least one account in arears each year. 
9. The system bought a gernerator in 2020 to respond to PSPS events</t>
  </si>
  <si>
    <t>449</t>
  </si>
  <si>
    <t>System does not have reserve, but have a money market account for property taxes and employee IRA.  It is unrestricted.
System took out an SBA loan due to COVID.</t>
  </si>
  <si>
    <t>450</t>
  </si>
  <si>
    <t xml:space="preserve">*Some of the apartment complexes served by the water system are sub-metered and some are not.     **June amounts are for the fourth quarter of FY 2019-2020, September amounts are for the first quarter of FY 2020-2021, reported to the board quartly, but bill customers bimonthly   ***These amounts represent the 2 water systems managed and operated by[System], the other system is [System    **** Two operators were out with 2 weeks paid time off to recover or quarentine due to COVID, this expense was about $8000.   *****Covid related expenses for PPE and computers to facilite work from home was about $5000                                            </t>
  </si>
  <si>
    <t>Board voted to allow for property lein for overdue accounts, offering a COVID aggreement that allows for repayment of overdue fees over 12 months and avoid additional fees. The number of delinquent accounts is usually under 10 during normal times, uncollected revenue from the accounts at this time is about 5-6 times what us owed pre COVID.</t>
  </si>
  <si>
    <t>451</t>
  </si>
  <si>
    <t>Cell 'C 16' above is the total amount accrued as a receivable for the 381 delinquent accounts.</t>
  </si>
  <si>
    <t>452</t>
  </si>
  <si>
    <t>1.  The Water District has debt obligations that are covered by special assessments and that  are collected by the [County], via the Tax Roll.  Total Debt is $2,666,161.  For the fiscal year 2020-2021 Annual payments will approx. $268,015 (Principle &amp; Interest).  This expense is NOT included in the balances above since we do not have the monthly amounts at our office.</t>
  </si>
  <si>
    <t>Unrestricted funds include funds committed to projects.</t>
  </si>
  <si>
    <t>453</t>
  </si>
  <si>
    <t>These numbers are estimates based on the numbers available to the Public Works Department.  The Department of Administrative Services has access to better information, but they were too busy to participate in the survey.  In 2018-2019, the City's Water Fund had a surplus of $61,000.  For 2019-2020 they are projecting a deficit of $150,432, and for 2020-2021 they are projecting a deficit of $474,355.</t>
  </si>
  <si>
    <t xml:space="preserve">Access to the number of delinquent accounts was unavailable for the survey because Department of Administrative Services has that information but was too busy to participate in the survey.  </t>
  </si>
  <si>
    <t>454</t>
  </si>
  <si>
    <t>The revenue is not what was actually collected, it represents what was billed to customers.</t>
  </si>
  <si>
    <t>At the end of FY 19/20, the City had $1,000,000 more outstanding in receivables than at the end of 18/19.</t>
  </si>
  <si>
    <t>455</t>
  </si>
  <si>
    <t>456</t>
  </si>
  <si>
    <t>Total of 906 delinquent accounts: 866 single family residental, 10 Multifamily residential, and 30 commercial accounts. Total debt for all accounts is $432,053.08.  There was much lower delinquent account debt last year compared to this year, since shut offs were allowed at that time. Most of the debt is recent (30-60 days past due) and is likely to get paid soon based on the bimonthly billing cycle. Of most concern to the system is the debt that is more than 90 day overdue, for the residential accounts this amount is $120,383.07</t>
  </si>
  <si>
    <t>457</t>
  </si>
  <si>
    <t>Monthly data is not available.</t>
  </si>
  <si>
    <t>The Water Company has not shut the water to  anyone.</t>
  </si>
  <si>
    <t>458</t>
  </si>
  <si>
    <t>Monthly revenue and expense data not available.</t>
  </si>
  <si>
    <t>459</t>
  </si>
  <si>
    <t>Out of the 40 customers, 38 consistently pay the quarterly bill of $150, and 2 are consistently delinquent.  Monthly details of revenue and expenses are not available.</t>
  </si>
  <si>
    <t>There are two accounts that are delinquent.  However, these two accounts have been delinquent before COVID and has not financially affected the Water System.  The Water System will most likely receive the money owed when there's a transfer in ownership of the property through the escrow process.</t>
  </si>
  <si>
    <t>460</t>
  </si>
  <si>
    <t>Monthly data not available.</t>
  </si>
  <si>
    <t>461</t>
  </si>
  <si>
    <t>The Water System charges a monthly rent and do not charge for water separately from rent.</t>
  </si>
  <si>
    <t>462</t>
  </si>
  <si>
    <t>[System] does not have the monthly revenue data; based on the estimate, they collect between $7,400 - $7,800 a month.  The total revenue was estimated by multiplying $7,600 by 7 months.</t>
  </si>
  <si>
    <t>There are 11 delinquent accounts in total.  Regularly there are 9 accounts that are delinquent.  Covid related issues added 2 more delinquent accounts.  The 2 accounts are now making payments, but are still delinquent from the months they missed the payments. Details of delinquent accounts is not available.</t>
  </si>
  <si>
    <t>463</t>
  </si>
  <si>
    <t>Monthly details of revenue and expenses are not available.</t>
  </si>
  <si>
    <t xml:space="preserve">The Water Company will incur $4000 per year, an expense to cover for PFAS testing. </t>
  </si>
  <si>
    <t>464</t>
  </si>
  <si>
    <t>Water System is paying off two recent property purchases so it seems that they are operating at a loss.  The secretary of the Water Company does not appear to be familiar with their financial software. Monthly details of revenue and expenses are not available.</t>
  </si>
  <si>
    <t>465</t>
  </si>
  <si>
    <t>Water system does not have information readily on-hand. They would need to run full report which is typically done annually for them. They assumed this survey is voluntary and did not prepare for it. The Water System refused to provide the monthly expenses/revenues voluntarily. The Water System said the survey would have to be mandetory for them to collect the monthly expenses/revenues. So no data on expenses/revenue is provided. Fortuately, some of questions 5-8 were answered and the Water System has experienced no financial hardships and does not anticipate need for financial assistance</t>
  </si>
  <si>
    <t>Water System does not have information on reserve cash readily available. Same circumstance as the monthly expenses/revenue. No major inpact by COVID. Minor effects include wearing masks when talking to customers, wearing gloves when mailing bills. All customers have paid bills on time or with late fees. Continues to operate as normal and does not anticipate any failure to operate due to lack of revenue. No discussion with customers about hardships inability to pay bills.</t>
  </si>
  <si>
    <t>466</t>
  </si>
  <si>
    <t xml:space="preserve">Out of the two delinquent accounts, one customer usually pays annually.  </t>
  </si>
  <si>
    <t>467</t>
  </si>
  <si>
    <t>[Name] called [Name] on 11/24/20 to gather the info.  Monthly revenue and expenses are estimated.  Monthly Bill is $75 per month per customer, flat rate.  The water system has 16 customers; so the revenue per month is $1200 and expenses are about 75% of that.</t>
  </si>
  <si>
    <t>The cash reserve amount is estimated.</t>
  </si>
  <si>
    <t>468</t>
  </si>
  <si>
    <t>August 2020 revenue includes late deposit carried from July 2020. May 2019 install new meters. 2019 paid insurance liabilities lump sum in May 2019. 2020 changed to monthly payments for insurance. PSPS infrastructure bill expense May 2020.</t>
  </si>
  <si>
    <t xml:space="preserve">COVID-19 hasn't affected the Water System financially. Just caused some nervousness on the board members. More deliquent accounts than usual. Usually 2-3 accounts delinquent, but most pay off within 2 months. Since people working from home and more properties beginning to plant gardens, there is a higher usuage rate of water than normal. There is a concern that there is not enough water from underground aquifer to meet increased demand. Would result in the Water System having to purchase  water from the state, due to adjudication circumstances. Pending adjudication decisions in the following months. </t>
  </si>
  <si>
    <t>469</t>
  </si>
  <si>
    <t xml:space="preserve">April: collect yearly property tax (the second installment of the year), so it adds to income revenue. Causes to show a gain every April; June: close out books for the year, so the water system catches and pays any expenses that hadn't been paid yet from the previous year, causes to show a major loss every June. </t>
  </si>
  <si>
    <t>Already working at a deficit before COVID. Will need a rate study done to adjust water rates for customers to be able to operate not at a deficit. Accounting is done on an acrual basis, so the books show deficit. Grant money from funding project Prop 84 is handled in a seperate account by DFA. The project has required money to be taken out of pocket of the water system in the past since the grant account is low on funding. Only 1, 2 customers affected by COVID and water bill. But they had prepaid water bills for advance credit prior to COVID. The water system had a voluntarily rate increase to prepay water bill. Now the Water system owes $18000 credit back to customers (before COVID), about half the customers particiated and helped prepay. 11,12 delinquent customers are usually delinquent and did not participate in the pre-pay option plan. The water system only has 3 regular employed people, 2 are part-time. Able to put off payments/expenses for later since small staff. COVID did not affect operations much: Closed office to appointment only. Remote community, not too much interaction.</t>
  </si>
  <si>
    <t>470</t>
  </si>
  <si>
    <t xml:space="preserve">details of monthly expenses and revenue are not available. </t>
  </si>
  <si>
    <t>471</t>
  </si>
  <si>
    <t>472</t>
  </si>
  <si>
    <t>473</t>
  </si>
  <si>
    <t xml:space="preserve"> Some months expenses are higher because yearly supplies are purchased in bulk at the time or lab costs. Capital projects added as expenditures each month. June is end of fiscal year end. They close out books and pay remaining expenditures from the previous year.  Acrrual based accounting. </t>
  </si>
  <si>
    <t xml:space="preserve">In general, the water system has about 10-15 accounts on the water disconnection list in a month. Prior to SB 998, the Water System would doortag these accounts. Most deliquent accounts pay, less than 5/month actually had water shutoff. If the water system were to disconnect the water service today, would have more thatn 10 tims the normal number of accounts to be disconnected. Certain customers have not made any utility payments since the City announced in March that no water service would be disconnected until further notice due to the COVID-19 pandemic. Not much response by deliquent customers about situation. The Water System has sent emails/letters to customers. The Water System has a question about passing along water accounts to collection agency. The Water System does have CARES Act grant to fund certain extraneous expenses. No major impact in costs caused by COVID-19.  </t>
  </si>
  <si>
    <t>474</t>
  </si>
  <si>
    <t>OCT. 2019 rev. = -49575793.7</t>
  </si>
  <si>
    <t>475</t>
  </si>
  <si>
    <t>Information is an estimate; as [district] bills all customers same rate as its larger water system. For this calculation; [district] divided revenue and expenses by dividing the total of number of service connections in all of its three water systems and multiplying by the number of service connections for this particular water system.</t>
  </si>
  <si>
    <t>Reserves: these are the total restricted and unrestricted reserves for the Domestic water fund as of 6/30/20.</t>
  </si>
  <si>
    <t>476</t>
  </si>
  <si>
    <t>Expenses are for water wells, disinfection, electricity, monitoring lab fees, etc.                        Revenues are total monthly income, but water revenues are alloted to match water expenses.</t>
  </si>
  <si>
    <t>477</t>
  </si>
  <si>
    <t>1) These approximate full accrual amounts; however, the District does annual closings. All months other than June are missing accrual items. 2) These revenues reflect billed revenues not cash received. Unpaid bills due to COVID-19 delinquencies are included in these revenues.</t>
  </si>
  <si>
    <t>1) Reserves represent avaliable cash balances not [] net position balances. 2) Delinquent accounts represent active accounts with past due balances exceeding 30 days.</t>
  </si>
  <si>
    <t>478</t>
  </si>
  <si>
    <t xml:space="preserve">Expenditure categories do not include any capital improvement projects </t>
  </si>
  <si>
    <t xml:space="preserve">Question 5-&gt; Cash available is estimated at 6/30/2020                                           Question 6 -&gt; Although the City may not need assistance for approximately 1 year, this does not take into account any Capital Improvement projects or unforeseen large repairs.    </t>
  </si>
  <si>
    <t>479</t>
  </si>
  <si>
    <t>System stated: "We have not charged penalties or late fees since March and overall it seems that we have had more payments made and on time."</t>
  </si>
  <si>
    <t>480</t>
  </si>
  <si>
    <t>Response to Question No. 6 = 16 months (E)  The District is not allowed to collect revenues from delinquent accounts until April 2021, per Governor order.</t>
  </si>
  <si>
    <t>481</t>
  </si>
  <si>
    <t>482</t>
  </si>
  <si>
    <t xml:space="preserve">[System] considers all accounts as reserves for emergency expenses.  Customers have 45 days to pay their bill before they are considered delinquent.  Since [System] bills monthly, there is a 15-day overlap in billing.  [System] does not shut off water to customers that are delinquent, except in cases of non-compliance with backflow testing requirements.  In these cases, Shareholders are assessed an automatic testing fee of $400 for testing coordinated by [System].  This automatic charge is not applied to Non-Shareholders (tenants), their services will be discontinued.   </t>
  </si>
  <si>
    <t>483</t>
  </si>
  <si>
    <t>The water system has two pressure zones and each pressure zone (PZ) is billed bi-monthly (once every two months) in a staggered manner. For example, January- Bill PZ 1, February- Bill PZ 2, March- Bill PZ 1, April- Bill PZ 2, and so forth.</t>
  </si>
  <si>
    <t xml:space="preserve">In addition to a water use bill, the water system issues an "assessment fee" to each customer, three times a year. The "assessment fee" is used to pay off a loan the water system was granted several years ago. This is included in the monthly and total reveues.
The water system's GM passed away in January 2020, affecting the operations (small water system problems). Therefore, year-on-year revenue and expenses changed significantly. </t>
  </si>
  <si>
    <t xml:space="preserve">The water system has 83 delinquent water bill accounts with a debt of $30,335.43. The water system also has 159 delinquent assessment fee bills (explained in the previous section) with a debt of $13,028. </t>
  </si>
  <si>
    <t>484</t>
  </si>
  <si>
    <t>The District had a pipeline replacement Capital Improvement project in 2019-20.</t>
  </si>
  <si>
    <t>485</t>
  </si>
  <si>
    <t>The District currently has two different cycles billed monthly. Ie. Every District customer only billed once a month.</t>
  </si>
  <si>
    <t>Wanted to highlight that revenues are separate from cash receipts. Revenues are billed on a monthly basis which is reflected in AR, thus consistent month over month. The trouble during COVID has been turning the AR into cash. 
Expenses include: Normal operating and maintenance costs, non-cash expenses such a depreciation and amortization, and project costs for various internally constructed projects.
Revenues include: Normal monthly billings, new capacity fees (developer paid fees), and interest income.</t>
  </si>
  <si>
    <t xml:space="preserve">Our customers either fall under tenant or owner. Owner's are attached to the property and the account is in their name. Tenant is a short-term or long-term renter in a metered property for which the account is in the renters name. A concern for the District would be a tenant based customer, who is significantly delinquent in their bills could walk away from the property with minimal consequence. A quick look at our higher delinquent accounts appears to show even spread among owner and tenant delinquencies. Would imagine potential bad debts would arise more from tenant delinquencies as opposed to owner delinquencies. </t>
  </si>
  <si>
    <t>486</t>
  </si>
  <si>
    <t>*Person who provided this information stated that she is not an accountant; But pulled these figures (Total Expense + Other Income/Expense) from the District's Profit and Loss Budget Performance (sent in an email to DDW's []District's office). So she cannot guarantee the accuracy of the figures reflected above. Please contact [sysyem]  if you have any questions.</t>
  </si>
  <si>
    <t xml:space="preserve">Difficulty for customers to make payments - many [place] customers pay with cash, and since [System]'s office is closed to the public due to COVID, it makes it harder for customers to pay that don't have checks or internet (online payment) capabilities. Money Orders cost the customer more than if they were to pay cash. Checks and Money Orders are what [System] accepts in its drop box. 
Additionally, there are some customers that are taking advantage of the Governor's orders preventing water shutoff during COVID. Because [System] cannot threaten service terminations due to non payment, some customers have not made payments of any kind since March 2020. This becomes a burden on the District, and the customers that are paying for their water and who are doing the right thing are subsidizing the customers that are not. </t>
  </si>
  <si>
    <t>487</t>
  </si>
  <si>
    <t>Information is an estimate; as [system] bills all customers same rate as its larger water system. For this calculation; [system] divided revenue and expenses by dividing the total of number of service connections in all of its three water systems and multiplying by the number of service connections for this particular water system.</t>
  </si>
  <si>
    <t>488</t>
  </si>
  <si>
    <t>489</t>
  </si>
  <si>
    <t>For mobile home parks and apartment water systems: is the water system submetered? (Y/N)</t>
  </si>
  <si>
    <t>Apr</t>
  </si>
  <si>
    <t>490</t>
  </si>
  <si>
    <t>Totals are for seven months of expenses.      Revenue is water portion broken out from main bill that includes rent, electricity, etc.</t>
  </si>
  <si>
    <t>The $4200 is debt from water portion.</t>
  </si>
  <si>
    <t>491</t>
  </si>
  <si>
    <t>September 2019 expenses had a $46k one time cost to water system improvements to remove Well 5 turbine, deliver motor for service and check bearings.  Nota bene -- tax revenue included in some months -- see May and June 2019 and 2020</t>
  </si>
  <si>
    <t>Water portion is probably $148,000.  [] typically includes golf course, street lights, sewer, non-potable irrigation, etc.                                                     For delinquency on next page, water is $3810 -- water system is not aware that delinquency is covid related -- no mention by customers.</t>
  </si>
  <si>
    <t>492</t>
  </si>
  <si>
    <t>August is accurate.  billings -- see September.</t>
  </si>
  <si>
    <t>Any extra inclome is used for cash flow and deferred maintenance</t>
  </si>
  <si>
    <t>493</t>
  </si>
  <si>
    <t>Customers are billed first of the year for $300 annual water bill.</t>
  </si>
  <si>
    <t>Revenue depends on when customers pay their bill.  June billing is issued if the water bill is not paid at first of the year</t>
  </si>
  <si>
    <t>The delinquent account is not associated with COVID.</t>
  </si>
  <si>
    <t>494</t>
  </si>
  <si>
    <t xml:space="preserve">January through March are excluded from this report. We perform our annual maintenance every March. March 2020 had $10,589.13 in repair and maintenance. March is excluded from the rquested information, but I  wanted to include this expense as it seemed vital for any cost-analysis. 2020 Required new equipment to be installed. 
We do not meter the water consumption, we bill a fixed fee to our tenants as a service fee.
Our tenants [] pay a fixed fee of $25 per month and we bill the neighboring park a fixed fee of $325 per month. 
 Our water system is considered a part of our operation expense and overhead. </t>
  </si>
  <si>
    <t xml:space="preserve">We do not foresee financial assistance for delinquent accounts. We operate our water system as part of our operating needs. We do not bill delinquent accounts for past-due water on our notice to pay rent or quit. </t>
  </si>
  <si>
    <t>495</t>
  </si>
  <si>
    <t>[System] lost 50% of its customers in the [Name] Fire of November 2018. The gradual return of customers is slowly improving revenue. In addition, the whole company collected Lost Revenue Surcharges from June 2019 through July 2020, which were allocated to the [Name]-Fire affected districts. With approval of the company-wide GRC, revenues increased in August 2020.
[System] serves the mobile home/RV parks using master meters. Unknown if park owners have submeters for their spaces.</t>
  </si>
  <si>
    <t>[System] does not have a significant collections issue due to COVID. The revenue deficit is due to the loss of customers with the [Name] Fire.</t>
  </si>
  <si>
    <t>496</t>
  </si>
  <si>
    <t>Expenses are for water treatment plant operations only.  Distribution expenses are not included.  June is the true-up month for our solar plant, which has had mechanical problems for the past two years.  The 2020 revenues include a $4.00 per month increase in the base rate for our approximately 6,500 customers.</t>
  </si>
  <si>
    <t xml:space="preserve">Cash balance includes cash reserve generated by hydropower plant operations. </t>
  </si>
  <si>
    <t>497</t>
  </si>
  <si>
    <t>No additional comments</t>
  </si>
  <si>
    <t>498</t>
  </si>
  <si>
    <t xml:space="preserve">From: Yahoo Mail &lt;[email]&gt; 
Sent: Friday, November 20, 2020 8:43 AM
To: &lt;[email]&gt;
Subject: Re: [System] (#[#######]) Covid Survey Response
EXTERNAL: 
We went over the questions and don't feel comfortable giving out this information.  We haven't had any financial impact due to Covid.  We have kept our office door shut and have been taking payments through our drop-off box and have not had any delinquent payments.  
Thank you, 
[System] / [Name], OPERATOR </t>
  </si>
  <si>
    <t>499</t>
  </si>
  <si>
    <t>500</t>
  </si>
  <si>
    <t>501</t>
  </si>
  <si>
    <t>Please note that the [City] has postponed all large projects that were non-emergent in light of COVID-19 and we were unsure of the effects the pandemic would have on the local, state and federal economies.</t>
  </si>
  <si>
    <t xml:space="preserve">Note on Question 6 - The City has scaled back any unnecessary or emergent  spending at this time, had we not, we would be looking more to answer A (0-3 months). As time goes (B. 4-6 months from now) on and infrastructure repairs become more emergent the City may need assistance. </t>
  </si>
  <si>
    <t>502</t>
  </si>
  <si>
    <t>[System]  changed from flat rate to metered as of the GRC effective August 2020.</t>
  </si>
  <si>
    <t>503</t>
  </si>
  <si>
    <t>Our system does not show monthly expenses for prior years, only quarterly. So I was able to calculate the totals, but it would take forever to calculate monthly.</t>
  </si>
  <si>
    <t>This year our delinquent accounts are going way up. Unless we are able to shut off water to delinquent accounts again soon, this number will only increase and revenues will drop. That is the only difference in the water system.</t>
  </si>
  <si>
    <t>504</t>
  </si>
  <si>
    <t>505</t>
  </si>
  <si>
    <t>No impacts from Covid.</t>
  </si>
  <si>
    <t>506</t>
  </si>
  <si>
    <t>Starting December a loan will come due in which they are currently only paying interest.  The additional fee will be 750.00 per month. Information on Covid:Unable to shut off customers who have not paid their bill or even make an effort to make payments is becoming a problem.  Water system is concerned because they never received any official documentation about the moritorium on shutoffs.  Nor do they know how long it is supposed to last. This system also must keep a reserve of at least $15,000 due to imminant possibility of pump failure.</t>
  </si>
  <si>
    <t>507</t>
  </si>
  <si>
    <t>Expenses will go up by 580 each quarter for the next calendar year due to PFOA/PFAA testing.</t>
  </si>
  <si>
    <t>508</t>
  </si>
  <si>
    <t>Expense and Revenue cannot be provided because these are group together with all three of their water systems serving the [place].  One of the three systems has more than 10,000 service connections.  We met with [name] and the water system on 11/20/2020 and decided that the system will complete Question 8 and Table 2.</t>
  </si>
  <si>
    <t>Data provided is as of 10/31/2020</t>
  </si>
  <si>
    <t>509</t>
  </si>
  <si>
    <t>The City did not provide me a figure on how many months they can continue to meet their monthly expense before they need financial assistance. They simply refer to the 2019 and 2020 expense and revenue tables they provided.  The City also unable to provide me if any of the cash they have on hand is restricted. Simply answered I dont know. Lastly, I did not get a positive welcoming response while conducting the survey with City's fiancial staff.</t>
  </si>
  <si>
    <t>510</t>
  </si>
  <si>
    <t xml:space="preserve"> </t>
  </si>
  <si>
    <t>[System] is the contract operator for this system.  [System] provided the response for question 8 and Table 2.</t>
  </si>
  <si>
    <t>511</t>
  </si>
  <si>
    <t>Expense and Revenue cannot be provided because these are group together with all three of their water systems serving the [place]  One of the three systems has more than 10,000 service connections.  With guidance from [name], this system will complete Question 8 and Table 2.</t>
  </si>
  <si>
    <t>Questions 5 to 7 cannot be provided because these are group together with all three of their water systems serving the [place].  One of the three systems has more than 10,000 service connections.  We met with [name] and the water system on 11/20/2020 and decided that the system will complete Question 8 and Table 2.</t>
  </si>
  <si>
    <t>512</t>
  </si>
  <si>
    <t xml:space="preserve">Due to the pandemic, the City has reduced approximattely 10% on their budget for the fiscal year 2020-2021.  But so far, their revenues increased as compared to last fiscal year. The City concluded that pandemic has no impact on the operation of the water system.  Note:  The City's staff that handles the City's financial information took a vacation, and was not able to provide the information on expenses.  The City will try to get the information by next week, after the Thanksgiving Holidays, when the staff returns from her vacation. </t>
  </si>
  <si>
    <t xml:space="preserve">Out of 85 delinquent accounts, 79 are residential accounts and 6 are commercial/industrial accounts.  According to the City, commercial and industrial establishments are open and operating continuously. </t>
  </si>
  <si>
    <t>513</t>
  </si>
  <si>
    <t xml:space="preserve">One household in zip code [#####] has been delinquent since April 2020, and has not paid since.  According to the water system, they always have delinquent accounts even prior to Covid-19 pandemic so they cannot tell if the 113 delinquent accounts in 2020 are due to the pandemic.  Except for that one household, others are delinquents for one to two months only. </t>
  </si>
  <si>
    <t>514</t>
  </si>
  <si>
    <t>There is no impact from Covid-19 at this time.  The biggest problem for the [System] was the [Name] Fire, which devastated the town in September of 2020.  Due to the [Name] Fire, 41 of the total 63 homes were destroyed. [System] will have upcoming consts to replace water meters, hose houses and fire hoses &amp; nozzles.  This will be a great cost to the district and they are unsure of how they will fund repair &amp; replacement of the water system facilities.</t>
  </si>
  <si>
    <t>515</t>
  </si>
  <si>
    <t xml:space="preserve">September 2019: Administrative charges from 2018/2019. 
2020 Revenues are included on a tax assessment. If residents do not pay, a lean will be put on their home. Revenues are guaranteed to the County. 
June 2020: Settlement received. 
June 2019: no appropriations left. Unable to charge anything
July 2020: no processing for the month. 
County expenses and tracking runs through a fiscal year. 
Some expenses may include street lighting, sweeping, etc. 
County is working to increase rates. </t>
  </si>
  <si>
    <t xml:space="preserve">Reserve funding is from a 1,2,3-TCP settlment. The money will be used to implement a long-term solution. The Water System has no money in reserves besides the settlement money. </t>
  </si>
  <si>
    <t>516</t>
  </si>
  <si>
    <t>[System] does not charge its customers a fee for water service.  Water service is included in the monthly rent for each apartment.  There is no account that is specifically dedicated to funding water system expenses.  Any repair or emergency cost of the water system would be funded by [System]  general fund.   
[System] also does not keep track of most of the expenses for the water system.  The $500 dollar monthly expense listed in this survey is for the expense of Chlorniation at the system.  Other exenses such as electricity, sampling &amp; laboratory costs, staff labor and maintenance are not accounted for and are not included in the $500 dollar amount.
The monthly revenue for this system is the average cost of the total rent for each apartment at [System].  The $800 amount is the total revenue generated from each customer of [System].  Any water system expenses are paid from money that is allocated as a portion of the total rent.
There also was no change in the estimated expenses and revenues between 2019 and 2020.</t>
  </si>
  <si>
    <t xml:space="preserve">There is no cash reserve for the [System].  Any emergency expenses would come from the general revenue obtained from the monthly rent for each customer.
The water system has not experienced any negative financial impact from Covid-19 at this time.  The water system is not currently in any danger of needing financial assistance in the near future.  </t>
  </si>
  <si>
    <t>517</t>
  </si>
  <si>
    <t>[System] does not charge their customers a water service fee.  Use of water comes included in the monthly rent that is charged at[System].  Therefore, there is no dedicated water system revenue each month.  Any water system expenses are paid for by a portion of the rent that is collected, based on the operation and maintenance needs.  Monthly rent varies from $390 to $1400 as some customers rent only a lot, while others rent a lot and mobile home.  
The monthly expenses for [System] are almost entirely the fees for sampling from [lab]  for their sampling requirements.</t>
  </si>
  <si>
    <t>There is no cash reserve that is specifically designated for the [System].  Any expenses are paid from the mobile home park's primary reserve which funds all of the expenses for the park.  However, there has been no negative impact from Covid-19 at this time, and the mobile home park does not forsee any potential danger of the water system needing additional financing to fund its expenses.  There have been two customers that have chosen to move out of the mobile home park since the Covid-19 pandemic. Other than that, there have been no impacts from the Covid-19 pandemic at this time.</t>
  </si>
  <si>
    <t>518</t>
  </si>
  <si>
    <t>In 2020 they have had to do more testing.</t>
  </si>
  <si>
    <t>519</t>
  </si>
  <si>
    <t xml:space="preserve">The Water System operating cost is billed to different zones ( service areas). The funds collected for the benefit zones are transferred at different times throughout the year depending on need. Therefore, there are some months with no revenues shown. Expenses and Revenues are balanced by the fund transfers. The months listed are not a clear representation of the district's annual budget becuase the fiscal year runs from July 1 through June 30. The vatiation in the expenses is becuase of the timing of the processing of the invoices and fluctuation in operator's labor. </t>
  </si>
  <si>
    <t>520</t>
  </si>
  <si>
    <t>There are significantly higher expenses during the end of the fiscal year for this system.  During the end of the fiscal many large repairs are made due to any funds that are still available at the end of the fiscal year.</t>
  </si>
  <si>
    <t>The water system does not currently have any funds in reserve.  The district operates on a year-to-year basis.  Revenues cover O&amp;M costs but would not be enough for an emergency expense.
As of today, the [System] has not been impacted by Covid-19.</t>
  </si>
  <si>
    <t>521</t>
  </si>
  <si>
    <t>1) Water rates were increased during October 2020
2) Natural gas system is also tied to the the delinquencies. The City has provided an estimated number (a weighted metric) to provide the number provided in question 8.</t>
  </si>
  <si>
    <t>522</t>
  </si>
  <si>
    <t>A loan payment is included in these totals.</t>
  </si>
  <si>
    <t>523</t>
  </si>
  <si>
    <t>The Water System does not anticipate any financial difficulties for the next 36 months if the current trend continues. 
The Water System reserves are unrestricted and can be used for emergencies. The reserves also include settlment funds from 1,2,3-TCP litigation.</t>
  </si>
  <si>
    <t>524</t>
  </si>
  <si>
    <t xml:space="preserve">July revenues are reflected in June due to final journal entries that are posted in the year end during the City's final audit. The revenues in June 2020 are greater due to an agreement with the [District] paying for acre water pumped from 2014-2018. </t>
  </si>
  <si>
    <t>Restricted cash is for the construction of the [Bridge] as part of an agreement with the Bureau of Reclamation.</t>
  </si>
  <si>
    <t>525</t>
  </si>
  <si>
    <t>1)Both July monthly expenses include water bond debt service payment which is the reason for the spike.
2) In July 2019 and 2020, an annual inflationary increase (per rate study) took effect both with of increases of 2.5% and 2.3%, respectively.</t>
  </si>
  <si>
    <t>1) Delinquencies are considered any account that has a balance of 30 days old or more and includes residential, commercial, residential-commercial, industrial, irrigation only categorical accounts.  The City bills for municipal services include water, sewer and solid waste.  Just the debt portion attributable to water services is reported here.
2) The City anticipates an increase in delinquencies during the holidays which has been the typical trend. However, this year it is anticipated there will be more delinquencies than in past years.</t>
  </si>
  <si>
    <t>526</t>
  </si>
  <si>
    <t xml:space="preserve">1) October 2020 revenues have not been posted yet. Assume $275,000.
2) All capital projects and depreciation have been removed from expenses. </t>
  </si>
  <si>
    <t>In reposnse to question 8: the accrued amount shown includes waived penalties of $342,058.</t>
  </si>
  <si>
    <t>527</t>
  </si>
  <si>
    <t xml:space="preserve">1) Expenses - These are amounts actually paid out in the month indicated.  We do not carry balances, rather, we pay as we go.                                                                                                                     2) Revenue - These are the amounts billed in the month indicated.  These are made up of water usage for the previous three months (quarter), and assessments for the next quarter beginning with the month in which the bill is generated.                                                                       3) August 2020 indicates no expenses.                                      </t>
  </si>
  <si>
    <t>528</t>
  </si>
  <si>
    <t xml:space="preserve">Residents are not billed. </t>
  </si>
  <si>
    <t xml:space="preserve">$233.18 additional cost incurred due to pandemic. No real impacts due to owner fronting water bill. Water is not charged at duplexes so residents are not accruing debt due to this. </t>
  </si>
  <si>
    <t>$10/unit to supply water on a monthly basis. Only 4 units in arrears. Total  26 served by water system.</t>
  </si>
  <si>
    <t>529</t>
  </si>
  <si>
    <t>530</t>
  </si>
  <si>
    <t>[System] accounts are a part of the [System] and serves an additional 135 customers. There were major expenses in 2019 due to a bladder failure.</t>
  </si>
  <si>
    <t>531</t>
  </si>
  <si>
    <t xml:space="preserve">Handful of customers not paying in past 8/9 months. No notable difference to 2019. Notices have been sent to customers letting them know if they need to make payment arrangements to let [District] know. </t>
  </si>
  <si>
    <t>532</t>
  </si>
  <si>
    <t>533</t>
  </si>
  <si>
    <t>Includes apartment complexes; excludes commercial business accounts.</t>
  </si>
  <si>
    <t>534</t>
  </si>
  <si>
    <t xml:space="preserve">#6: We are in an approximate break even at this time.With expenses going up, without income besides services income and general other district income (or a rate increase, we expect to need help within 5 years).                     </t>
  </si>
  <si>
    <t>535</t>
  </si>
  <si>
    <t>april 2019: well went down or some expenses</t>
  </si>
  <si>
    <t>#6: raising rates -looking into.</t>
  </si>
  <si>
    <t>536</t>
  </si>
  <si>
    <t xml:space="preserve">Data was provided for all[company] in a single file from [name]. Only zip code tables were provided. </t>
  </si>
  <si>
    <t>413</t>
  </si>
  <si>
    <t xml:space="preserve">Although customers are billed bimonthly, the system keeps monthly records.  </t>
  </si>
  <si>
    <t xml:space="preserve">The system had negative values for both August revenues, but the spreadsheet would not allow negative inputs.  They said that the negative numbers indicate that the customers were billed but had not paid yet.  </t>
  </si>
  <si>
    <t xml:space="preserve">5.  The funds are restricted to operations, maintenance, repair, and construction of waterworks systems.  </t>
  </si>
  <si>
    <t>SWRCB Revenue Loss Summary</t>
  </si>
  <si>
    <t>System Size</t>
  </si>
  <si>
    <t>Number of Systems</t>
  </si>
  <si>
    <t>Average Revenue Change</t>
  </si>
  <si>
    <t>Average Percent Revenue Change</t>
  </si>
  <si>
    <t>Grand Total</t>
  </si>
  <si>
    <t>SWRCB Arrears Summary</t>
  </si>
  <si>
    <t>Average Delinquent Accounts per System</t>
  </si>
  <si>
    <t>Total Delinquent Accounts</t>
  </si>
  <si>
    <t>Total Delinquent Funds (Dollars)</t>
  </si>
  <si>
    <t>SWRCB Months Before Assistance Summary</t>
  </si>
  <si>
    <t>(All)</t>
  </si>
  <si>
    <t>Months Before Assistance</t>
  </si>
  <si>
    <t>(blank)</t>
  </si>
  <si>
    <t>Field Name</t>
  </si>
  <si>
    <t>Question/Definition</t>
  </si>
  <si>
    <t>Survey ID; three-digit code</t>
  </si>
  <si>
    <t>Population served by the system(s), per SDWIS</t>
  </si>
  <si>
    <t>Service Connections</t>
  </si>
  <si>
    <t>Number of service connections per system(s)</t>
  </si>
  <si>
    <t xml:space="preserve">Billing frequency per 2019 eAR </t>
  </si>
  <si>
    <t>Clarification if billing frequency is "Other"</t>
  </si>
  <si>
    <t>For mobile home parks and apartment water systems: is the water system submetered?</t>
  </si>
  <si>
    <t>2019 water system monthly expenses for April</t>
  </si>
  <si>
    <t>2019 water system monthly expenses for May</t>
  </si>
  <si>
    <t>2019 water system monthly expenses for June</t>
  </si>
  <si>
    <t>2019 water system monthly expenses for July</t>
  </si>
  <si>
    <t>2019 water system monthly expenses for August</t>
  </si>
  <si>
    <t>2019 water system monthly expenses for September</t>
  </si>
  <si>
    <t>2019 water system monthly expenses for October</t>
  </si>
  <si>
    <t>2019 water system monthly expenses for April through October</t>
  </si>
  <si>
    <t>2019 water system monthly revenue for April</t>
  </si>
  <si>
    <t>2019 water system monthly revenue for May</t>
  </si>
  <si>
    <t>2019 water system monthly revenue for June</t>
  </si>
  <si>
    <t>2019 water system monthly revenue for July</t>
  </si>
  <si>
    <t>2019 water system monthly revenue for August</t>
  </si>
  <si>
    <t>2019 water system monthly revenue for September</t>
  </si>
  <si>
    <t>2019 water system monthly revenue for October</t>
  </si>
  <si>
    <t>2019 water system monthly revenue for April through October</t>
  </si>
  <si>
    <t>2020 water system monthly expenses for April</t>
  </si>
  <si>
    <t>2020 water system monthly expenses for May</t>
  </si>
  <si>
    <t>2020 water system monthly expenses for June</t>
  </si>
  <si>
    <t>2020 water system monthly expenses for July</t>
  </si>
  <si>
    <t>2020 water system monthly expenses for August</t>
  </si>
  <si>
    <t>2020 water system monthly expenses for September</t>
  </si>
  <si>
    <t>2020 water system monthly expenses for October</t>
  </si>
  <si>
    <t>2020 water system monthly expenses for April through October</t>
  </si>
  <si>
    <t>2020 water system monthly revenue for April</t>
  </si>
  <si>
    <t>2020 water system monthly revenue for May</t>
  </si>
  <si>
    <t>2020 water system monthly revenue for June</t>
  </si>
  <si>
    <t>2020 water system monthly revenue for July</t>
  </si>
  <si>
    <t>2020 water system monthly revenue for August</t>
  </si>
  <si>
    <t>2020 water system monthly revenue for September</t>
  </si>
  <si>
    <t>2020 water system monthly revenue for October</t>
  </si>
  <si>
    <t>2020 water system monthly revenue for April through October</t>
  </si>
  <si>
    <t>Additional context for Table 1</t>
  </si>
  <si>
    <t>Cash in reserve (restricted)</t>
  </si>
  <si>
    <t>Cash in reserve (unrestricted)</t>
  </si>
  <si>
    <t>Cash in reserve (total)</t>
  </si>
  <si>
    <t xml:space="preserve">If the current trends for monthly revenue and expenses continue, how many months can you continue meeting the water system’s monthly expenses before financial assistance is necessary? </t>
  </si>
  <si>
    <t>Since March 2020, have you taken additional loans or bridge financing to cover operating expenses for the loss of revenue?</t>
  </si>
  <si>
    <t>As of the date of the survey, how many delinquent accounts do you have?</t>
  </si>
  <si>
    <t>How much debt is accrued on those delinquent accounts?</t>
  </si>
  <si>
    <t>Additional context for cash reserve/ financial assistance questions</t>
  </si>
  <si>
    <t>System_Population_Category (People)</t>
  </si>
  <si>
    <t>Size of the system by population category: &lt;=500, 501-3,300, 3,301-10,000, &gt;10,000</t>
  </si>
  <si>
    <t>Equal to revenue_2019_Total. If revenue_2019_Total was blank, this is filled to be the sum of the 2019 monthly revenues</t>
  </si>
  <si>
    <t>Equal to revenue_2020_Total. If revenue_2020_Total was blank, this is filled to be the sum of the 2020 monthly revenues</t>
  </si>
  <si>
    <t>expense_2020_Total - expense_2019_Total</t>
  </si>
  <si>
    <t>delta_expense / expense_2019_Total</t>
  </si>
  <si>
    <t>revenue_2020_fill - revenue_2019_fill</t>
  </si>
  <si>
    <t>delta_revenue / revenue_2019_fill</t>
  </si>
  <si>
    <t>2019 operating ratio, revenue_2019_fill / expense_2019_Total</t>
  </si>
  <si>
    <t>2020 operating ratio, revenue_2020_fill / expense_2020_Total</t>
  </si>
  <si>
    <t>Change in operating ratio, OR_2020 - OR_2019</t>
  </si>
  <si>
    <t>Potential revenue change outliers for each population category. For each population category, outliers are more than 3 interquartile ranges from the median delta_revenue_pct.</t>
  </si>
  <si>
    <t>Respondent_ID</t>
  </si>
  <si>
    <t>Length_Bill_Cycle</t>
  </si>
  <si>
    <t>Bill_Multiplier</t>
  </si>
  <si>
    <t>Total_Revenue_Loss (Dollars)</t>
  </si>
  <si>
    <t>Monthly_Revenue_Loss (Dollars)</t>
  </si>
  <si>
    <t>Percent_Revenue_Loss</t>
  </si>
  <si>
    <t>Percent_Revenue_Loss_Recategorized</t>
  </si>
  <si>
    <t>Percent_Revenue_Loss_Estimate_Number</t>
  </si>
  <si>
    <t>Monthly_Revenue_Loss_fill (Dollars)</t>
  </si>
  <si>
    <t>Percent_Cash_Reserve_Category</t>
  </si>
  <si>
    <t>Percent_Nonresidential_Loss</t>
  </si>
  <si>
    <t>Revenue_Decline_Factors</t>
  </si>
  <si>
    <t>Personnel_Shortage</t>
  </si>
  <si>
    <t>Personnel_1_Month</t>
  </si>
  <si>
    <t>Personnel_2_Month</t>
  </si>
  <si>
    <t>Need_Mutual_Aid</t>
  </si>
  <si>
    <t>Need_Operational_Support</t>
  </si>
  <si>
    <t>Supply_Chain_Issues</t>
  </si>
  <si>
    <t>Supply_Other</t>
  </si>
  <si>
    <t>Comments</t>
  </si>
  <si>
    <t>Population_Served_Count (People)</t>
  </si>
  <si>
    <t>Percent_HH_Poverty</t>
  </si>
  <si>
    <t>Percent_DAC</t>
  </si>
  <si>
    <t>Percent_CI_Connections</t>
  </si>
  <si>
    <t>Monthly</t>
  </si>
  <si>
    <t>0-10%</t>
  </si>
  <si>
    <t>Neither</t>
  </si>
  <si>
    <t>No</t>
  </si>
  <si>
    <t>no problems here</t>
  </si>
  <si>
    <t>all good here</t>
  </si>
  <si>
    <t>21-30%</t>
  </si>
  <si>
    <t>Over 30%</t>
  </si>
  <si>
    <t>Non-payment of bills</t>
  </si>
  <si>
    <t>Other (please specify below)</t>
  </si>
  <si>
    <t>Started development of a new backup well</t>
  </si>
  <si>
    <t>unpaid monthly bills is a small percentage of the expenses involved in drilling and developing a new well</t>
  </si>
  <si>
    <t>We waived two months fees for all customers. We had sufficient reserves.</t>
  </si>
  <si>
    <t>Bi-monthly</t>
  </si>
  <si>
    <t>Reduced usage</t>
  </si>
  <si>
    <t>Inability to shut-off water service will push costs to other customers and could create greater revenue loss over the long term and violate Prop 218.  Need funding source to cover non-payment of bills.</t>
  </si>
  <si>
    <t>11-20%</t>
  </si>
  <si>
    <t>We are a very low income group of owners and the Covid -19  shut down has really hurt all of us.</t>
  </si>
  <si>
    <t>Unknown</t>
  </si>
  <si>
    <t>None.</t>
  </si>
  <si>
    <t>10,001-100,000</t>
  </si>
  <si>
    <t>To date our system has not been impacted by covid-19</t>
  </si>
  <si>
    <t>Both</t>
  </si>
  <si>
    <t>Havasu is a resort area.  Only 25% full time residence.  Shore line closed to public by Chemehuevi Tribe</t>
  </si>
  <si>
    <t>none</t>
  </si>
  <si>
    <t>SAMWAC is too small to experience any measurable effect.</t>
  </si>
  <si>
    <t>n/a</t>
  </si>
  <si>
    <t>Very minimal impact</t>
  </si>
  <si>
    <t>Quarterly</t>
  </si>
  <si>
    <t>No change from normal</t>
  </si>
  <si>
    <t>Chemicals, Parts for critical equipment</t>
  </si>
  <si>
    <t>Having difficulty getting quotes for replacement items that we would not normally have delays getting. Chemical deliveries are taking an extra few days lead time.</t>
  </si>
  <si>
    <t>Personnel shortage is vague, we have modified our operation to reduce staffing levels to mitigate the spread of COVID-19. We don't staff trucks with two people anymore, and we staggered our work shifts to reduce employee contact with one another. This has been done since April, however we're slowly moving closer towards normal operation with new SOP's and other solutions to keep staff safe. We have not lost staff members in the water distribution or treatment crews temporarily or permanently because of COVID-19, they were just shuffled. Revenue dipped slightly in the short term but has stabilized and is more or less back to normal.</t>
  </si>
  <si>
    <t>We are not experiencing any revenue loss during the  COVID-19 pandemic at this time</t>
  </si>
  <si>
    <t>Yes</t>
  </si>
  <si>
    <t>disinfectant wipes and supplies.</t>
  </si>
  <si>
    <t>The Governors executive order that prevents water shut offs  during Covid-19 people have taken advantage of it and used it as an excuse.</t>
  </si>
  <si>
    <t>So far, our shareholders have paid and our vendors have delivered. Tomorrow might be a different story.</t>
  </si>
  <si>
    <t>Personal protective equipment</t>
  </si>
  <si>
    <t>Anticipating a 2% decrease in operating revenues.
Causes:
1)  Deferral of rate increase from 7/1/20 to 1/1/21 ($1.4 million).
2)  Delinquent accounts that become permanently uncollectible ($200,000).</t>
  </si>
  <si>
    <t>&gt;100,000</t>
  </si>
  <si>
    <t>No impact to water comany</t>
  </si>
  <si>
    <t>Parts for critical equipment</t>
  </si>
  <si>
    <t>Although we are answering no for some of the questions above the District has implemented modified staffing levels for social distancing which limits our ability to preserve the current proactive maintenance schedule. While this is acceptable temporary it is not sustainable in the long run. As the District continues maintaining ongoing dialogue with our vendors, we anticipate disruptions in the supply chain since there are a number of unknowns at this point.  We will provide the additional information come September as we anticipate having more financial data to better understand impacts.</t>
  </si>
  <si>
    <t>We're lucky!</t>
  </si>
  <si>
    <t>To date, our operations have not been significantly impacted in any way.  The financial numbers provided above are very preliminary.  We are still trying to fully assess the financial impacts, but again, for now we are getting by OK.</t>
  </si>
  <si>
    <t>We are so small, we have very little issues with COVID.</t>
  </si>
  <si>
    <t>We expect cash reserves to be sufficient to weather the impact from COVID-19 over the next year.  Reductions in capital improvements will need to be made in the coming year based upon full impact from COVID-19.</t>
  </si>
  <si>
    <t>We experienced about 40% demand decline in the commercial sector in March &amp; April (bills issued 4/30/20). Commercial sector makes up a relatively small portion of our total system. The decline in Commercial sector was offset by overall demand uptick due to warm and dry spring.</t>
  </si>
  <si>
    <t>We haven't experience a revenue shortage but we have experienced an increase in expenses for remote work setup and PPE requirements.</t>
  </si>
  <si>
    <t>We currently have not identified any material reduction in revenue due to Covid-19.  There has been a reduction in demand from Commercial accounts, however, the overall impact is minimal because over 75% of service connections are residential, and demand changes are driven by the weather.  Overall, our AMI data shows that demand for water was down significantly in April compared to last year, but primarily due to weather.  This past April we had 3 inches more rain than last year, and the average daily temperature was 2 degrees cooler.  Sales have rebounded in May and June due to hotter, dryer weather.  We are currently projecting sales to be at or above last year.
3. The Water Department has unrestricted cash reserves totaling $37.9 million as of March 31, 2020 that could be used to address potential cash flow disruptions due to COVID-19.  The current cash balance is equal to approximately 320 daysâ€™ cash on hand.  The City has not drawn on any lines of credit or otherwise taken actions to increase liquidity with respect to the Water System, including seeking funding under relief legislation enacted in response to COVID 19.</t>
  </si>
  <si>
    <t>disinfection and ppe supplies</t>
  </si>
  <si>
    <t>This district wide data that includes all drinking water systems.  we have also incurred about $70,000 in direct expenses with only a portion to be reimbursed from FEMA Public Assistance</t>
  </si>
  <si>
    <t>Additional concern in relation to bill payment; $600 a week federal supplement to unemployment benefits is scheduled to expire on July 30. Without renewal, there is an expectation that instances of bill non-payment could increase.</t>
  </si>
  <si>
    <t>Chemicals</t>
  </si>
  <si>
    <t>The estimated financial information above is based on a presentation made to our Public Utilities Board based on information through mid-May and assumed that the Stateâ€™s shelter in place order is maintained through June; however, a prolonged COVID-19 pandemic could lead to further reductions/impacts.</t>
  </si>
  <si>
    <t>We are fortunate that 95% of our customers are paying there monthly bills. We have made a few payment arrangements with customers and only have 10 customers on our shut off list out of 800 (Still cant shut off) so it is a small impact but we are managing.</t>
  </si>
  <si>
    <t>PPE</t>
  </si>
  <si>
    <t>We hired a temporary operator at the beginning of the quarantine in anticipation of staffing impacts; we did have an operations employee impacted by illness other than COVID, but had we had this operator's illness plus COVID illness, we would have been significantly impacted in our operations department.  Having access to a pool of retired or temporary workers was helpful.</t>
  </si>
  <si>
    <t>Chemicals, Other (please specify below)</t>
  </si>
  <si>
    <t>Anticipated SCE Public Safety Power Shutoffs may create issues this summer/fall.</t>
  </si>
  <si>
    <t>While YVWD is not currently experiencing staffing shortages, this may change quickly at any time.  Staffing shortages are likely as we get into the fall/winter season due to various illnesses and potential school issues/decisions.</t>
  </si>
  <si>
    <t>Chemicals, Parts for critical equipment, Other (please specify below)</t>
  </si>
  <si>
    <t>technical support, training for new certification or re-certification-contact hrs for licences. classes and testing for certification. -</t>
  </si>
  <si>
    <t>we have several departments that we cover with minimal staffing, if someone gets sick and is quarantined  this will significantly effect us if we all have to quarantine due to exposure. this would basically shut us down for a period of time.</t>
  </si>
  <si>
    <t>PPE and disinfectants</t>
  </si>
  <si>
    <t>Testing personnel loss due to COVID Illnesses</t>
  </si>
  <si>
    <t>N/A</t>
  </si>
  <si>
    <t>We are currently budgeting for a generator and an extra pump and motor. We are close to our goal. I would guess by next year.</t>
  </si>
  <si>
    <t>Parts for critical equipment, Other (please specify below)</t>
  </si>
  <si>
    <t>Yearly</t>
  </si>
  <si>
    <t>We invoice yearly, and we pushed the due date off by a quarter.  No loss of revenue yet since we have deferred due dates.</t>
  </si>
  <si>
    <t>cleaning solution</t>
  </si>
  <si>
    <t>COVID-19 has had no financial impact on our water company so far.</t>
  </si>
  <si>
    <t>only briefly was there a slight issue with trucking a chemical delivery due to the pandemic</t>
  </si>
  <si>
    <t>We are a small utility with already limited staff. Additional workload as a result of COVID related surveys, meetings, requirements are the equivalent of a additional full time staff position we do not have.</t>
  </si>
  <si>
    <t>So far, revenues are down slightly, but stable. We have used messaging to emphasize our willingness to work with customers on extended payment plans, etc., but have also emphasized that past due amounts will ultimately be collected, typically by a future property tax lien</t>
  </si>
  <si>
    <t>We are a State Prison and are fully Staffed. So far our water operations have  not been operationally effected due to COVID-19 beyond taking measure to protect our staff and stop it's spread. Contingencies are being developed in the invent of a personnel shortage.</t>
  </si>
  <si>
    <t>We are not experiencing any losses or shortages as a result of Covid-19</t>
  </si>
  <si>
    <t>With the COVID19 restrictions in place we are having to take our own water samples and having the accredited lab pick them up. This is good service on the part of our lab but we pay for the sampling charge now though the company doesn't do the sample.</t>
  </si>
  <si>
    <t>Some PPE materials</t>
  </si>
  <si>
    <t>Slow on payments being received</t>
  </si>
  <si>
    <t>face masks and signs</t>
  </si>
  <si>
    <t>Some customers are slow to pay 
Arrangement have been made and we hope the remain on track with payments.</t>
  </si>
  <si>
    <t>general supplies, meter equipment</t>
  </si>
  <si>
    <t>In the case of Sanger, it is too early to determine accurate impacts. we do have more accounts not getting paid in a timely manner because we can't shut off the water. Even after COVID-19, we still can no longer just shut off water. We are already bringing temp labor in the Fiance Department to tract the new water shut-off rules. We also have staff that are either positive for COVID-19 or were exposed and now at home.</t>
  </si>
  <si>
    <t>Commercial revenue is down but residential revenue is higher which has offset commercial</t>
  </si>
  <si>
    <t>Na</t>
  </si>
  <si>
    <t>Our little system is not experiencing any problems related to COVID-19.</t>
  </si>
  <si>
    <t>annual</t>
  </si>
  <si>
    <t>None at this time</t>
  </si>
  <si>
    <t>not anticipating issues at this point</t>
  </si>
  <si>
    <t>We've experience an increase in delinquent accounts from about 500 in March to 1,500 in the latest billing cycle.</t>
  </si>
  <si>
    <t>N/a</t>
  </si>
  <si>
    <t>CVWD anticipates greater revenue losses if the $600 additional unemployment benefit is not renewed.</t>
  </si>
  <si>
    <t>no hardship is being experienced because of Covid-19</t>
  </si>
  <si>
    <t>Water system is okay and not in need of any assistance.</t>
  </si>
  <si>
    <t>none, vendors have confirmed supplies and materials are readily available.</t>
  </si>
  <si>
    <t>It seems people are trying to make a crisis worse by hyping this type of survey as important.  We have continued to provide safe and reliable drinking water 24/7 and our customers need to know we are solid not insecure.  This is as much a crisis of public confidence as a medical situation.  Maintaining the public trust and confidence is an essential and fundamental role of Public Water.
We have continued capital programs and accelerated other work to make more jobs available to the community through out the past five months.
In recent years, the State and many utilities have lost the path, that public water is a service not a commodity.  Distortions to cost recovery via rate structures have been too focused on the meter.  The meter is not a cash register, it is a method to distribute costs.  When a utility has a properly constructed structure, when demands fall cost will fall (but not absolutely proportional), the service aspect of the utility is in place.  We lost some demand (and revenue) from commercial, but the residential demand is up a bit.  It does not match the revenue loss but the difference is de minimis.   When addressing retail agencies, the State board should view water as an essential service and not fall  in the trap of considering it a commodity.</t>
  </si>
  <si>
    <t>We have not been grossly affected by. COVID-19. We had to manage the schedule for the purchase of disinfectant, modify delivery of water samples to the lab, few other minor adjustments, but no loss of revenue and nothing crippling to operations.</t>
  </si>
  <si>
    <t>Will CA Water Distribution/Treatment and Wastewater Operator testing resume? If so, when? Will testing move to an online model due to COVID-19 concerns?</t>
  </si>
  <si>
    <t>A huge impact on our loss of income are customers not paying their bills.  As of May 31st, we had about 20% of our customers with unpaid account balances.   Last year we had 10% during the same period.  We have no recourse to make customers pay without the threat of disconnection.  We realize people need water and understand why disconnections were stopped, but we need some way of getting customers to pay their bills.  In an effort to help our customers through this time, we stopped all late fees for four months (March - June).   A "normal" month of late fees are about $1,500, so we lost that income as well.  Our water production has increased during the last few months.  We are a rural area and have noticed more homes being used for "full time" residences instead of vacation retreats.  We also have had more people home due to the Stay At Home orders issued by the Governor. More people at home means they are using more water for hand washing and other personal hygiene, cleaning and laundry.  At this time, our we are not having an issue with staffing or getting supplies. PPE (hand sanitizer,  cleaning supplies, masks, etc.) were tough to get, but that has improved in the last month or so.  We appreciate the opportunity to comment.  Thank you.</t>
  </si>
  <si>
    <t>Our revenue is up this year compared to last year due to drier weather conditions.</t>
  </si>
  <si>
    <t>Revenues has dropped, but we have mainly been impacted by accounts receivable not being paid.  Our receivables has increased by over $1 million.  Residents are not currently getting shut off, penalties are being waived (loss of revenue), and payments are not required from residents.</t>
  </si>
  <si>
    <t>NA</t>
  </si>
  <si>
    <t>At this time we have been very lucky with our customers paying their bills and our employees staying safe, so knock on wood we can stay the course.</t>
  </si>
  <si>
    <t>PPE/N95</t>
  </si>
  <si>
    <t>Disinfection/cleaning supplies</t>
  </si>
  <si>
    <t>Takes longer to receive orders but we have accommodated</t>
  </si>
  <si>
    <t>I am the owner and the employee. Doing well so far, no tenants have any symptoms, so far. No impact, so far.</t>
  </si>
  <si>
    <t>We are a privately owned company in a rural area and we have not been adversely affected by COVID-19 yet.</t>
  </si>
  <si>
    <t>We are not having any losses due to COVID-19.</t>
  </si>
  <si>
    <t>Without State Operator testing, employees are harder to maintain while others are leaving and retiring.</t>
  </si>
  <si>
    <t>None of the above has affected us.</t>
  </si>
  <si>
    <t>Electrical, filter vessels, pumps, building materials for a new water well we are equiping and a new TCP,123 filter station going out to bid</t>
  </si>
  <si>
    <t>other</t>
  </si>
  <si>
    <t>We have no leverage to collect due to not being able to turn off for non payment - understand hardships due to pandemic, but customer are also taking advantage of this</t>
  </si>
  <si>
    <t>Delinquency continues to grow.  Request for Mutual aid is a possibility.</t>
  </si>
  <si>
    <t>Our revenues have been within the margin of error.</t>
  </si>
  <si>
    <t>PPE's such as N95 masks</t>
  </si>
  <si>
    <t>So far operations are normal. No revenue losses and CV-19 has not affected staff. But CV-19 is unpredictable.</t>
  </si>
  <si>
    <t>Customer billing for the month of June 2020 was greater than that of June 2019 by approximately $450,000. Therefore, the District's responses are no for the most part.
There is shortage in our personnel</t>
  </si>
  <si>
    <t>I don't think we have supply chain issues but they are possible</t>
  </si>
  <si>
    <t>Virtually no COVID impact.</t>
  </si>
  <si>
    <t>This is a challenging time to operate a utility with the COVID-19 pandemic. With budget shortfalls, staffing issues, rate pressure and overall economic climate there are many challenges ahead for Utilities.</t>
  </si>
  <si>
    <t>The City does not have the capability to determine the actual revenue shortfalls due to limited staff resources in Utility Billing in the Finance Department.  Staff shortages are due to budget constraints imposed on the entire City, hiring freezes, and general City direction to have a limited workforce.</t>
  </si>
  <si>
    <t>outlook could change as things progress but we pay annual fees so we do not yet know of loss of income for the water system.</t>
  </si>
  <si>
    <t>Yearly billing in September so we had no effect on revenues from Covid to date.  We may have some customers request monthly payments rather than annual billing.</t>
  </si>
  <si>
    <t>Well service repair and availability of contractor to perform work if needed.</t>
  </si>
  <si>
    <t>We have $134,000 in outstanding unpaid bills by residents who would otherwise be shut off due to late payment.  We have not asked any residents to provide proof of COVID related financial impacts so it is assumed presently all unpaid bills are COVID related.</t>
  </si>
  <si>
    <t>We are a small (34 connection) mutual with no paid staff.  The  primary  impacts for us have been derived from the affect that the current emergency has on our owner-participants in their personal lives and the limitations those might have on their ability to participate in company operations.  Also, the difficulty in arranging meetings of work groups, the board, etc. with the current limitations.</t>
  </si>
  <si>
    <t xml:space="preserve">We are in uncertain time although we are holding with minimal shortages this can change instantly. We had a Covid scare 2 weeks ago with a contractor all is well now but that can change.
</t>
  </si>
  <si>
    <t>Though OMWD has not yet experienced significant issues with nonpayment, we anticipate this to worsen in the coming months as federal COVID-related unemployment benefits expire, and particularly if the economy does not improve.</t>
  </si>
  <si>
    <t>Hand sanitizer and PPE</t>
  </si>
  <si>
    <t>All the chemicals and parts needed to operate are available, however, it takes longer time to obtain them.</t>
  </si>
  <si>
    <t>Cleaning and Disinfection items hard to get for Covid protection.</t>
  </si>
  <si>
    <t>Our water consumption is up as more people are home during the day.  We are not charging late fees and we are not shutting off water.  This has caused a revenue loss of about $6,000 per month.  Also, we are operating with only half of our employees on duty at a time.  They are working week on week off so as to maintain social distancing.  Thus, we are paying our employees when they are not working on their COVID week off.  We are losing productivity, behind on customer generated work orders, deferring maintenance, and repairs.</t>
  </si>
  <si>
    <t>It is hard to predict what will happen in the next months. But at this time we are fully staffed and are not experiencing any supply chain issues.</t>
  </si>
  <si>
    <t>Due to  the Covid 19 pandemic we are restricted  in enforcing our bylaws and rules and regulation, therefore we are experiencing a financial hardship</t>
  </si>
  <si>
    <t>we have had very few accounts go past 3 month past due.  For the most part accounts have continued to remain current</t>
  </si>
  <si>
    <t>very few accounts going past 3 months past due.</t>
  </si>
  <si>
    <t>We are having issues getting PPE</t>
  </si>
  <si>
    <t>0</t>
  </si>
  <si>
    <t>water fees are included with the dues for the H.O.A.</t>
  </si>
  <si>
    <t>We have experienced a reduction in late payments. However, June of 2020 brought in more revenue than June of 2019. We have not written off any revenue due to COVID-19</t>
  </si>
  <si>
    <t>Ponderosa CSD bills annually as a direct charge on property tax bills.  At this time, our district is not experiencing any difficulties because of Covid19.</t>
  </si>
  <si>
    <t>So far we have been working with our customers on payment plans and differing payments until they get back to work. We have received the Paycheck Protection Program, that has helped with Staff who have needed time off due to Covid19 exposure.</t>
  </si>
  <si>
    <t>We have been working with our customers on payment plans and deferring payment until they get back to work. We have received the Paycheck protection loan, that has helped with the staff that  have needed time off due to Covid19 exposure.</t>
  </si>
  <si>
    <t>Bills for May/June 2020 were mailed out on 7-17-2020. Payments are due 30 days from mailing.  We do not have sufficient information to answer the Financial Information section.</t>
  </si>
  <si>
    <t>CA not requiring residents to pay back until Dec 2021</t>
  </si>
  <si>
    <t>We are a very small agency, not being able to collect late fees or to collect from non-payers really affects our income. It may not be high numbers but we operate on a very slim margin. To force us to implement the restrictions with no compensation is unfair.</t>
  </si>
  <si>
    <t>Only time delays on delivery.</t>
  </si>
  <si>
    <t>We are short staff in our backflow program.</t>
  </si>
  <si>
    <t>Anually</t>
  </si>
  <si>
    <t>SWRCB Percent Revenue Loss Summary</t>
  </si>
  <si>
    <t>(Multiple Items)</t>
  </si>
  <si>
    <t>Percent Revenue Loss</t>
  </si>
  <si>
    <t>SWRCB Cash Reserves Summary</t>
  </si>
  <si>
    <t>Revenue Loss as Percent of Cash Reserves</t>
  </si>
  <si>
    <t>SWRCB System Size Summary</t>
  </si>
  <si>
    <t>Average Percent Revenue Loss</t>
  </si>
  <si>
    <t>Average Monthly Revenue Loss (Dollars)</t>
  </si>
  <si>
    <t>SWRCB Poverty Rate Summary</t>
  </si>
  <si>
    <t>Percent of population below the poverty line</t>
  </si>
  <si>
    <t>0-10</t>
  </si>
  <si>
    <t>10-20</t>
  </si>
  <si>
    <t>20-30</t>
  </si>
  <si>
    <t>30-40</t>
  </si>
  <si>
    <t>40-50</t>
  </si>
  <si>
    <t>80-90</t>
  </si>
  <si>
    <t>Question ID</t>
  </si>
  <si>
    <t>Question Number</t>
  </si>
  <si>
    <t>Question Type</t>
  </si>
  <si>
    <t>Question Text/Description</t>
  </si>
  <si>
    <t>Unique system identifer for anonymized data</t>
  </si>
  <si>
    <t>If your system is experiencing revenue losses due to the COVID-19 crisis please provide the following:</t>
  </si>
  <si>
    <t>1a</t>
  </si>
  <si>
    <t>Dropdown/fill</t>
  </si>
  <si>
    <t>Length of Billing Cycle (fill in other value if available options are not applicable)</t>
  </si>
  <si>
    <t>Multiplication factor to calculate monthly revenue loss from billing cycle revenue loss</t>
  </si>
  <si>
    <t>1b</t>
  </si>
  <si>
    <t>Numerical</t>
  </si>
  <si>
    <t>Total revenue loss in the most recent billing cycle ($)</t>
  </si>
  <si>
    <t>Total revenue loss adjusted to monthly revenue loss in dollars</t>
  </si>
  <si>
    <t>1c</t>
  </si>
  <si>
    <t>Multiple choice</t>
  </si>
  <si>
    <t>Percent revenue loss in the most recent billing cycle (compared to the same billing cycle in 2019)</t>
  </si>
  <si>
    <t>If total revenue loss was reported as 0 or left blank, and the percent loss was blank or 0-10%, those values are recategorized to 0</t>
  </si>
  <si>
    <t>Numeric estimate of percent revenue loss, assigned as the midpoint of the percent loss range or 40% for the &gt;30% range</t>
  </si>
  <si>
    <t>Fills in blank responses in the monthly revenue column with 0 if Percent_Revenue_Loss_Recategorized is also 0</t>
  </si>
  <si>
    <t>1d</t>
  </si>
  <si>
    <t>Percent of cash reserves represented by revenue loss in the most recent billing cycle</t>
  </si>
  <si>
    <t>1e</t>
  </si>
  <si>
    <t>Percent of revenue loss from non-residential accounts, if known</t>
  </si>
  <si>
    <t>Which of the following factors do you attribute the revenue decline mainly to?</t>
  </si>
  <si>
    <t>If your system is anticipating or experiencing a personnel shortage please provide the following:</t>
  </si>
  <si>
    <t>Y/N</t>
  </si>
  <si>
    <t>Is your current personnel shortage impacting operations?</t>
  </si>
  <si>
    <t>Do you anticipate a personnel shortage within a month?</t>
  </si>
  <si>
    <t>Do you anticipate a personnel shortage within two or three months?</t>
  </si>
  <si>
    <t>Do you anticipate requesting mutual aid?</t>
  </si>
  <si>
    <t>Do you anticipate needing operational support?</t>
  </si>
  <si>
    <t>Checkbox selection</t>
  </si>
  <si>
    <t>If your system is anticipating experiencing any supply chain issues please check all applicable types of shortage:</t>
  </si>
  <si>
    <t xml:space="preserve">Text fill in </t>
  </si>
  <si>
    <t>("Other" field for 4)</t>
  </si>
  <si>
    <t>Please provide any additional comments or concerns you would like to share:</t>
  </si>
  <si>
    <t>Population served by the water system</t>
  </si>
  <si>
    <t>Size of the system by population category: &lt;=500, 500-3,300, 3,300-10,000, 10,001-100,000, &gt;100,000</t>
  </si>
  <si>
    <t>Percent of households in the service area that are below the poverty line</t>
  </si>
  <si>
    <t>The percent of the population served by the water system living in census tracts designated as Disadvantaged Communities by CalEnviroScreen 3.0</t>
  </si>
  <si>
    <t>The percent of connections that serve commercial or industrial customers.</t>
  </si>
  <si>
    <t>A system is assigned a 1 if it is a potential revenue change outlier and 0 if not. For each system population category, outliers are greater than 2 standard deviations away from the mean monthly revenue loss.</t>
  </si>
  <si>
    <t>Respondent ID</t>
  </si>
  <si>
    <t>State</t>
  </si>
  <si>
    <t>Num Communities</t>
  </si>
  <si>
    <t>Incomplete</t>
  </si>
  <si>
    <t>Infrastructure Type</t>
  </si>
  <si>
    <t>Population Served Category (People)</t>
  </si>
  <si>
    <t>Percent Revenue CII</t>
  </si>
  <si>
    <t>Percent Revenue CII Category</t>
  </si>
  <si>
    <t>FT Staff</t>
  </si>
  <si>
    <t>PT Staff</t>
  </si>
  <si>
    <t>Contract Operators</t>
  </si>
  <si>
    <t>Operation Duration Category</t>
  </si>
  <si>
    <t>Operation Duration Estimate (months)</t>
  </si>
  <si>
    <t>Negative Impacts</t>
  </si>
  <si>
    <t>COVID Challenges Paying Staff</t>
  </si>
  <si>
    <t>COVID Challenges Keeping Staff</t>
  </si>
  <si>
    <t>COVID Challenges Paying Bills</t>
  </si>
  <si>
    <t>COVID Challenges Chemicals</t>
  </si>
  <si>
    <t>COVID Challenges System Maintenance</t>
  </si>
  <si>
    <t>COVID Challenges Regulation Compliance</t>
  </si>
  <si>
    <t>COVID Challenges Capital Projects</t>
  </si>
  <si>
    <t>COVID Challenges Existing Debt</t>
  </si>
  <si>
    <t>COVID Challenges unsure</t>
  </si>
  <si>
    <t>COVID Challenges NA</t>
  </si>
  <si>
    <t>COVID Challenges Category</t>
  </si>
  <si>
    <t>Revenue Change</t>
  </si>
  <si>
    <t>Percent Revenue Change</t>
  </si>
  <si>
    <t>Percent Revenue Change Filled</t>
  </si>
  <si>
    <t>Percent Revenue Change Category</t>
  </si>
  <si>
    <t>Revenue Change Magnitude (Dollars)</t>
  </si>
  <si>
    <t>Revenue Change Magnitude Direction (Dollars)</t>
  </si>
  <si>
    <t>Loans</t>
  </si>
  <si>
    <t>Loans Bonds</t>
  </si>
  <si>
    <t>Loans USDA</t>
  </si>
  <si>
    <t>Loans SRF</t>
  </si>
  <si>
    <t>Loans Not Borrowing</t>
  </si>
  <si>
    <t>Loans Do not want to answer</t>
  </si>
  <si>
    <t>Loans Other Loan or Grant Category</t>
  </si>
  <si>
    <t>Loans Payment Deferral Request</t>
  </si>
  <si>
    <t>Utility Collaboration</t>
  </si>
  <si>
    <t>Utility Collaboration Category</t>
  </si>
  <si>
    <t>Remarkable Response Category</t>
  </si>
  <si>
    <t>Additional Assistance Resources</t>
  </si>
  <si>
    <t>Additional Assistance Financial</t>
  </si>
  <si>
    <t>Additional Assistance OandM</t>
  </si>
  <si>
    <t>Additional Assistance PPE</t>
  </si>
  <si>
    <t>Additional Assistance Supplies</t>
  </si>
  <si>
    <t>Additional Assistance Regulations</t>
  </si>
  <si>
    <t>Additional Assistance Communication</t>
  </si>
  <si>
    <t>Additional Assistance Reopening</t>
  </si>
  <si>
    <t>Additional Assistance Not Sure</t>
  </si>
  <si>
    <t>Additional Assistance Category</t>
  </si>
  <si>
    <t>Percent_Pop_in_Poverty</t>
  </si>
  <si>
    <t>AK</t>
  </si>
  <si>
    <t>1</t>
  </si>
  <si>
    <t/>
  </si>
  <si>
    <t>21 to 30%</t>
  </si>
  <si>
    <t>Less than 2 months</t>
  </si>
  <si>
    <t>keeping staff</t>
  </si>
  <si>
    <t>paying bills, like electricity</t>
  </si>
  <si>
    <t>complying with state and/or federal regulations</t>
  </si>
  <si>
    <t>delaying or impeding capital improvement projects</t>
  </si>
  <si>
    <t>paying back existing debt</t>
  </si>
  <si>
    <t>Increase</t>
  </si>
  <si>
    <t>TX</t>
  </si>
  <si>
    <t>Water</t>
  </si>
  <si>
    <t>41 to 50%</t>
  </si>
  <si>
    <t>7 to 12 months</t>
  </si>
  <si>
    <t>paying staff</t>
  </si>
  <si>
    <t>maintaining our system</t>
  </si>
  <si>
    <t>Decrease</t>
  </si>
  <si>
    <t>Do not want to answer</t>
  </si>
  <si>
    <t>Help accessing financial assistance</t>
  </si>
  <si>
    <t>Help complying with state and/or federal regulations</t>
  </si>
  <si>
    <t>OK</t>
  </si>
  <si>
    <t>11 to 20%</t>
  </si>
  <si>
    <t>2 to 6 months</t>
  </si>
  <si>
    <t>None yet/too early to tell</t>
  </si>
  <si>
    <t>Bond(s)</t>
  </si>
  <si>
    <t>Providing food/meals</t>
  </si>
  <si>
    <t>Not sure</t>
  </si>
  <si>
    <t>Don't know</t>
  </si>
  <si>
    <t>U.S. Department of Agriculture loan(s)</t>
  </si>
  <si>
    <t>LA</t>
  </si>
  <si>
    <t>1 to 10%</t>
  </si>
  <si>
    <t>Wastewater</t>
  </si>
  <si>
    <t>31 to 40%</t>
  </si>
  <si>
    <t>Personnel backups</t>
  </si>
  <si>
    <t>None/NA</t>
  </si>
  <si>
    <t>Help navigating resources and/or policy changes</t>
  </si>
  <si>
    <t>0 percent</t>
  </si>
  <si>
    <t>Not borrowing</t>
  </si>
  <si>
    <t>More than a year</t>
  </si>
  <si>
    <t>State Revolving Fund loan(s)</t>
  </si>
  <si>
    <t>paying for chemicals</t>
  </si>
  <si>
    <t>Not applicable</t>
  </si>
  <si>
    <t>unsure</t>
  </si>
  <si>
    <t>Multiple</t>
  </si>
  <si>
    <t>Help with operations and maintenance</t>
  </si>
  <si>
    <t>KY</t>
  </si>
  <si>
    <t>Grant - no details provided</t>
  </si>
  <si>
    <t>81 to 90%</t>
  </si>
  <si>
    <t>Emergency assistance</t>
  </si>
  <si>
    <t>Help accessing Personal Protective Equipment (PPE)</t>
  </si>
  <si>
    <t>Help communicating with customers</t>
  </si>
  <si>
    <t>Help planning for or adjusting to any future reopening (flushing, financing reconnections, etc.)</t>
  </si>
  <si>
    <t>PR</t>
  </si>
  <si>
    <t>WV</t>
  </si>
  <si>
    <t>Loan - other</t>
  </si>
  <si>
    <t>No details provided - just listed agency they're partnering with</t>
  </si>
  <si>
    <t>2</t>
  </si>
  <si>
    <t>Help accessing supplies/chemicals</t>
  </si>
  <si>
    <t>Payment collection</t>
  </si>
  <si>
    <t>None/don't know</t>
  </si>
  <si>
    <t>MS</t>
  </si>
  <si>
    <t>Communication/Discussion - Providing help as needed</t>
  </si>
  <si>
    <t>No change</t>
  </si>
  <si>
    <t>Bank loan</t>
  </si>
  <si>
    <t>State gov. agency</t>
  </si>
  <si>
    <t>General assistance</t>
  </si>
  <si>
    <t>Already receiving help</t>
  </si>
  <si>
    <t>3</t>
  </si>
  <si>
    <t>Compliance with disinfection/social distancing protocols</t>
  </si>
  <si>
    <t>not applicable</t>
  </si>
  <si>
    <t>Communication/Discussion - Sharing ideas/see what other organizations are doing</t>
  </si>
  <si>
    <t>TN</t>
  </si>
  <si>
    <t>Communication/Discussion - Providing help as needed; Emergency assistance</t>
  </si>
  <si>
    <t>Paying for chemicals</t>
  </si>
  <si>
    <t>WA</t>
  </si>
  <si>
    <t>Request for funding</t>
  </si>
  <si>
    <t>CA</t>
  </si>
  <si>
    <t>Donations/delivery of PPE and other supplies</t>
  </si>
  <si>
    <t>Compliance with disinfection/social distancing protocols; assistance to customers with payments</t>
  </si>
  <si>
    <t>71 to 80%</t>
  </si>
  <si>
    <t>AZ</t>
  </si>
  <si>
    <t>Providing water</t>
  </si>
  <si>
    <t>Assistance to customers with payments and/or suspended shutoffs</t>
  </si>
  <si>
    <t>91 to 100%</t>
  </si>
  <si>
    <t>WI</t>
  </si>
  <si>
    <t>IL</t>
  </si>
  <si>
    <t>None (no cases in area)</t>
  </si>
  <si>
    <t>AR</t>
  </si>
  <si>
    <t>Paying bills</t>
  </si>
  <si>
    <t>Not applicable - our system is presently unable to pay for all system expenses</t>
  </si>
  <si>
    <t>Miscellaneous</t>
  </si>
  <si>
    <t>MN</t>
  </si>
  <si>
    <t>Delaying or impeding capital improvement projects</t>
  </si>
  <si>
    <t>Communities Unlimited</t>
  </si>
  <si>
    <t>NH</t>
  </si>
  <si>
    <t>System hardship</t>
  </si>
  <si>
    <t>Receiving financial assistance</t>
  </si>
  <si>
    <t>Dealing with nonpayment/delinquency</t>
  </si>
  <si>
    <t>NM</t>
  </si>
  <si>
    <t>Community uncertainty/hardship</t>
  </si>
  <si>
    <t>MA</t>
  </si>
  <si>
    <t>Help working with customers (non-communications related)</t>
  </si>
  <si>
    <t>NJ</t>
  </si>
  <si>
    <t>NY</t>
  </si>
  <si>
    <t>IN</t>
  </si>
  <si>
    <t>Maintaining our system; keeping staff</t>
  </si>
  <si>
    <t>DE</t>
  </si>
  <si>
    <t>MD</t>
  </si>
  <si>
    <t>CDBG Grant</t>
  </si>
  <si>
    <t>OH</t>
  </si>
  <si>
    <t>51 to 60%</t>
  </si>
  <si>
    <t>CO</t>
  </si>
  <si>
    <t>Operation assistance</t>
  </si>
  <si>
    <t>9</t>
  </si>
  <si>
    <t>AL</t>
  </si>
  <si>
    <t>OR</t>
  </si>
  <si>
    <t>HI</t>
  </si>
  <si>
    <t>Help with upgrades of system/infrastructure</t>
  </si>
  <si>
    <t>Help collecting payments</t>
  </si>
  <si>
    <t>Communication/Discussion - recurring check-ins</t>
  </si>
  <si>
    <t>VT</t>
  </si>
  <si>
    <t>Payment collection; loss of funding</t>
  </si>
  <si>
    <t>KS</t>
  </si>
  <si>
    <t>Regionalization</t>
  </si>
  <si>
    <t>NV</t>
  </si>
  <si>
    <t>NE</t>
  </si>
  <si>
    <t>EPA</t>
  </si>
  <si>
    <t>Receiving assistance for grants</t>
  </si>
  <si>
    <t>Providing PPE/disinfectants</t>
  </si>
  <si>
    <t>34</t>
  </si>
  <si>
    <t>Merging</t>
  </si>
  <si>
    <t>Participating in wastewater study</t>
  </si>
  <si>
    <t>MO</t>
  </si>
  <si>
    <t>FL</t>
  </si>
  <si>
    <t>ND</t>
  </si>
  <si>
    <t>Help with following social distancing protocols</t>
  </si>
  <si>
    <t>ME</t>
  </si>
  <si>
    <t>Keeping staff</t>
  </si>
  <si>
    <t>SD</t>
  </si>
  <si>
    <t>EPA; State gov. agency</t>
  </si>
  <si>
    <t>USDA - grant</t>
  </si>
  <si>
    <t>61 to 70%</t>
  </si>
  <si>
    <t>WY</t>
  </si>
  <si>
    <t>Open to help/assist - no specific organization listed</t>
  </si>
  <si>
    <t>Communication/discussion - recurring check-ins</t>
  </si>
  <si>
    <t>Providing food/meals; providing PPE/disinfectants</t>
  </si>
  <si>
    <t>Communities Unlimited; Bank Loan</t>
  </si>
  <si>
    <t>MT</t>
  </si>
  <si>
    <t>Help communicating with board/training on financial responsibilities</t>
  </si>
  <si>
    <t>Providing services</t>
  </si>
  <si>
    <t>FEMA</t>
  </si>
  <si>
    <t>Help with FEMA</t>
  </si>
  <si>
    <t>IA</t>
  </si>
  <si>
    <t>Capital outlays</t>
  </si>
  <si>
    <t>Help with a rate increase</t>
  </si>
  <si>
    <t>Providing/receiving loans</t>
  </si>
  <si>
    <t>SC</t>
  </si>
  <si>
    <t>Grant - no details provided; loan - other</t>
  </si>
  <si>
    <t>Most/all of the above</t>
  </si>
  <si>
    <t>NC</t>
  </si>
  <si>
    <t>VA</t>
  </si>
  <si>
    <t>GA</t>
  </si>
  <si>
    <t>USDA - in process</t>
  </si>
  <si>
    <t>Communication/Discussion - Details of discussion not provided</t>
  </si>
  <si>
    <t>PA</t>
  </si>
  <si>
    <t>5</t>
  </si>
  <si>
    <t>Irrelevant response</t>
  </si>
  <si>
    <t>Block grant</t>
  </si>
  <si>
    <t>Financial sustainability</t>
  </si>
  <si>
    <t>Paycheck Protection Program</t>
  </si>
  <si>
    <t>Help with collecting payments</t>
  </si>
  <si>
    <t>Help with additional emergency recovery</t>
  </si>
  <si>
    <t>Paying for supplies</t>
  </si>
  <si>
    <t>Closed offices</t>
  </si>
  <si>
    <t>6</t>
  </si>
  <si>
    <t>4</t>
  </si>
  <si>
    <t>MI</t>
  </si>
  <si>
    <t>Failing to receive collaboration</t>
  </si>
  <si>
    <t>Grant - other source</t>
  </si>
  <si>
    <t>Complying with social distancing practices</t>
  </si>
  <si>
    <t>Payment collection; keeping staff</t>
  </si>
  <si>
    <t>Help ensuring communications/materials are translated into spanish</t>
  </si>
  <si>
    <t>Training</t>
  </si>
  <si>
    <t>Unclear</t>
  </si>
  <si>
    <t>Understanding the results from this survey</t>
  </si>
  <si>
    <t>Physically Interconnected</t>
  </si>
  <si>
    <t>Help with personnel</t>
  </si>
  <si>
    <t>RI</t>
  </si>
  <si>
    <t>CT</t>
  </si>
  <si>
    <t>Help with leadership capacity development</t>
  </si>
  <si>
    <t>Help with first time wastewater service</t>
  </si>
  <si>
    <t>Help speeding financial assistance process</t>
  </si>
  <si>
    <t>Purchase of water</t>
  </si>
  <si>
    <t>Help accessing financial assistance in the future</t>
  </si>
  <si>
    <t>Loan - other; capital outlays</t>
  </si>
  <si>
    <t>Help planning for or adjusting to any future reopening (flushing, financing reconnections, etc.)</t>
  </si>
  <si>
    <t>Providing food/meals; general assistance</t>
  </si>
  <si>
    <t>Agreement</t>
  </si>
  <si>
    <t>Providing foos/meals; providing PPE/disinfectants</t>
  </si>
  <si>
    <t>RCAP Percent Revenue Loss Summary</t>
  </si>
  <si>
    <t>Average of Revenue Change Magnitude Direction (Dollars)</t>
  </si>
  <si>
    <t>-100 - -91%</t>
  </si>
  <si>
    <t>-90 - -81%</t>
  </si>
  <si>
    <t>-80 - -71%</t>
  </si>
  <si>
    <t>-70 - -61%</t>
  </si>
  <si>
    <t>-60 - -51%</t>
  </si>
  <si>
    <t>-50 - -41%</t>
  </si>
  <si>
    <t>-40 - -31%</t>
  </si>
  <si>
    <t>-30 - -21%</t>
  </si>
  <si>
    <t>-20 - -11%</t>
  </si>
  <si>
    <t>-10 - -1%</t>
  </si>
  <si>
    <t>0 - 9%</t>
  </si>
  <si>
    <t>10 - 19%</t>
  </si>
  <si>
    <t>30 - 39%</t>
  </si>
  <si>
    <t>50 - 59%</t>
  </si>
  <si>
    <t>60 - 69%</t>
  </si>
  <si>
    <t>RCAP Operation Duration Summary</t>
  </si>
  <si>
    <t>Operation Duration</t>
  </si>
  <si>
    <t>RCAP System Size Summary</t>
  </si>
  <si>
    <t>Row Labels</t>
  </si>
  <si>
    <t>Count of Respondent ID</t>
  </si>
  <si>
    <t>Average of Percent Revenue Change Filled</t>
  </si>
  <si>
    <t>Average Revenue Change (Dollars)</t>
  </si>
  <si>
    <t>Average of Operation Duration Estimate (months)</t>
  </si>
  <si>
    <t>RCAP Poverty Rate Summary</t>
  </si>
  <si>
    <t>Percent of Population Below Poverty Line</t>
  </si>
  <si>
    <t>0-5</t>
  </si>
  <si>
    <t>5-10</t>
  </si>
  <si>
    <t>10-15</t>
  </si>
  <si>
    <t>15-20</t>
  </si>
  <si>
    <t>20-25</t>
  </si>
  <si>
    <t>25-30</t>
  </si>
  <si>
    <t>30-35</t>
  </si>
  <si>
    <t>35-40</t>
  </si>
  <si>
    <t>40-45</t>
  </si>
  <si>
    <t>45-50</t>
  </si>
  <si>
    <t>50-55</t>
  </si>
  <si>
    <t>55-60</t>
  </si>
  <si>
    <t>60-65</t>
  </si>
  <si>
    <t>65-70</t>
  </si>
  <si>
    <t>70-75</t>
  </si>
  <si>
    <t>85-90</t>
  </si>
  <si>
    <t>95-100</t>
  </si>
  <si>
    <t>RCAP Customer Makeup Summary</t>
  </si>
  <si>
    <t>Percent of Revenue from Commercial/Industrial Customers</t>
  </si>
  <si>
    <t>Column Heading</t>
  </si>
  <si>
    <t>Question or Description</t>
  </si>
  <si>
    <t>Number of Communities served</t>
  </si>
  <si>
    <t>Incomplete?</t>
  </si>
  <si>
    <t>Infrastructure Type: Water, Wastewater, Both</t>
  </si>
  <si>
    <t>Population Served Category</t>
  </si>
  <si>
    <t>System size category based on population served: &lt;500, 500-3,300, 3,300-10,000, and &gt;10,000</t>
  </si>
  <si>
    <t>What percentage of your revenue comes from industrial/commercial customers?</t>
  </si>
  <si>
    <t>Percent Revenue CII Categorized in 10% intervals</t>
  </si>
  <si>
    <t>Number of Full Time Staff</t>
  </si>
  <si>
    <t>Number of Part Time Staff</t>
  </si>
  <si>
    <t>Number of Contract operators</t>
  </si>
  <si>
    <t>How long will you be able to continue to pay for all system expenses under the current financial circumstances due to COVID-19?</t>
  </si>
  <si>
    <t>Numeric estimate of operation duration category, calculated as the midpoint of the operation duration category range, or 15 months for the greater than one year category</t>
  </si>
  <si>
    <t>Has the COVID-19 emergency negatively impacted your system's financial position, or do you anticipate negative impacts?</t>
  </si>
  <si>
    <t>Please select all of the following challenges that apply to your system because of COVID-19-related financial impacts.</t>
  </si>
  <si>
    <t>Grouping of text responses for other COVID Challenges</t>
  </si>
  <si>
    <t>How did your revenue change when looking at April 2020, compared to April 2019?</t>
  </si>
  <si>
    <t>Revenue Change as a percent of April 2019 Revenue</t>
  </si>
  <si>
    <t>Decreases in Percent Revenue are negative and increases are positive. If the response to negative impacts was "No" or "Not Sure", percent revenue change was filled to 0 instead of blank.</t>
  </si>
  <si>
    <t>Percent Revenue Change Filled categorized in 10% intervals</t>
  </si>
  <si>
    <t>Revenue Change in dollars</t>
  </si>
  <si>
    <t>Revenue change in dollars, positive for revenue increase and negative for revenue decrease</t>
  </si>
  <si>
    <t>Do you have an active water/wastewater infrastructure loan or bond, or a recent loan or grant award/commitment not yet closed?</t>
  </si>
  <si>
    <t>Grouping of text responses for Other Loan or Grant</t>
  </si>
  <si>
    <t>Do you expect to request, or have you already requested, a payment deferral from your lender?</t>
  </si>
  <si>
    <t>Are you collaborating with other utilities or organizations to help fill gaps or resolve any issues due to COVID-19?</t>
  </si>
  <si>
    <t>Yes or No</t>
  </si>
  <si>
    <t>Grouping of text responses for Utility Collaboration Description</t>
  </si>
  <si>
    <t>Grouping of text responses for "Is there something remarkable happening in your area or with your system to address the COVID-19 situation? What success stories or models can you share that others might find useful – or inspirational? "</t>
  </si>
  <si>
    <t>What additional assistance or resources do you need?</t>
  </si>
  <si>
    <t>Grouping of text responses for Additional Assistance Other</t>
  </si>
  <si>
    <t>Percent of the water system population living below the poverty line</t>
  </si>
  <si>
    <t>Water systems are marked as potential outliers either because of contextual information that indicates the revenue change may not be due to COVID-19 (such as the addition of a large customer in 2019) or because the reported revenue change is greater than 2 standard deviations from the mean. Outliers are calculated for each Population Served Category.</t>
  </si>
  <si>
    <t>Month</t>
  </si>
  <si>
    <t>HR Change of Schedule</t>
  </si>
  <si>
    <t>HR Remote work</t>
  </si>
  <si>
    <t>HR Reduced Exposure</t>
  </si>
  <si>
    <t>HR Furlough</t>
  </si>
  <si>
    <t>HR Hours Reduction</t>
  </si>
  <si>
    <t>HR Hours and Pay</t>
  </si>
  <si>
    <t>HR Benefits Reduction</t>
  </si>
  <si>
    <t>HR Training Reduction</t>
  </si>
  <si>
    <t>HR Training Increase</t>
  </si>
  <si>
    <t>HR Technology</t>
  </si>
  <si>
    <t>HR Other</t>
  </si>
  <si>
    <t>Policy Travel Restriction</t>
  </si>
  <si>
    <t>Policy Remote Work</t>
  </si>
  <si>
    <t>Policy COVID Testing</t>
  </si>
  <si>
    <t>Policy Office Safety</t>
  </si>
  <si>
    <t>Policy Worksite Safety</t>
  </si>
  <si>
    <t>Primary Utility Concerns</t>
  </si>
  <si>
    <t>Utility Flush Guidance</t>
  </si>
  <si>
    <t>Revenue Impacts</t>
  </si>
  <si>
    <t>Revenue Impacts Detail</t>
  </si>
  <si>
    <t>Finance Advisory</t>
  </si>
  <si>
    <t>Finance Advisory Details</t>
  </si>
  <si>
    <t>Revenue Sharing</t>
  </si>
  <si>
    <t>Revenue Sharing Details</t>
  </si>
  <si>
    <t>Training Needs</t>
  </si>
  <si>
    <t>Shutoff Moratorium</t>
  </si>
  <si>
    <t>Shutoff Moratorium Details</t>
  </si>
  <si>
    <t>Reconnections</t>
  </si>
  <si>
    <t>Reconnections Details</t>
  </si>
  <si>
    <t>Emergency Response Plan</t>
  </si>
  <si>
    <t>Emergency Response Plan Details</t>
  </si>
  <si>
    <t>June</t>
  </si>
  <si>
    <t>5,000 and under</t>
  </si>
  <si>
    <t>Change of Schedule</t>
  </si>
  <si>
    <t>Reduced employee exposure to others (co-workers, public)</t>
  </si>
  <si>
    <t>Only affected office being closed</t>
  </si>
  <si>
    <t>no</t>
  </si>
  <si>
    <t>5,0001 to 50,0000</t>
  </si>
  <si>
    <t>Increased Engagement via Technology</t>
  </si>
  <si>
    <t>Physical interaction with customers.</t>
  </si>
  <si>
    <t>Too soon to tell</t>
  </si>
  <si>
    <t>Remote work</t>
  </si>
  <si>
    <t>Reduction of Training and Development Funds</t>
  </si>
  <si>
    <t>50,0001 and over</t>
  </si>
  <si>
    <t>Reduction of Hours but not Pay</t>
  </si>
  <si>
    <t>Heavier use of disinfectants, Higher than normal levels of F.O.G in the waste water, Cross infection of covid through coworkers</t>
  </si>
  <si>
    <t>Staffing</t>
  </si>
  <si>
    <t>Was not aware of this issue</t>
  </si>
  <si>
    <t>Furloughed Employees</t>
  </si>
  <si>
    <t>Reduction of Hours and Pay</t>
  </si>
  <si>
    <t>In Discussions</t>
  </si>
  <si>
    <t>Increased Opportunities for Employee Training and Development</t>
  </si>
  <si>
    <t>employee safety, interaction with our residents, budget concerns</t>
  </si>
  <si>
    <t>not in the water fund but general sales tax is lower</t>
  </si>
  <si>
    <t>sales tax is projected to be 35% lower</t>
  </si>
  <si>
    <t>Want to get plans to get closer to normal</t>
  </si>
  <si>
    <t>Manpower redundancy</t>
  </si>
  <si>
    <t>Shut-offs were canceled. Delinquent accounts have no incentive to pay</t>
  </si>
  <si>
    <t>revenue projection uncertain</t>
  </si>
  <si>
    <t>health of staff , quality of work</t>
  </si>
  <si>
    <t>increase</t>
  </si>
  <si>
    <t>everything</t>
  </si>
  <si>
    <t>what other utilities are doing</t>
  </si>
  <si>
    <t>Loss of revenue, manpower</t>
  </si>
  <si>
    <t>Water usage down</t>
  </si>
  <si>
    <t>Run on sales tax, water rev now affected</t>
  </si>
  <si>
    <t>Increased bad debt</t>
  </si>
  <si>
    <t>Need more online training</t>
  </si>
  <si>
    <t>1. The department seemed to take the issue seriously in the beginning, but safety procedures have relaxed as time has passed.  2. We do not have enough trained personnel if the water operator were to get sick.</t>
  </si>
  <si>
    <t>Employee's becoming infected  Employee training reductions</t>
  </si>
  <si>
    <t>Employee health  reduced spending</t>
  </si>
  <si>
    <t>Increase in unpaid water bills</t>
  </si>
  <si>
    <t>Only spend when necessary  Eliminated capital projects  Reduced operating budget</t>
  </si>
  <si>
    <t>1) Employee Safety  2) Residents safety  3) Productivity while operating under restrictions</t>
  </si>
  <si>
    <t>Effects on staffing.  Funding of projects.  Changes in long term decision making processes.</t>
  </si>
  <si>
    <t>Reduction in water usage.</t>
  </si>
  <si>
    <t>Social distancing and no entry to non-city buildings.</t>
  </si>
  <si>
    <t>Staffing in the event of an outbreak, customer service and revenue streams</t>
  </si>
  <si>
    <t>Increased residential consumption, reduced commercial consumption.</t>
  </si>
  <si>
    <t>Reduction in revenue streams from restaurants, gambling, and commercial sales.</t>
  </si>
  <si>
    <t>catching it,and staffing of part time</t>
  </si>
  <si>
    <t>water usage up, and sewer</t>
  </si>
  <si>
    <t>part time hiring</t>
  </si>
  <si>
    <t>not at this time.</t>
  </si>
  <si>
    <t>Employee health and continue to provide essential services</t>
  </si>
  <si>
    <t>Mostly large capitol projects at this point</t>
  </si>
  <si>
    <t>raises frozen due to covid</t>
  </si>
  <si>
    <t>less funding and public difficulties paying their bills</t>
  </si>
  <si>
    <t>state monies are declining, affecting any wage increase</t>
  </si>
  <si>
    <t>n/o</t>
  </si>
  <si>
    <t>Potential spread of Covid.  Staff availability.  Are we doing "enough"?</t>
  </si>
  <si>
    <t>Increase usage.</t>
  </si>
  <si>
    <t>Reduced revenues.</t>
  </si>
  <si>
    <t>Delayed future pay increases, hiring freeze</t>
  </si>
  <si>
    <t>Loss of employees at one time due to quarantine to run Utility Systems  Fiscal outlook going forward   2nd wave of infections after state opens back up</t>
  </si>
  <si>
    <t>Loss of up to $10M in revenue for general fund. Loss of unknown in MUF do to lower water use.</t>
  </si>
  <si>
    <t>Not at this time</t>
  </si>
  <si>
    <t>none at this time</t>
  </si>
  <si>
    <t>money</t>
  </si>
  <si>
    <t>randy lusk need to train everyone on leak detection</t>
  </si>
  <si>
    <t>crazy world.</t>
  </si>
  <si>
    <t>employee's getting sick w/ COVID-19. entering Homes that have had infected customers. Getting sick w/ COVID-19</t>
  </si>
  <si>
    <t>Increase in water pumpage and sewer flow, 33% to 50%</t>
  </si>
  <si>
    <t>Need increase in training because of cancelation of AWWA seminar.</t>
  </si>
  <si>
    <t>the stress on the employees is showing and this 'crisis fatigue' will take its toll,</t>
  </si>
  <si>
    <t>reduced sales due to closed businesses, no swimming pools, hotels, restaurants,schools, -large water users shut down.</t>
  </si>
  <si>
    <t>curtailing expenditures, shifting capital and watching current costs</t>
  </si>
  <si>
    <t>Employees getting the virus and not being able to physically come to work.</t>
  </si>
  <si>
    <t>WE have had no issues</t>
  </si>
  <si>
    <t>Health of workers.</t>
  </si>
  <si>
    <t>Staff maintaining social distancing when our fleet is smaller than most. Policy for testing employee's that have symptoms.</t>
  </si>
  <si>
    <t>7-10% loss of revenue possibly from sales tax.</t>
  </si>
  <si>
    <t>1) Health and safety of employees  2) Potential loss of revenue from financial hardships though they have not affected us to this point  3) Continuing programs such as meter replacement where we must enter residents homes</t>
  </si>
  <si>
    <t>Sales are similar, revenue is down with higher joblessness</t>
  </si>
  <si>
    <t>Our utility is financially healthy and are not projecting enough loss that would need a budget adjustment at this time.</t>
  </si>
  <si>
    <t>We have returned to 8 hour days but have been running all departments from split locations to attempt avoiding infection from one entire department at once</t>
  </si>
  <si>
    <t>Exposure for staff  Economy  What is normal</t>
  </si>
  <si>
    <t>Keeping employees healthy/ not getting COVID  Keeping water facilities operational if employees get COVID</t>
  </si>
  <si>
    <t>We have reduced some expenses</t>
  </si>
  <si>
    <t>Keeping crew safe and healthy.  Keeping crew separated but still accomplishing tasks.</t>
  </si>
  <si>
    <t>Cautious spending</t>
  </si>
  <si>
    <t>Refresher training for employees taking the Water Operators test since it has been cancelled for many months.</t>
  </si>
  <si>
    <t>Offering employee assistance program - it is not just an issue at work, it involves families.    Burn out    Reuniting the work family</t>
  </si>
  <si>
    <t>Hold on non-essential purchases</t>
  </si>
  <si>
    <t>Outside exposure  Interior sanitation</t>
  </si>
  <si>
    <t>Above my pay grade</t>
  </si>
  <si>
    <t>If yes, what concerns do you have?</t>
  </si>
  <si>
    <t>Village is doing a great job</t>
  </si>
  <si>
    <t>Employees not being able to work</t>
  </si>
  <si>
    <t>People not being able to pay water bills in some cases</t>
  </si>
  <si>
    <t>Revenues will be down, just not sure how bad it will be</t>
  </si>
  <si>
    <t>Health Safety</t>
  </si>
  <si>
    <t>Continue COVID-19 Updates.</t>
  </si>
  <si>
    <t>Thank You.</t>
  </si>
  <si>
    <t>Losing large amount of employees due to illness  Future financials</t>
  </si>
  <si>
    <t>Keeping employees safe</t>
  </si>
  <si>
    <t>Loss in revenue</t>
  </si>
  <si>
    <t>yes</t>
  </si>
  <si>
    <t>1) training budget eliminated  2) future furloughs or pay cut  3) layoffs</t>
  </si>
  <si>
    <t>tax based revenues from sales</t>
  </si>
  <si>
    <t>we had to start taking advantage of the free online classes for CEU’s</t>
  </si>
  <si>
    <t>na</t>
  </si>
  <si>
    <t>Staff illness  duration of illness  staffing issues due to outbreak</t>
  </si>
  <si>
    <t>shortfalls in revenue. Lack of funding for projects and equipment replacement</t>
  </si>
  <si>
    <t>Economic Impact  Reduction in Staff  Reduced Infra-structure Improvements</t>
  </si>
  <si>
    <t>Water consumption is down 7%</t>
  </si>
  <si>
    <t>Large Loss in Revenue</t>
  </si>
  <si>
    <t>1.  Personnel who may become infected.  2.  Continuity of operations  3.  Reduction/delay in revenue</t>
  </si>
  <si>
    <t>Bills not being paid on time.</t>
  </si>
  <si>
    <t>Bills are quarterly, so we haven't seen full impact.  Pumping is similar to previous year.  Tax revenue is delayed 3 months, so we are just starting to see impact.</t>
  </si>
  <si>
    <t>None at this time.</t>
  </si>
  <si>
    <t>We just re-opened our buildings to the public as Illinois moved to Phase 3</t>
  </si>
  <si>
    <t>1. Staffing during employee illness   2. Loss of income due to reduced use for industrial/commercial customers  3. Loss of income for non-payment for services</t>
  </si>
  <si>
    <t>Anticipating about 10% reduction in overall revenue.</t>
  </si>
  <si>
    <t>The coronus virus testing in sewage that is occurring at wastewater treatment plants and how the science works to calculate the number of community infections.</t>
  </si>
  <si>
    <t>Pay remained the same but the reduction in hours was from 40/wk to 36/wk . No OT calculated for 12 hour days.</t>
  </si>
  <si>
    <t>Reduced tax base</t>
  </si>
  <si>
    <t>x</t>
  </si>
  <si>
    <t>Employee Exposure</t>
  </si>
  <si>
    <t>Non - Payments</t>
  </si>
  <si>
    <t>Staff catching it.</t>
  </si>
  <si>
    <t>loss of revenue, due to businesses being closed.</t>
  </si>
  <si>
    <t>furlough days starting in November</t>
  </si>
  <si>
    <t>Maintaining a healthy work force, adapting work to a split schedule and long term impacts to revenues</t>
  </si>
  <si>
    <t>What will happen if an employee gets COVID-19 and exposes the rest of staff accidently?  Handling meter appointments in homes.  Long term, what if it spikes later on, will the same benefits still be available?</t>
  </si>
  <si>
    <t>Lack of revenue, holding off on certain larger projects.</t>
  </si>
  <si>
    <t>Been trying to fit in training to complete required hours. Hard to schedule in and trying to keep even amount of required hours for safety vs technical.</t>
  </si>
  <si>
    <t>very difficult to keep following CDC requirements and perform daily tasks.</t>
  </si>
  <si>
    <t>Employee exposure  Reopening slow to prevent an out break</t>
  </si>
  <si>
    <t>Just need to wait and see and tighten budget</t>
  </si>
  <si>
    <t>Stopping the spread of infection so we can return to normal day to day activities. Duration of Event, unseen cost to residents from their loss of income, Loss of revenue in other areas due to business closures.</t>
  </si>
  <si>
    <t>Max daily flows occur during a 12 hour period instead of 24 hour period</t>
  </si>
  <si>
    <t>up to a 25% reduction</t>
  </si>
  <si>
    <t>To keep employees safe  Customers paying their water bill</t>
  </si>
  <si>
    <t>slight negative and the beginning and now starting to come back to normal</t>
  </si>
  <si>
    <t>That it will be fine unless we get another wave that sets us back again.</t>
  </si>
  <si>
    <t>Exposure, Longevity of crisis</t>
  </si>
  <si>
    <t>initial numbers look as though concerns are not what was expected.</t>
  </si>
  <si>
    <t>Potential threats, best practices</t>
  </si>
  <si>
    <t>We reduced staff to minimal needed for operation. Changed shift times so less overlap of co-workers</t>
  </si>
  <si>
    <t>Maintaining adequate staff to operate the treatment plant.  Financial impact on operation and IP budgets.</t>
  </si>
  <si>
    <t>Possibl a SLIGHT decline (2-3%) but difficult to tell if this is within normal year/year  weather-influenced variation.</t>
  </si>
  <si>
    <t>Future uncertain. Meanwhile, CIP projects delayed, all potential cost savings are being implemented including limited furloughs of admin. personnel &amp; moratorium on travel/training expenses.</t>
  </si>
  <si>
    <t>There is a surfeit of Covid-19 related training being offered by various government and trade associations as well as private concerns.</t>
  </si>
  <si>
    <t>Lack of Funds, Staff getting sick</t>
  </si>
  <si>
    <t>Less water consumption</t>
  </si>
  <si>
    <t>Our budget may take 2-4 years to recover our losses</t>
  </si>
  <si>
    <t>vacation coverage; financial repercussions; losing valuable staff due to layoffs</t>
  </si>
  <si>
    <t>Minimum 30% reduction in revenue received for General Fund in 2020; Will use Water &amp; Sewer Fund to supplement General Fund</t>
  </si>
  <si>
    <t>Forced to layoff valued water utility employees to keep police and fire staff.  Needed capital maintenance projects delayed for years.</t>
  </si>
  <si>
    <t>Working close with each other, if one of us gets sick we all get sick.   PW is expected to have a full staff, we only had a reduction in staff for a month.     I am worried about the facility if we are all sick.   I am concerned that COVID is found in wastewater, we are taking extra precautions.</t>
  </si>
  <si>
    <t>We are trying to wipe down knobs, handles, counters.  we are making efforts to wash our hands and use hand sanitizers. We are keeping our gate to the facilities closed.</t>
  </si>
  <si>
    <t>Finances and deferred maintenance</t>
  </si>
  <si>
    <t>Slight decrease</t>
  </si>
  <si>
    <t>Preventing exposure due to my daughter having heart failure.</t>
  </si>
  <si>
    <t>Protecting the operators running the plant.    Keeping all employees employed whether it be remotely or socially distanced at the plant.</t>
  </si>
  <si>
    <t>Lack of training CEU's.</t>
  </si>
  <si>
    <t>Less sales</t>
  </si>
  <si>
    <t>When will we be able to attend seminar's again.</t>
  </si>
  <si>
    <t>1. Employee health and safety  2. Financial loss for utility  3.  Future pandemics and lack of concern by employees, since we did not see any loss of employees during this one</t>
  </si>
  <si>
    <t>Loss in revenue, due to businesses being closed and not disconnecting those who are not paying</t>
  </si>
  <si>
    <t>Revenues are 7% low, but this is mostly due to largest customer being shut down</t>
  </si>
  <si>
    <t>Reserve funds are getting low, this will increase interest rate on bonds if we go out to borrow, especially if we do not have rate increase</t>
  </si>
  <si>
    <t>Developing Business Continuity Plans</t>
  </si>
  <si>
    <t>Speak to employees often, they want to be in the know.    Listen to their concerns-</t>
  </si>
  <si>
    <t>loss of personnel  break in supply chain  vandalizim</t>
  </si>
  <si>
    <t>late payments</t>
  </si>
  <si>
    <t>lack of state funds being delivered and loss of revenue</t>
  </si>
  <si>
    <t>Revenue, Employee illness,</t>
  </si>
  <si>
    <t>Had to make list of possible budget reductions for this year</t>
  </si>
  <si>
    <t>Reduction in revenue</t>
  </si>
  <si>
    <t>Work I handle not being done as I am to remain working from home. And we are short staffed with this.</t>
  </si>
  <si>
    <t>Delay on çapital improvement projects</t>
  </si>
  <si>
    <t>April</t>
  </si>
  <si>
    <t>Keeping a healthy staff to serve residents.   Helping staff manage related stress.  Finding work they can do by themselves. (and how)</t>
  </si>
  <si>
    <t>seeing typical flows for the season</t>
  </si>
  <si>
    <t>They are reviewing village wide but no requests have been made for dollar specific reductions. Larger purchases are being delayed where possible.</t>
  </si>
  <si>
    <t>We have no residents shut off due to lack of payment.</t>
  </si>
  <si>
    <t>Health of WPOs and ability to monitor and maintain pumping distribution system.  Health of maintenance workers and HEOs and capacity to repair main breaks/lakes.  Supply chain with suppliers workforce impacted.</t>
  </si>
  <si>
    <t>Declining sales, customers unable to pay,</t>
  </si>
  <si>
    <t>Dont lock out members who's dues have not been kept current.  Give 90 days grace and keep all resources, webinars, and training open.  Your membership needs the AWWA and ISAWWA now more than they ever will in their careers.</t>
  </si>
  <si>
    <t>None. Only vacant properties are off</t>
  </si>
  <si>
    <t>Working on it using your Covid19 resources...</t>
  </si>
  <si>
    <t>We must talk about and expand our continuity of operations beyond the 30-45 days the public is being told this going to last.  The feds, states, and media have not really started to talk publically much further than a couple weeks to push the curve down to keep the health system from getting overwhelmed.  There are going to be multiple waves....2nd when the stay at home orders are loosened...3rd if they open schools in the fall.  How about sample SOPs for sewer jetting?  Should the Jetter operator at the working manhole be in a full tyvek suit with a respirator?  Jetting dilutes to be sure...but it results in fecal matter transforming from a solid into airborne moisture rich particles that can be inhaled.  Pulling and clearing pumps in underground canned lift stations?  Covid19 will stay with us until a vaccine is successfully developed and given to everyone.  Look beyond 30-45 days.  It's going to take 18-36 months for the water and sewer industry to get through this.  As a kayaker...makes me wonder what residuals and concentrations will be downstream of the treatment plant?  There is so much our residents dont know and will be looking towards us for answers.  Find the Dr. Fauci of the potable water chemistry and work with them to get us good info and PSA materials...so many questions...we need great FAQs with good information to put out ahead of this, to be able to give good info and stay on message is crucial for the credibility of tap water.  Not meaning if this comes across as a rant...there is too much to do and troops in the field like me need you...now more than ever.</t>
  </si>
  <si>
    <t>non-payments</t>
  </si>
  <si>
    <t>we have not shut off any this year</t>
  </si>
  <si>
    <t>Employee exposure, financial impact.</t>
  </si>
  <si>
    <t>reduced consumption expected, especially from industry, restaurant, and hotel</t>
  </si>
  <si>
    <t>Employee PPE for infectious disease</t>
  </si>
  <si>
    <t>Keeping my staff healthy so our utility can properly run.</t>
  </si>
  <si>
    <t>Commercial / Restaurant water usage way down obviously. Residential usage up some.</t>
  </si>
  <si>
    <t>making great use of the webinars during this time!!</t>
  </si>
  <si>
    <t>Currently nobody's water is shut off.</t>
  </si>
  <si>
    <t>Health of Water Plant staff  Health of Utility Distribution staff  Stability of operations</t>
  </si>
  <si>
    <t>Need to upgrade WTP operating systems and procedures, and now have time to do d it...</t>
  </si>
  <si>
    <t>Due to revenue anticipated as declining, all capital projects not started, are on hold.</t>
  </si>
  <si>
    <t>Nothing specific - we have it covered..</t>
  </si>
  <si>
    <t>We are not shutting off water</t>
  </si>
  <si>
    <t>Suspended terminations - question is irrelevant for us</t>
  </si>
  <si>
    <t>Mine has been shared with ISAWWA already..</t>
  </si>
  <si>
    <t>One initial oversight on entry / shift change procedures was our cleaning service person was not accounted for, but since they are applying the sanitizer, the issue seems moot.</t>
  </si>
  <si>
    <t>Employee safety  Service continuity</t>
  </si>
  <si>
    <t>ppe facemask training</t>
  </si>
  <si>
    <t>I was told by management we do not need a plan.</t>
  </si>
  <si>
    <t>Against my advice, operations here have been business as usual.  Sadly we are not prepared if and when our water department were to fall ill or be required to self quarantine.  Requests to reduce staff, have staggered shifts or every other day shifts have fallen on deaf ears.  Internally we are doing our best to distance our selves, wash hands and clean every day.</t>
  </si>
  <si>
    <t>Making sure we will continue to supply our customers with good drinking water.</t>
  </si>
  <si>
    <t>A little more water usage</t>
  </si>
  <si>
    <t>no customers were shut off before the epidemic</t>
  </si>
  <si>
    <t>everything still progressing during epidemic</t>
  </si>
  <si>
    <t>Water service interruption and decreased work force</t>
  </si>
  <si>
    <t>Commercial decrease</t>
  </si>
  <si>
    <t>Areas around us are all working together to help other utilities Dept if needed</t>
  </si>
  <si>
    <t>Communities in our areas are all working together to maintain operations throughout.</t>
  </si>
  <si>
    <t>Making sure the operators, who can't do the work remotely and some of whom are in the vulnerable classification, stay healthy and safe.</t>
  </si>
  <si>
    <t>Internal meetings and emails.</t>
  </si>
  <si>
    <t>With 3 operators, keeping separated so we don't expose each other should one be effected. losing time and putting projects on hold</t>
  </si>
  <si>
    <t>Not currently.  Will have if this goes much longer</t>
  </si>
  <si>
    <t>Currently, shut offs only affect vacant structures</t>
  </si>
  <si>
    <t>One operator in the plant at a time.</t>
  </si>
  <si>
    <t>On top of all the other recent challenges, one more large obstacle</t>
  </si>
  <si>
    <t>Public contact/ exposure   Outbreak at work</t>
  </si>
  <si>
    <t>Disinfection</t>
  </si>
  <si>
    <t>Emergency purposes only.</t>
  </si>
  <si>
    <t>Some customers are out of the country.  Service will be reinstated upon return.</t>
  </si>
  <si>
    <t>Disinfecting vehicles and social distancing is in place. We also are provided gloves and masks to use at our discretion.</t>
  </si>
  <si>
    <t>Having work for our employees</t>
  </si>
  <si>
    <t>1. Being able to cover operations if to many staff members get sick. 2. Customers not able to afford to pay bills after this is over.</t>
  </si>
  <si>
    <t>Customers who cannot afford to pay will be 3-4 months behind. How will they ever get caught up.</t>
  </si>
  <si>
    <t>All customers water service has been restored.</t>
  </si>
  <si>
    <t>Altered work schedule to limit exposure between employees</t>
  </si>
  <si>
    <t>Ability to staff appropriately to continue services and requirements for water system. How to handle what would be more routine emergencies with limited staffing. Ability to move forward with projects, both already in place and planned in the near future.</t>
  </si>
  <si>
    <t>Lower water usage from bigger users (businesses and local college), increased residential usage.</t>
  </si>
  <si>
    <t>Capital could be scaled back, if the event becomes prolonged it could affect staffing levels.</t>
  </si>
  <si>
    <t>Section is doing a good job of providing and promoting educational opportunities</t>
  </si>
  <si>
    <t>No formalized plan at this point, on 2nd round of scheduling for operation employees</t>
  </si>
  <si>
    <t>Already looking forward to how to handle the required lead/copper sampling that is to be s  tarted June 1st, as well as meeting the increased Cl2 requirements</t>
  </si>
  <si>
    <t>Hardship of paying utilities. Shut -off increases</t>
  </si>
  <si>
    <t>Meeting operational needs, employee safety, public perception.</t>
  </si>
  <si>
    <t>Second lowest March consumption in last 15 years.</t>
  </si>
  <si>
    <t>Large users (Great Wolf Waterpark, Gurnee Mills Mall, Great America) are not open. The result of those lost revenues will most likely push back our AMI project by 1 year.</t>
  </si>
  <si>
    <t>Nearly all of the customers without water are vacant houses.</t>
  </si>
  <si>
    <t>Public Works staff is split into to crews. One crew works 5am-5pm Mon - Wed, the second crew work 5am - 5pm Thurs - Sat.</t>
  </si>
  <si>
    <t>Employee safety  building cleanliness  utility payment</t>
  </si>
  <si>
    <t>Increased number of non payments</t>
  </si>
  <si>
    <t>Do not spend unless necessary</t>
  </si>
  <si>
    <t>exposure to our employees, lost revenue to our utility through sales tax and places for eating tax, and if one of our employees become infected</t>
  </si>
  <si>
    <t>reduction in revenue due to lost sales tax, places for eating tax, non payment on utility bills due to un employment</t>
  </si>
  <si>
    <t>what other communities are doing</t>
  </si>
  <si>
    <t>Only ones who are off are vacant properties</t>
  </si>
  <si>
    <t>beginning to limit time off</t>
  </si>
  <si>
    <t>Sick employees then operate on reduced staffing.  Reduced customer service</t>
  </si>
  <si>
    <t>Valve exercising  Leak Detection</t>
  </si>
  <si>
    <t>Operating on minimal staffing levels</t>
  </si>
  <si>
    <t>1) maintenance of our water&amp; sewer infrastructure  2) availability of staff</t>
  </si>
  <si>
    <t>We are moving forward with essential projects/PM only until we have an idea on revenue.</t>
  </si>
  <si>
    <t>Safety and health of employees</t>
  </si>
  <si>
    <t>1 - Maintaining a Healthy Staff  2 - Projects that are still going on with water disruptions.  3 - Water Disruptions / Limited staffing</t>
  </si>
  <si>
    <t>Overall Economic downturn in revenues</t>
  </si>
  <si>
    <t>We are abiding.</t>
  </si>
  <si>
    <t>Does not apply</t>
  </si>
  <si>
    <t>Two different teams / one per week with no cross over between personnel</t>
  </si>
  <si>
    <t>Stay Healthy my friends</t>
  </si>
  <si>
    <t>Keeping the workforce safe &amp; healthy.  Planning for staffing the treatment plant if there is confirmed local virus exposure/illness.</t>
  </si>
  <si>
    <t>Customers on the shut off list are not paying because they now don't have to.</t>
  </si>
  <si>
    <t>The only customer we have shut off is in a legal situation over ownership of the house.</t>
  </si>
  <si>
    <t>Keeping our employees healthy so that we can continue to do our jobs.</t>
  </si>
  <si>
    <t>outbreak of illness over many staff members that results in  difficulty in maintaining basis utility functions.    Length of crisis can have substantial monetary impact to Utility and City, State and Federal finacials.</t>
  </si>
  <si>
    <t>water sales down 10 - 20%.   Loss of University students as school was closed</t>
  </si>
  <si>
    <t>currently just keeping an eye on budget.  Have not made any substantial cuts to date</t>
  </si>
  <si>
    <t>will be addressed moving however</t>
  </si>
  <si>
    <t>currently on a "spit-staff" schedule wtih 1/2 staff working each week.  Staff that are at home are being paid and are on a "on-call" basis and must respond and come into work if needed during regular scheduled working hours.</t>
  </si>
  <si>
    <t>No residential visits or water appointments.</t>
  </si>
  <si>
    <t>Covid and sewer repairs, reduction in hours,.</t>
  </si>
  <si>
    <t>Infections related to sewer work</t>
  </si>
  <si>
    <t>water bill revenue</t>
  </si>
  <si>
    <t>loss of revenue from the water fund, and sewer fund</t>
  </si>
  <si>
    <t>We are only allowing residents to use our 24 hour depository. We will be installing a snorkel type (like a US Mail Box) 24 hour depository box at the street level in front of our facility. Customers will not have to get out of their vehicles. The Superintendent will empty the box twice daily.</t>
  </si>
  <si>
    <t>Our cashiers are elderly so no contact between our residents and our employees. 24 hour water payment drops. Residents can call for any other concerns.</t>
  </si>
  <si>
    <t>Water and sewer bills not due until April 16th.</t>
  </si>
  <si>
    <t>Board members have not met since the virus.</t>
  </si>
  <si>
    <t>I have trained on at least 15 FEMA courses. I hold completed certificates in those disaster related training.</t>
  </si>
  <si>
    <t>As the Superintendent, I do not have the authority to change ordinances at will. I would need a resolution from the Trustees, but they are not meeting during the Corvid-19 orders.   Since this is not released to the general public, I will not turn off water because I do not want to make human contact with residents approaching me during shut offs. And I do not have any residents with any bad outstanding bills. For those that are, our attorney liens the property.</t>
  </si>
  <si>
    <t>I do not have anyone off for non-payment, only on vacant buildings. I will restore the water when the building becomes occupied.</t>
  </si>
  <si>
    <t>Yes, for disaster preparedness with Stickiness Township but not Coiv-19 specific.</t>
  </si>
  <si>
    <t>We have not met on the Covid-19 issues. We operate on a common sense basis.</t>
  </si>
  <si>
    <t>Safety of my employees  Delivering safe drinking water</t>
  </si>
  <si>
    <t>Managing the schedule and receiving chemicals on time.</t>
  </si>
  <si>
    <t>acquiring necessary resources needed in day to day operations (gloves, etc)    keeping employees separate from each other and the public as snow birds start to come home</t>
  </si>
  <si>
    <t>obtaining water operator certifications for employees and training to benefit in this process</t>
  </si>
  <si>
    <t>we do not shut water off in the winter unless they are a snow bird so no water is off unless the homeowner requested it to be off</t>
  </si>
  <si>
    <t>Late payments, loss of sales tax and income.</t>
  </si>
  <si>
    <t>Capitlal Projects are being cut, business sales, revenues, and sales tax are down.  Hiring freeze has been put in place.</t>
  </si>
  <si>
    <t>Cutting Capital Projects</t>
  </si>
  <si>
    <t>Keeping updated on the spread of the virus.  Suggestions on keeping employees safe.</t>
  </si>
  <si>
    <t>Some crews are working from other City remote locations, as as to not congregate at the Public Works garage.  Command Center would be activated if necessary.</t>
  </si>
  <si>
    <t>Most have admitted we are in uncharted territory.  However, we will work together to get through this safely.</t>
  </si>
  <si>
    <t>Employee exposure to coworkers and the public.</t>
  </si>
  <si>
    <t>One person getting it and giving it to the rest of the crew.</t>
  </si>
  <si>
    <t>Continuity of Services.  Employee Safety</t>
  </si>
  <si>
    <t>Still working on estimates.</t>
  </si>
  <si>
    <t>None at this time.  There is a lot of stuff out there already.</t>
  </si>
  <si>
    <t>We have not shut off any water.</t>
  </si>
  <si>
    <t>trying to stay safe ,and keep the water flowing</t>
  </si>
  <si>
    <t>staffing</t>
  </si>
  <si>
    <t>Teammate contracting virus.  Not enough PPE</t>
  </si>
  <si>
    <t>Safety online training</t>
  </si>
  <si>
    <t>there are no   customers without water service</t>
  </si>
  <si>
    <t>We have implemented split shifts. as we are a small team.</t>
  </si>
  <si>
    <t>Keeping staff healthy and able to come into work.  Getting necessary treatment chemicals delivered.</t>
  </si>
  <si>
    <t>Huge reduction in city revenue will result in the potential use of Water Enterprise Fund supporting a depleted General Fund.</t>
  </si>
  <si>
    <t>1.  Continuity of Operations should employees become infected.  2.  Long-term budget impacts.</t>
  </si>
  <si>
    <t>We know there will be an impact, but it will likely be 3-6 months before we begin to understand the impact.</t>
  </si>
  <si>
    <t>For Mayor and Board:  Continuity of Operations - why departments split their staff in times of crisis</t>
  </si>
  <si>
    <t>Our plan is based upon our EOP and is modified to split our team.</t>
  </si>
  <si>
    <t>We are working hard to maintain morale as workers are stressed and concerned for their health and the health of their families.</t>
  </si>
  <si>
    <t>Keeping ourselves healthy,  will our pay be cut, will we be able to maintain the system</t>
  </si>
  <si>
    <t>No projections related but concerns of reduction in pay and hours is a concern</t>
  </si>
  <si>
    <t>Financial impact for utilities moving forward and what the future of utilities will look at.</t>
  </si>
  <si>
    <t>I have not been made privileged to the plan.</t>
  </si>
  <si>
    <t>To be able maintain essential services</t>
  </si>
  <si>
    <t>Having to be exposed to the public when taking required bacteria samples    Harder to get into sample sites</t>
  </si>
  <si>
    <t>Not sure, beyond my job classification</t>
  </si>
  <si>
    <t>Free webinars</t>
  </si>
  <si>
    <t>Beyond my job description</t>
  </si>
  <si>
    <t>Our village is doing a great job</t>
  </si>
  <si>
    <t>1-public exposure resulting in contracting the coronavirus. 2-staffing due to illness. 3-meeting IEPA compliance, especially the RTCR</t>
  </si>
  <si>
    <t>X</t>
  </si>
  <si>
    <t>Water source production/transmission issues.  Power company/Communication issues.</t>
  </si>
  <si>
    <t>Protecting employees and maintains service for full pay.</t>
  </si>
  <si>
    <t>Delayed capital projects and cuts to training and holding vacant positions.</t>
  </si>
  <si>
    <t>12 hour shifts three consecutive days a week.   Crew one Monday through Wed, crew two Thurs through Saturday.</t>
  </si>
  <si>
    <t>How are you sourcing PPE for standard operations like cutting concrete or acp pipe for main breaks. When we run out of masks and filters where we will get more?</t>
  </si>
  <si>
    <t>How long will it last  Getting infected by fellow employees</t>
  </si>
  <si>
    <t>need CEU hours to maintain current operators license</t>
  </si>
  <si>
    <t>Lack of cleaning supplies</t>
  </si>
  <si>
    <t>Everyone working shorter hour but operators</t>
  </si>
  <si>
    <t>We have few paying costumers.</t>
  </si>
  <si>
    <t>Having employees to keep office and outside work as normal as possible</t>
  </si>
  <si>
    <t>No one is cut off</t>
  </si>
  <si>
    <t>Manpower attendance</t>
  </si>
  <si>
    <t>va study</t>
  </si>
  <si>
    <t>stay safe</t>
  </si>
  <si>
    <t>Not if but when someone will catch it and are we ready for that?</t>
  </si>
  <si>
    <t>commercial sales are down but increased residential</t>
  </si>
  <si>
    <t>Loss of revenue</t>
  </si>
  <si>
    <t>We have had one in place for contagious deceases so we are just using that.</t>
  </si>
  <si>
    <t>We have no concerns at this time. Thank you for being timely and professional during this time.</t>
  </si>
  <si>
    <t>Not at the moment</t>
  </si>
  <si>
    <t>Unsure at the moment</t>
  </si>
  <si>
    <t>Currently, we have no customers shut off</t>
  </si>
  <si>
    <t>staff availability (absenteeism)</t>
  </si>
  <si>
    <t>PPE availability (masks)</t>
  </si>
  <si>
    <t>abiding</t>
  </si>
  <si>
    <t>How to adjust if staff get sick or need to miss work for other reasons.  How to keep up with routine maintenance with limited staffing.  How long will it take to adjust back to normal shifts/staffing levels and the catch-up period.</t>
  </si>
  <si>
    <t>Economic recession  Ability to perform certain utility work that requires employees to be in close quarters</t>
  </si>
  <si>
    <t>We are projecting a significant decline in water revenue and are making adjustments in our budget to reflect that</t>
  </si>
  <si>
    <t>Health and safety for all employees.  Operations samplings and pumping</t>
  </si>
  <si>
    <t>Just wondering why were not considered first responders and an explanation as to why were not.</t>
  </si>
  <si>
    <t>To my knowledge all water turned of are vacant homes</t>
  </si>
  <si>
    <t>Maintain Service.  Employee Safety.</t>
  </si>
  <si>
    <t>Commercial demands are down, but it's minor to the overall supply</t>
  </si>
  <si>
    <t>We expect a reduction in revenue from billing, but have not projected a worst case yet.</t>
  </si>
  <si>
    <t>Continued coordination of best practices other are taking.</t>
  </si>
  <si>
    <t>Not Sure</t>
  </si>
  <si>
    <t>No formal documentation yet</t>
  </si>
  <si>
    <t>My schedule has not changed.  My job title is Operator.  Most supervisors now work from home.</t>
  </si>
  <si>
    <t>I share a computer with other operators.  Only operators share computers, phones etc. because we work 24 -7.  Individuals may have the COVID-19 virus and be transmittable without showing symptoms.  1) Sharing equipment  2) Relaxed attitudes about the six foot distance rule.</t>
  </si>
  <si>
    <t>We are a whole sale plant.  We never shut off water to our customers.</t>
  </si>
  <si>
    <t>Reduced revenues</t>
  </si>
  <si>
    <t>Reductions</t>
  </si>
  <si>
    <t>6 months</t>
  </si>
  <si>
    <t>We are complying</t>
  </si>
  <si>
    <t>Connections made.</t>
  </si>
  <si>
    <t>Be safe</t>
  </si>
  <si>
    <t>Healthy staff.</t>
  </si>
  <si>
    <t>Too soon to tell.</t>
  </si>
  <si>
    <t>No customers are shut off at this time.</t>
  </si>
  <si>
    <t>How long can we continue to operate at minimum staffing levels</t>
  </si>
  <si>
    <t>concerned about contact with infected spread of virus.  concerned about public interaction</t>
  </si>
  <si>
    <t>less work force. no contractors doing projects</t>
  </si>
  <si>
    <t>loss of revenue so certain projects put off until later date</t>
  </si>
  <si>
    <t>public interaction training</t>
  </si>
  <si>
    <t>none are shut off</t>
  </si>
  <si>
    <t>we have plan in place if our water operators get sick who have qualified staff from elsewhere to check water plant</t>
  </si>
  <si>
    <t>no change</t>
  </si>
  <si>
    <t>safety social distancing</t>
  </si>
  <si>
    <t>Loss of revenue and protecting staff</t>
  </si>
  <si>
    <t>25% loss</t>
  </si>
  <si>
    <t>Effective communications with the customer</t>
  </si>
  <si>
    <t>List of back up contractors</t>
  </si>
  <si>
    <t>Non-payment  Flushing</t>
  </si>
  <si>
    <t>I have taken part in all the videos that have come available.  I plan to continue watching for new information.</t>
  </si>
  <si>
    <t>The only customer I have shut off has been for 6 mos. therefore I don't think this is a problem we should address.  The gentleman that lives there just bought a new truck so he  is not concerned with getting his water bill paid.</t>
  </si>
  <si>
    <t>I am a Rural Water Cooperative with only one employee.  I am gathering information to update and prepare our board of directors in case there is a need to get more help.</t>
  </si>
  <si>
    <t>1. Possible absenteeism due to illness.  2. The increased internet activity causing difficulties in discerning malicious activity from approved activity.  3.Irregularities in our water consumption due to both commercial shut-downs as more populated homes.</t>
  </si>
  <si>
    <t>Largest user shut down for two weeks to clean.</t>
  </si>
  <si>
    <t>does not apply. we are not experiencing much,if any, of this.</t>
  </si>
  <si>
    <t>nothing formally but we've created a staffing policy and we can adjust as needed depending how long this lasts.</t>
  </si>
  <si>
    <t>We have stopped all unnecessary appointments and tasks that would involve working inside a resident's home or close beside one another. Staff is tasked with the cleaning/disinfecting of our own facilities (treatment plants, well houses, etc.). We have also pushed off any non-essential maintenance which required outside contractors and/or vendors.</t>
  </si>
  <si>
    <t>Protecting Staff the best we can from failing ill and effecting others    PPE and disinfection supplies    What if we get hit hard with Covid19 through staff. We have a 5 tier plan in place but concern of Maintaining water and wastewater operations is of great concern</t>
  </si>
  <si>
    <t>Comercial use down</t>
  </si>
  <si>
    <t>Hiring freeze in place until further notice    Project list created to determine if project will be cut form 2020 budget    Finance is expecting a decrease in sales taxes which could result in cuts city wide.</t>
  </si>
  <si>
    <t>FAQ for employee safety - what works what is not other than basic social distancing and disinfection of equipment after use.</t>
  </si>
  <si>
    <t>Not sure what is being referred to here. ERP has many meanings within a city or department. What are you looking for exactly.</t>
  </si>
  <si>
    <t>Staffing and Safety of are employees</t>
  </si>
  <si>
    <t>keeping Water, Sewer, Streets separated, internally same for each department 1 person to a vehicle, no group breaks we sit in different rooms,</t>
  </si>
  <si>
    <t>personal protection, loss of revenue in water with business shut down,</t>
  </si>
  <si>
    <t>business shut down, downtown is a ghost town,</t>
  </si>
  <si>
    <t>currently water is operating in the Black, I cant say that for streets or sewer</t>
  </si>
  <si>
    <t>just talking to neighboring department and keeping myself isolated to work the water plants in case of a large outbreak</t>
  </si>
  <si>
    <t>Ongoing concerns related to preserving the good health of our skilled workforce.  We have individuals with knowledge and talents that cannot be easily replaced if they get sick</t>
  </si>
  <si>
    <t>Cautionary guidance at this time.  Analysis of future financial conditions is ongoing.</t>
  </si>
  <si>
    <t>Operating with split shifts and sheltering at home similar to many other agencies</t>
  </si>
  <si>
    <t>1. Maintaining the health of water treatment plant staff.  2. Maintaining the health of water distribution staff.  3. Maintaining water treatment chemical inventory close to 100%.</t>
  </si>
  <si>
    <t>None yet.</t>
  </si>
  <si>
    <t>They didn't need to relay anything as it is obvious that our revenue stream will decrease due to the Governor's stay at home order.</t>
  </si>
  <si>
    <t>None needed at this time.</t>
  </si>
  <si>
    <t>Same items we've seen other water utilities use.</t>
  </si>
  <si>
    <t>Health and Wellness for Staff</t>
  </si>
  <si>
    <t>The usual updates.</t>
  </si>
  <si>
    <t>None currently shut off.</t>
  </si>
  <si>
    <t>In Process.</t>
  </si>
  <si>
    <t>due to our low man power, if one person gets sick it could greatly impact our daily operations    keeping our team safe     continuing to maintain  a safe utility for our public and team</t>
  </si>
  <si>
    <t>I am not currently aware of any accounts that are off and are occupied</t>
  </si>
  <si>
    <t>As we are not a utility but only manage cross connection control programs for them:  1) Testers not being able to install, test, or repair backflow preventers  2) Possible failure of a BFP resulting in contamination</t>
  </si>
  <si>
    <t>Revenue loss</t>
  </si>
  <si>
    <t>Possible reduction in hours and/or staffing</t>
  </si>
  <si>
    <t>In a few weeks when building begin to get populated, we ALL need to educate the public that the water systems in ALL buildings need to be flushed thoroughly before using the stagnant water for cooking or consumption.</t>
  </si>
  <si>
    <t>We have none that we shut off.</t>
  </si>
  <si>
    <t>Worsening of the number of cases, employee staff reduction, PPE availability</t>
  </si>
  <si>
    <t>reduced consumption</t>
  </si>
  <si>
    <t>One employee per vehicle</t>
  </si>
  <si>
    <t>1. Sick/quarantined  employees  2. Messaging to employees  3. Future revenues</t>
  </si>
  <si>
    <t>Lower revenues due to lower water use</t>
  </si>
  <si>
    <t>Limit unnecessary purchases</t>
  </si>
  <si>
    <t>NO</t>
  </si>
  <si>
    <t>Many do not answer phone or door or return calls or notes left on doors</t>
  </si>
  <si>
    <t>Follow CDC guidance and communicate often with employees</t>
  </si>
  <si>
    <t>1. The RO water plant is very specialized. I Would be difficult to staff if I lost operators.  2. Because we are thinly staffed I mostly worry that if a number of my staff become ill it will be difficult to maintain operations.</t>
  </si>
  <si>
    <t>Just adapting to shifts in schedule and working from home.</t>
  </si>
  <si>
    <t>Prioritize Capital projects for the upcoming year.</t>
  </si>
  <si>
    <t>Have no water shut offs to worry about.</t>
  </si>
  <si>
    <t>Very glad we have 90% of our water meters and electric meters on AMR. Getting meters read is one less thing to worry about. Very proud of my staff in their flexibility to staffing changes.</t>
  </si>
  <si>
    <t>1.  What impact will a positive Covid-19 exposure mean for us.  So far we are unsure how exactly we will respond because there are so many variables that will  impact that situation.  2.  Will we be able to safely staff the plant if there is a mass exposure?  We are making plans for this and testing them right now with Remote operation and Key Back-up Public Works Maintenance Workers (who have been mostly at home since March 17th) being present at the plant and taking care of being the eyes, ears, nose and hands on site while working directly with the remote operator while there are plant operators working separately at the plant ready to assist at a moments notice... kind of scary but we are trying to get 9 people able to confidently assist us.</t>
  </si>
  <si>
    <t>We were already experiencing low consumption because of the wet weather last year.  Pumping has remained steady with winter time demands.</t>
  </si>
  <si>
    <t>Yes,  I will be registering my guys for some webinars so they can get CEUs since WaterCon needed to be canceled.    A training on proper building disinfection would be great.. :).  I know we are doing a good job on keeping the place clean and safe but training is always a good reinforcement.</t>
  </si>
  <si>
    <t>I don't think we have anyone in that situation right now.  I do not manage the distribution/Billing side of things.</t>
  </si>
  <si>
    <t>I think your questions gave me a good opportunity to share all of them.  Keep the surveys coming as this develops!  I will be looking for the results.</t>
  </si>
  <si>
    <t>How with this ultimately impact utility customers and affordability.  How will budgets be impacted</t>
  </si>
  <si>
    <t>Capital projects are being delayed until we have a better idea of the impacts</t>
  </si>
  <si>
    <t>currently receiving plenty of opportunities at this time</t>
  </si>
  <si>
    <t>Customers paying their water bills, staff using this as a way to get out of work, and the delay in review of projects that have been submitted to IEPA.</t>
  </si>
  <si>
    <t>Lack of effort to pay their bills is impacting out debt commitments.</t>
  </si>
  <si>
    <t>Not yet.</t>
  </si>
  <si>
    <t>They are going to have to reach out to us to get service reconnected.</t>
  </si>
  <si>
    <t>More regular cleaning of specified work spaces</t>
  </si>
  <si>
    <t>Having a co-worker or even myself having the virus and potentially spreading it to everyone in our utility.</t>
  </si>
  <si>
    <t>Haven't received any calls on this topic but if we were to we would assist them by directing them to where they pay for water bills</t>
  </si>
  <si>
    <t>cross contamination with other employees.</t>
  </si>
  <si>
    <t>Available PPE</t>
  </si>
  <si>
    <t>No vaccine</t>
  </si>
  <si>
    <t>Vehicle assignments one per person, cleaning/disinfection of vehicles before starting work and at the end of each shift</t>
  </si>
  <si>
    <t>People not ad-hearing to the advise of the stay at home order, keeping essential services maintenance programs on schedule</t>
  </si>
  <si>
    <t>Proper management in crisis situations emergency protocols</t>
  </si>
  <si>
    <t>only shutoffs for emergencies and or already started CIP Projects, i.e. water main replacement improvements</t>
  </si>
  <si>
    <t>Split Shifts and locations of employees   Vehicle assignments-one per person  Cleaning/disinfection guidelines</t>
  </si>
  <si>
    <t>All staff have temperatures taking before starting work, any one with a temperature of 100 degrees is sent home and not able to return without Dr's note</t>
  </si>
  <si>
    <t>making sure we have safe drinking water</t>
  </si>
  <si>
    <t>just keeping us informed on the covid-19</t>
  </si>
  <si>
    <t>Safety to workers and employees.</t>
  </si>
  <si>
    <t>No.</t>
  </si>
  <si>
    <t>Work for state government. Does not apply</t>
  </si>
  <si>
    <t>1. Reduction of staff due to illness  2. Ability to maintain quality service while reduced staffing</t>
  </si>
  <si>
    <t>Reduced revenue/budgets/furloughs</t>
  </si>
  <si>
    <t>Staff Safety  Critical work that needs to get done</t>
  </si>
  <si>
    <t>1- An employee contracting COVID-19. And what effects that would have on operating the plant and production of water.     2- Loss of revenue</t>
  </si>
  <si>
    <t>influx of unpaid utility bills, employees or entire department become incapacitated, further isolation orders or other actions taken that may prevent the essential use of outside contractors (i.e. plumbers, electricians, laboratory analysis, industry specific businesses , etc.)</t>
  </si>
  <si>
    <t>Our utility operators take care of both water and sewer services.  I would like to hear something more definitive about fecal matter to human transition of the virus and its sustainability in the waste water system.</t>
  </si>
  <si>
    <t>1.  Routine maintenance and of the water system has slowed. i.e. valve exercising, leak detection surveying etc.  2.  Routine sewer system maintenance has slowed.  3.  Availability of standard PPE and cleaning supplies that we use during our average day to day operations.</t>
  </si>
  <si>
    <t>Businesses are closing</t>
  </si>
  <si>
    <t>Length of shelter in place.  Health and safety of co-workers and their families.  what will the post COVID work place be like. What changes and adaptations should we consider.</t>
  </si>
  <si>
    <t>Development of potential expenditure reductions to offset revenue loss.</t>
  </si>
  <si>
    <t>Emergency management training specific to health related pandemic.</t>
  </si>
  <si>
    <t>Standard procedures and protocols based on information provided by the CDC and the IDPH.</t>
  </si>
  <si>
    <t>How do we continue operations when an employee test positive</t>
  </si>
  <si>
    <t>We have had to develop a budget reduction schedule</t>
  </si>
  <si>
    <t>Employee health</t>
  </si>
  <si>
    <t>consumption decrease (due to business closings)</t>
  </si>
  <si>
    <t>maintaining employee health - avoiding exposure</t>
  </si>
  <si>
    <t>No occupied building are shut off</t>
  </si>
  <si>
    <t>If we need to provide more and more ppe- we may not be able to get enough for staff</t>
  </si>
  <si>
    <t>Slight increase in water use.</t>
  </si>
  <si>
    <t>We are paring down our capital purchases by delaying or deferring capital purchases.  We also have been asked to reduce our normal expenditures.</t>
  </si>
  <si>
    <t>We have added numerous remote training opportunities for staff relating to stress, ethics and other timely topics</t>
  </si>
  <si>
    <t>We have had no direction to re-connect so we are focused on other tasks.</t>
  </si>
  <si>
    <t>no comment</t>
  </si>
  <si>
    <t>Need to stress to other agencies that water operators and distribution staff are vital to keep the water flowing so we also need access to PPE</t>
  </si>
  <si>
    <t>Funding, cuts in CIP,</t>
  </si>
  <si>
    <t>lower revenue</t>
  </si>
  <si>
    <t>Keeping everyone safe for an extended period, and future economic resources</t>
  </si>
  <si>
    <t>We are doing our best to limit the exposure to others at work but after they leave are the employees doing the same.</t>
  </si>
  <si>
    <t>Budget cuts due to projected low revenue</t>
  </si>
  <si>
    <t>As of yet, there has been not requests to turn water back on.</t>
  </si>
  <si>
    <t>Lack of revenue from water bills not being paid by residents.   Economic downturn and ramifications on our budget.</t>
  </si>
  <si>
    <t>Huge jump in non-payments</t>
  </si>
  <si>
    <t>Capitol projects on hold</t>
  </si>
  <si>
    <t>Safety of my employees and reducing exposure to the community.</t>
  </si>
  <si>
    <t>Continued availability of plant operators and reliable bleach supply.</t>
  </si>
  <si>
    <t>So far, no change observed. May be too early, however, we are a 'bedroom' suburb with little industry &amp; most everyone stayong home so water demant may not be significantly impacted.</t>
  </si>
  <si>
    <t>Most CIP work will be deferred.  Operational budgets  will be reduced where possible.</t>
  </si>
  <si>
    <t>None come to mind.  I am on Covid overload.</t>
  </si>
  <si>
    <t>We anticipate that they will reach out to us.  Many long-term shutoffs are vacant.</t>
  </si>
  <si>
    <t>This is being done 'on the fly', adapting to the ever-changing circumstances.</t>
  </si>
  <si>
    <t>Lack of safety measures while interacting with the public.</t>
  </si>
  <si>
    <t>Future furlough days to recoup expenses.</t>
  </si>
  <si>
    <t>Our utility has engaged staff in NO training during this time. Communication is at an all time low. Grateful for ISAWWA for providing for members.</t>
  </si>
  <si>
    <t>Keeping employees healthy, dealing with a positive test.</t>
  </si>
  <si>
    <t>basically revenue shortfalls, being able to recover lost revenue if a customer moves out</t>
  </si>
  <si>
    <t>not really, been getting fliers/posters from the CDC</t>
  </si>
  <si>
    <t>most of the shutoffs are forclosures</t>
  </si>
  <si>
    <t>plant operators moved to 12 hour days, 4 days on 4 days off to limit exposure if we have a positive test.</t>
  </si>
  <si>
    <t>Being able to get chemicals for plant operation.  Going into homes when there is a major issue  Maintaining good quality water</t>
  </si>
  <si>
    <t>None at thisbtime</t>
  </si>
  <si>
    <t>Water tank repair</t>
  </si>
  <si>
    <t>.</t>
  </si>
  <si>
    <t>Chemical / Supply Chain  Protecting Critical Staff from Exposure</t>
  </si>
  <si>
    <t>PPE  Maintenance</t>
  </si>
  <si>
    <t>Safety of all  Positive attitudes</t>
  </si>
  <si>
    <t>Not now</t>
  </si>
  <si>
    <t>Currently have no one shut off.</t>
  </si>
  <si>
    <t>Everything as of now is going well</t>
  </si>
  <si>
    <t>1. staffing water plant operations in the event of an exposure.  2. as an utility administrator, employee morale is a concern.  3. The long term financial impact on the utility.</t>
  </si>
  <si>
    <t>The business function lies with the utility.  I am confident in our ability sell water/wastewater; however, i am concerned about the economy in general and our customer's ability to pay - and long term ramifications.</t>
  </si>
  <si>
    <t>Our plan is confidential.</t>
  </si>
  <si>
    <t>Thank you to IS AWWA for providing support and guidance during this time.</t>
  </si>
  <si>
    <t>1. Employee safety.  2. Impacts on personnel resource availability.  3. Identifying ways to help our clients manage this issue.</t>
  </si>
  <si>
    <t>Working remotely effectively and efficiently</t>
  </si>
  <si>
    <t>Best practices for health and safety.</t>
  </si>
  <si>
    <t>I work for a consulting engineering company that provides support to water and wastewater utilities, so some of these questions do not apply to my organization. I have answered the ones that do apply with the assumption that utility means company.</t>
  </si>
  <si>
    <t>Survival. Keeping our company working even if it’s a reduced level so we can keeping paying our employees.</t>
  </si>
  <si>
    <t>We are a essential technical serviceS provider</t>
  </si>
  <si>
    <t>While I understand that it’s important to know what water utilities are doing, consultants, reps and service providers also make up a large percentage of membership. there are probably many who are wondering how others in private business are coping with this.  MAC would be a good source of survey questions that Also relate to us.  Thanks.  Ralph</t>
  </si>
  <si>
    <t>Falling behind on repairs</t>
  </si>
  <si>
    <t>They are on going</t>
  </si>
  <si>
    <t>Loss of critical staff! Keeping staff exposure to minimum!  Public perception of the safety regarding drinking water and waste water</t>
  </si>
  <si>
    <t>Water usage has increased due to shelter in place order</t>
  </si>
  <si>
    <t>Concerns of keeping water and sewer rates in place due to pandemic. Also considering postponing capital projects</t>
  </si>
  <si>
    <t>Keeping staff safe when required to interact with customers</t>
  </si>
  <si>
    <t>To many people contained in bldg.</t>
  </si>
  <si>
    <t>Someone contracting the virus and exposing others</t>
  </si>
  <si>
    <t>Sickness hitting our water operators.  Supply chains stopping.</t>
  </si>
  <si>
    <t>Less water pumpage</t>
  </si>
  <si>
    <t>We don't have any customer shut off.</t>
  </si>
  <si>
    <t>maintaining healthy employees  maintaining a month's worth of treatment and testing supplies</t>
  </si>
  <si>
    <t>Not applicable - no one currently shut off</t>
  </si>
  <si>
    <t>Employee Health  Supply availability</t>
  </si>
  <si>
    <t>Nothing - we are a small community well with only 33 homes.  We live in the community.</t>
  </si>
  <si>
    <t>We have working families, that are not working.</t>
  </si>
  <si>
    <t>Not a thing for us in the field</t>
  </si>
  <si>
    <t>Making us work as before</t>
  </si>
  <si>
    <t>They have to pay</t>
  </si>
  <si>
    <t>Customer service, maintenance of pumping equipment, regulatory compliance.</t>
  </si>
  <si>
    <t>Disruption in normal schedules, different teams performing work, some communication difficulties, delays in providing service, reexamination of the budget and projects/ programs for this year.</t>
  </si>
  <si>
    <t>We have operators whose scheduled training for distribution and production were canceled. They need their hours before June and July this year to maintain their licenses.</t>
  </si>
  <si>
    <t>We have no customers whose water is turned off aside from vacant properties.</t>
  </si>
  <si>
    <t>Employee Health and Safety  Employee Exhaustion  Supply Chain concerns</t>
  </si>
  <si>
    <t>Not yet</t>
  </si>
  <si>
    <t>Complying</t>
  </si>
  <si>
    <t>No customers off at this time</t>
  </si>
  <si>
    <t>Outside of stress and concerns of employees everything is going OK so far.  Concerned as this continues on obtaining materials needed to treat and maintain the plant.</t>
  </si>
  <si>
    <t>illness</t>
  </si>
  <si>
    <t>ok</t>
  </si>
  <si>
    <t>Keeping plant staff healthy</t>
  </si>
  <si>
    <t>We're good</t>
  </si>
  <si>
    <t>Water plant operators catching COVID-19  How to keep the water plant operational if that occurs</t>
  </si>
  <si>
    <t>Possible delays of projects</t>
  </si>
  <si>
    <t>No pre-existing shutoffs</t>
  </si>
  <si>
    <t>Health of employees  Safe work practices</t>
  </si>
  <si>
    <t>We are not aware of an occupied home with the water shut off.</t>
  </si>
  <si>
    <t>Paid Field Works Time and Half - Custodians and Building engineer.</t>
  </si>
  <si>
    <t>Easing anxiety   Maintaining safe practices   Cleaning and the perception of cleaning</t>
  </si>
  <si>
    <t>NA, we are a school district</t>
  </si>
  <si>
    <t>Use of PPE</t>
  </si>
  <si>
    <t>That low employee morale will lead to people not coming into work when the COVID-19 hits us.</t>
  </si>
  <si>
    <t>Expecting downturn of about 20% of city budget for 2021</t>
  </si>
  <si>
    <t>Cleaning</t>
  </si>
  <si>
    <t>Shared with employees to help communicate information. But really  just business as usual.</t>
  </si>
  <si>
    <t>ISAWWA Revenue Impacts Summary</t>
  </si>
  <si>
    <t>What population size does your utility/organization represent?</t>
  </si>
  <si>
    <t>Since the pandemic, what human resources steps has your utility taken?  Please check all that apply.</t>
  </si>
  <si>
    <t>Remote Work</t>
  </si>
  <si>
    <t>Reduction of Employee Benefits</t>
  </si>
  <si>
    <t>Other (please specify)</t>
  </si>
  <si>
    <t>Has your utility created new employee policies for the following topics:</t>
  </si>
  <si>
    <t>Restriction of Travel for Employees</t>
  </si>
  <si>
    <t>Remote Work Policy</t>
  </si>
  <si>
    <t>COVID-19 Testing</t>
  </si>
  <si>
    <t>Health and Safety Measures - Office Environment</t>
  </si>
  <si>
    <t>Health and Safety Measures - Worksites</t>
  </si>
  <si>
    <t>As the COVID-19 crisis persists what are your top 2-3 concerns as it relates to your utility?</t>
  </si>
  <si>
    <t>Has your utility shared guidance documents with your customers on how they should flush plumbing systems to improve water quality in buildings with low-flow, or no-flow due, to the COVID pandemic?  IDPH Document</t>
  </si>
  <si>
    <t>Have you seen any impacts (positive or negative) on your water/sewer utility sales/revenues due to the COVID-19 pandemic?</t>
  </si>
  <si>
    <t>What impacts are you experiencing, if any?</t>
  </si>
  <si>
    <t>Has your utility finance division advised you of any worst-case scenarios related to budgeting and/or revenue stream for the remainder of 2020 or looking ahead to 2021?</t>
  </si>
  <si>
    <t>What projections/concerns are being relayed?</t>
  </si>
  <si>
    <t>Has your municipality/finance department indicated they may want to borrow, or obtain funds, from the Water and/or Sewer Reserve Funds (paid by user fees) to help supplement the loss of revenue to the General Fund accounts (tax supported)?</t>
  </si>
  <si>
    <t>Do you have any training needs related to the COVID-19 crisis?  Please share any topics you are interested in for ISAWWA to consider.</t>
  </si>
  <si>
    <t>April Survey Only - Is your utility abiding by the ICC's order of no more water shutoffs during the COVID-19 pandemic?</t>
  </si>
  <si>
    <t>April Survey Only - If not, is there a reason why?</t>
  </si>
  <si>
    <t>April Survey Only - Are you proactively working on reconnecting customers whose water has been shut-off?</t>
  </si>
  <si>
    <t>April Survey Only - If no, please comment on the challenges of reaching the customers whose water is shut off.</t>
  </si>
  <si>
    <t>April Survey Only - ISAWWA is accumulating and posting staffing and operational emergency response plans utilities are making to address the needs of the community.  Has your community developed an Emergency Response Plan (ERP) addressing staffing issues as it relates to the COVID-19 crisis?</t>
  </si>
  <si>
    <t>April Survey Only - Comments/highlights related to the ERP</t>
  </si>
  <si>
    <t>Please share any other comments regarding your COVID-19 operations.</t>
  </si>
  <si>
    <t>Use the filters below to explore the revenue change and percent revenue change for systems in the SWRCB and RCAP surveys.</t>
  </si>
  <si>
    <t>Summer SWRCB User Queries</t>
  </si>
  <si>
    <t>RCAP User Queries</t>
  </si>
  <si>
    <t>Average Monthly Revenue Change (Dollars)</t>
  </si>
  <si>
    <t>November SWRCB User Queries</t>
  </si>
  <si>
    <t>Average April-October Revenue Change (Dollars)</t>
  </si>
  <si>
    <t>RCAP Operation Duration Category</t>
  </si>
  <si>
    <t>Operation Duration Estimate</t>
  </si>
  <si>
    <t>SWRCB Percent Loss Category</t>
  </si>
  <si>
    <t>Percent Loss Numeric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</si>
</sst>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yyyy\-mm\-dd\ hh:mm:ss\ \U\T\C"/>
    <numFmt numFmtId="165" formatCode="0.0"/>
    <numFmt numFmtId="166" formatCode="_(* #,##0_);_(* \(#,##0\);_(* &quot;-&quot;??_);_(@_)"/>
    <numFmt numFmtId="177" formatCode="0.00"/>
    <numFmt numFmtId="178" formatCode="0"/>
  </numFmts>
  <fonts count="12">
    <font>
      <sz val="11"/>
      <color theme="1"/>
      <name val="Calibri"/>
      <family val="2"/>
      <scheme val="minor"/>
    </font>
    <font>
      <sz val="10"/>
      <name val="Arial"/>
      <family val="2"/>
    </font>
    <font>
      <b/>
      <sz val="11"/>
      <color theme="1"/>
      <name val="Calibri"/>
      <family val="2"/>
      <scheme val="minor"/>
    </font>
    <font>
      <b/>
      <sz val="11"/>
      <color rgb="FF000000"/>
      <name val="Calibri"/>
      <family val="2"/>
      <scheme val="minor"/>
    </font>
    <font>
      <sz val="11"/>
      <color rgb="FF000000"/>
      <name val="Calibri"/>
      <family val="2"/>
      <scheme val="minor"/>
    </font>
    <font>
      <sz val="8"/>
      <name val="Calibri"/>
      <family val="2"/>
      <scheme val="minor"/>
    </font>
    <font>
      <b/>
      <sz val="14"/>
      <color theme="1"/>
      <name val="Calibri"/>
      <family val="2"/>
      <scheme val="minor"/>
    </font>
    <font>
      <sz val="11"/>
      <color theme="1"/>
      <name val="Calibri"/>
      <family val="2"/>
    </font>
    <font>
      <b/>
      <sz val="12"/>
      <color theme="1"/>
      <name val="Calibri"/>
      <family val="2"/>
      <scheme val="minor"/>
    </font>
    <font>
      <u val="single"/>
      <sz val="11"/>
      <color theme="10"/>
      <name val="Calibri"/>
      <family val="2"/>
      <scheme val="minor"/>
    </font>
    <font>
      <b/>
      <sz val="11"/>
      <color rgb="FF333333"/>
      <name val="Calibri"/>
      <family val="2"/>
      <scheme val="minor"/>
    </font>
    <font>
      <sz val="11"/>
      <color rgb="FF333333"/>
      <name val="Calibri"/>
      <family val="2"/>
      <scheme val="minor"/>
    </font>
  </fonts>
  <fills count="4">
    <fill>
      <patternFill/>
    </fill>
    <fill>
      <patternFill patternType="gray125"/>
    </fill>
    <fill>
      <patternFill patternType="solid">
        <fgColor theme="0" tint="-0.1499900072813034"/>
        <bgColor indexed="64"/>
      </patternFill>
    </fill>
    <fill>
      <patternFill patternType="solid">
        <fgColor theme="0" tint="-0.24997000396251678"/>
        <bgColor indexed="64"/>
      </patternFill>
    </fill>
  </fills>
  <borders count="19">
    <border>
      <left/>
      <right/>
      <top/>
      <bottom/>
      <diagonal/>
    </border>
    <border>
      <left style="thin"/>
      <right style="thin"/>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medium"/>
    </border>
    <border>
      <left/>
      <right/>
      <top style="medium"/>
      <bottom style="medium"/>
    </border>
    <border>
      <left style="thin">
        <color rgb="FFA6A6A6"/>
      </left>
      <right style="thin">
        <color rgb="FFA6A6A6"/>
      </right>
      <top style="thin">
        <color rgb="FFA6A6A6"/>
      </top>
      <bottom style="thin">
        <color rgb="FFA6A6A6"/>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9" fillId="0" borderId="0" applyNumberFormat="0" applyFill="0" applyBorder="0" applyAlignment="0" applyProtection="0"/>
  </cellStyleXfs>
  <cellXfs count="153">
    <xf numFmtId="0" fontId="0" fillId="0" borderId="0" xfId="0"/>
    <xf numFmtId="0" fontId="0" fillId="0" borderId="0" xfId="0" applyAlignment="1">
      <alignment horizontal="left"/>
    </xf>
    <xf numFmtId="0" fontId="2" fillId="0" borderId="0" xfId="0" applyFont="1" applyAlignment="1">
      <alignment horizontal="left"/>
    </xf>
    <xf numFmtId="0" fontId="2" fillId="0" borderId="0" xfId="0" applyFont="1"/>
    <xf numFmtId="0" fontId="0" fillId="0" borderId="0" xfId="0" applyFont="1" applyAlignment="1">
      <alignment horizontal="left"/>
    </xf>
    <xf numFmtId="0" fontId="0" fillId="0" borderId="0" xfId="0" applyAlignment="1">
      <alignment horizontal="left" wrapText="1"/>
    </xf>
    <xf numFmtId="0" fontId="3" fillId="0" borderId="0" xfId="0" applyFont="1" applyAlignment="1">
      <alignment horizontal="left"/>
    </xf>
    <xf numFmtId="0" fontId="2" fillId="2" borderId="1" xfId="0" applyFont="1" applyFill="1" applyBorder="1"/>
    <xf numFmtId="0" fontId="4" fillId="0" borderId="0" xfId="0" applyFont="1" applyAlignment="1">
      <alignment horizontal="left"/>
    </xf>
    <xf numFmtId="49" fontId="0" fillId="0" borderId="0" xfId="0" applyNumberFormat="1"/>
    <xf numFmtId="165" fontId="0" fillId="0" borderId="0" xfId="0" applyNumberFormat="1"/>
    <xf numFmtId="165" fontId="2" fillId="0" borderId="0" xfId="0" applyNumberFormat="1" applyFont="1" applyAlignment="1">
      <alignment horizontal="left"/>
    </xf>
    <xf numFmtId="0" fontId="6" fillId="0" borderId="0" xfId="0" applyFont="1"/>
    <xf numFmtId="0" fontId="0" fillId="0" borderId="0" xfId="0" applyAlignment="1">
      <alignment wrapText="1"/>
    </xf>
    <xf numFmtId="0" fontId="0" fillId="0" borderId="0" xfId="0" applyAlignment="1">
      <alignment/>
    </xf>
    <xf numFmtId="0" fontId="0" fillId="0" borderId="0" xfId="0" applyAlignment="1">
      <alignment horizontal="center" wrapText="1"/>
    </xf>
    <xf numFmtId="165" fontId="0" fillId="0" borderId="0" xfId="0" applyNumberFormat="1" applyAlignment="1">
      <alignment/>
    </xf>
    <xf numFmtId="0" fontId="0" fillId="0" borderId="0" xfId="0" applyAlignment="1">
      <alignment horizontal="center" vertical="center" wrapText="1"/>
    </xf>
    <xf numFmtId="0" fontId="2" fillId="2" borderId="2" xfId="0" applyFont="1" applyFill="1" applyBorder="1"/>
    <xf numFmtId="0" fontId="7" fillId="0" borderId="0" xfId="0" applyFont="1" applyAlignment="1">
      <alignment/>
    </xf>
    <xf numFmtId="14" fontId="7" fillId="0" borderId="0" xfId="0" applyNumberFormat="1" applyFont="1" applyAlignment="1">
      <alignment/>
    </xf>
    <xf numFmtId="3" fontId="7" fillId="0" borderId="0" xfId="0" applyNumberFormat="1" applyFont="1" applyAlignment="1">
      <alignment/>
    </xf>
    <xf numFmtId="0" fontId="2" fillId="0" borderId="0" xfId="0" applyFont="1" applyAlignment="1">
      <alignment/>
    </xf>
    <xf numFmtId="0" fontId="2" fillId="3" borderId="0" xfId="20" applyFont="1" applyFill="1">
      <alignment/>
      <protection/>
    </xf>
    <xf numFmtId="0" fontId="0" fillId="0" borderId="0" xfId="20">
      <alignment/>
      <protection/>
    </xf>
    <xf numFmtId="0" fontId="2" fillId="0" borderId="0" xfId="20" applyFont="1">
      <alignment/>
      <protection/>
    </xf>
    <xf numFmtId="0" fontId="0" fillId="0" borderId="0" xfId="20" applyAlignment="1">
      <alignment wrapText="1"/>
      <protection/>
    </xf>
    <xf numFmtId="0" fontId="2" fillId="3" borderId="0" xfId="20" applyFont="1" applyFill="1" applyAlignment="1">
      <alignment wrapText="1"/>
      <protection/>
    </xf>
    <xf numFmtId="2" fontId="0" fillId="0" borderId="0" xfId="0" applyNumberFormat="1"/>
    <xf numFmtId="0" fontId="0" fillId="0" borderId="0" xfId="0" applyNumberFormat="1"/>
    <xf numFmtId="0" fontId="2" fillId="2" borderId="0" xfId="0" applyFont="1" applyFill="1"/>
    <xf numFmtId="2" fontId="2" fillId="0" borderId="0" xfId="0" applyNumberFormat="1" applyFont="1"/>
    <xf numFmtId="2" fontId="0" fillId="0" borderId="0" xfId="0" applyNumberFormat="1" applyAlignment="1">
      <alignment/>
    </xf>
    <xf numFmtId="165" fontId="2" fillId="0" borderId="0" xfId="0" applyNumberFormat="1" applyFont="1"/>
    <xf numFmtId="2" fontId="7" fillId="0" borderId="0" xfId="0" applyNumberFormat="1" applyFont="1" applyAlignment="1">
      <alignment/>
    </xf>
    <xf numFmtId="0" fontId="8" fillId="0" borderId="0" xfId="0" applyFont="1"/>
    <xf numFmtId="0" fontId="9" fillId="0" borderId="0" xfId="21"/>
    <xf numFmtId="0" fontId="0" fillId="0" borderId="0" xfId="0" applyFont="1"/>
    <xf numFmtId="0" fontId="3" fillId="0" borderId="0" xfId="0" applyFont="1" applyAlignment="1">
      <alignment wrapText="1"/>
    </xf>
    <xf numFmtId="0" fontId="2" fillId="0" borderId="0" xfId="0" applyFont="1" applyAlignment="1">
      <alignment wrapText="1"/>
    </xf>
    <xf numFmtId="0" fontId="2" fillId="0" borderId="0" xfId="20" applyFont="1" applyFill="1">
      <alignment/>
      <protection/>
    </xf>
    <xf numFmtId="0" fontId="0" fillId="0" borderId="0" xfId="0" applyFill="1"/>
    <xf numFmtId="0" fontId="0" fillId="0" borderId="0" xfId="20" applyFont="1" applyFill="1" applyAlignment="1">
      <alignment wrapText="1"/>
      <protection/>
    </xf>
    <xf numFmtId="0" fontId="2" fillId="0" borderId="0" xfId="20" applyFont="1" applyAlignment="1">
      <alignment/>
      <protection/>
    </xf>
    <xf numFmtId="0" fontId="0" fillId="0" borderId="0" xfId="0" applyFont="1" applyFill="1"/>
    <xf numFmtId="2" fontId="0" fillId="0" borderId="0" xfId="0" applyNumberFormat="1" applyFont="1"/>
    <xf numFmtId="165" fontId="0" fillId="0" borderId="0" xfId="0" applyNumberFormat="1" applyFont="1"/>
    <xf numFmtId="165" fontId="0" fillId="0" borderId="0" xfId="0" applyNumberFormat="1" applyFont="1" applyAlignment="1">
      <alignment horizontal="left"/>
    </xf>
    <xf numFmtId="49" fontId="2" fillId="0" borderId="0" xfId="0" applyNumberFormat="1" applyFont="1"/>
    <xf numFmtId="49" fontId="0" fillId="0" borderId="0" xfId="0" applyNumberFormat="1" applyAlignment="1">
      <alignmen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6" xfId="0" applyBorder="1" applyAlignment="1">
      <alignment horizontal="left"/>
    </xf>
    <xf numFmtId="0" fontId="0" fillId="0" borderId="0" xfId="0" applyNumberFormat="1" applyBorder="1"/>
    <xf numFmtId="165" fontId="0" fillId="0" borderId="0" xfId="0" applyNumberFormat="1" applyBorder="1"/>
    <xf numFmtId="166" fontId="0" fillId="0" borderId="7" xfId="0" applyNumberFormat="1" applyBorder="1"/>
    <xf numFmtId="0" fontId="0" fillId="0" borderId="8" xfId="0" applyBorder="1" applyAlignment="1">
      <alignment horizontal="left"/>
    </xf>
    <xf numFmtId="0" fontId="0" fillId="0" borderId="9" xfId="0" applyNumberFormat="1" applyBorder="1"/>
    <xf numFmtId="165" fontId="0" fillId="0" borderId="9" xfId="0" applyNumberFormat="1" applyBorder="1"/>
    <xf numFmtId="166" fontId="0" fillId="0" borderId="10" xfId="0" applyNumberFormat="1" applyBorder="1"/>
    <xf numFmtId="0" fontId="8" fillId="0" borderId="3" xfId="0" applyFont="1" applyBorder="1" applyAlignment="1">
      <alignment horizontal="left"/>
    </xf>
    <xf numFmtId="0" fontId="0" fillId="0" borderId="6" xfId="0" applyBorder="1"/>
    <xf numFmtId="0" fontId="0" fillId="0" borderId="7" xfId="0" applyBorder="1" applyAlignment="1">
      <alignment wrapText="1"/>
    </xf>
    <xf numFmtId="0" fontId="0" fillId="0" borderId="7" xfId="0" applyNumberFormat="1" applyBorder="1"/>
    <xf numFmtId="0" fontId="0" fillId="0" borderId="10" xfId="0" applyNumberFormat="1" applyBorder="1"/>
    <xf numFmtId="0" fontId="6" fillId="0" borderId="0" xfId="0" applyFont="1" applyBorder="1"/>
    <xf numFmtId="0" fontId="0" fillId="0" borderId="11" xfId="0" applyBorder="1"/>
    <xf numFmtId="0" fontId="0" fillId="0" borderId="12" xfId="0" applyBorder="1"/>
    <xf numFmtId="0" fontId="0" fillId="0" borderId="13" xfId="0" applyNumberFormat="1" applyBorder="1"/>
    <xf numFmtId="0" fontId="0" fillId="0" borderId="14" xfId="0" applyNumberFormat="1" applyBorder="1"/>
    <xf numFmtId="0" fontId="0" fillId="0" borderId="15" xfId="0" applyNumberFormat="1" applyBorder="1"/>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6" xfId="0" applyBorder="1" applyAlignment="1">
      <alignment wrapText="1"/>
    </xf>
    <xf numFmtId="0" fontId="0" fillId="0" borderId="3" xfId="0" applyNumberFormat="1" applyBorder="1"/>
    <xf numFmtId="165" fontId="0" fillId="0" borderId="4" xfId="0" applyNumberFormat="1" applyBorder="1"/>
    <xf numFmtId="166" fontId="0" fillId="0" borderId="5" xfId="0" applyNumberFormat="1" applyBorder="1"/>
    <xf numFmtId="0" fontId="0" fillId="0" borderId="6" xfId="0" applyNumberFormat="1" applyBorder="1"/>
    <xf numFmtId="0" fontId="0" fillId="0" borderId="8" xfId="0" applyNumberFormat="1" applyBorder="1"/>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wrapText="1"/>
    </xf>
    <xf numFmtId="0" fontId="0" fillId="0" borderId="6" xfId="0" applyBorder="1" applyAlignment="1">
      <alignment wrapText="1"/>
    </xf>
    <xf numFmtId="0" fontId="0" fillId="0" borderId="0" xfId="0" applyBorder="1" applyAlignment="1">
      <alignment wrapText="1"/>
    </xf>
    <xf numFmtId="2" fontId="0" fillId="0" borderId="0" xfId="0" applyNumberFormat="1" applyBorder="1"/>
    <xf numFmtId="165" fontId="0" fillId="0" borderId="7" xfId="0" applyNumberFormat="1" applyBorder="1"/>
    <xf numFmtId="2" fontId="0" fillId="0" borderId="9" xfId="0" applyNumberFormat="1" applyBorder="1"/>
    <xf numFmtId="165" fontId="0" fillId="0" borderId="10" xfId="0" applyNumberFormat="1" applyBorder="1"/>
    <xf numFmtId="0" fontId="0" fillId="0" borderId="6" xfId="0" applyBorder="1" applyAlignment="1">
      <alignment horizontal="center"/>
    </xf>
    <xf numFmtId="0" fontId="0" fillId="0" borderId="0" xfId="0" applyBorder="1" applyAlignment="1">
      <alignment horizontal="center"/>
    </xf>
    <xf numFmtId="0" fontId="0" fillId="0" borderId="6" xfId="0" applyBorder="1" applyAlignment="1">
      <alignment horizontal="center" wrapText="1"/>
    </xf>
    <xf numFmtId="0" fontId="0" fillId="0" borderId="0"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xf>
    <xf numFmtId="0" fontId="0" fillId="0" borderId="0" xfId="0" applyNumberFormat="1" applyBorder="1" applyAlignment="1">
      <alignment horizontal="center"/>
    </xf>
    <xf numFmtId="165" fontId="0" fillId="0" borderId="0" xfId="0" applyNumberFormat="1" applyBorder="1" applyAlignment="1">
      <alignment horizontal="center"/>
    </xf>
    <xf numFmtId="165" fontId="0" fillId="0" borderId="7" xfId="0" applyNumberFormat="1" applyBorder="1" applyAlignment="1">
      <alignment horizontal="center"/>
    </xf>
    <xf numFmtId="0" fontId="0" fillId="0" borderId="8" xfId="0" applyBorder="1" applyAlignment="1">
      <alignment horizontal="center"/>
    </xf>
    <xf numFmtId="0" fontId="0" fillId="0" borderId="9" xfId="0" applyNumberFormat="1" applyBorder="1" applyAlignment="1">
      <alignment horizontal="center"/>
    </xf>
    <xf numFmtId="165" fontId="0" fillId="0" borderId="9" xfId="0" applyNumberFormat="1" applyBorder="1" applyAlignment="1">
      <alignment horizontal="center"/>
    </xf>
    <xf numFmtId="165" fontId="0" fillId="0" borderId="10" xfId="0" applyNumberFormat="1" applyBorder="1" applyAlignment="1">
      <alignment horizontal="center"/>
    </xf>
    <xf numFmtId="0" fontId="0" fillId="0" borderId="6" xfId="0" applyBorder="1" applyAlignment="1">
      <alignment horizontal="left"/>
    </xf>
    <xf numFmtId="2" fontId="0" fillId="0" borderId="4" xfId="0" applyNumberFormat="1" applyBorder="1"/>
    <xf numFmtId="165" fontId="0" fillId="0" borderId="5" xfId="0" applyNumberFormat="1" applyBorder="1"/>
    <xf numFmtId="0" fontId="0" fillId="0" borderId="11" xfId="0" applyBorder="1" applyAlignment="1">
      <alignment wrapText="1"/>
    </xf>
    <xf numFmtId="0" fontId="0" fillId="0" borderId="17" xfId="0" applyBorder="1" applyAlignment="1">
      <alignment wrapText="1"/>
    </xf>
    <xf numFmtId="0" fontId="0" fillId="0" borderId="12" xfId="0" applyBorder="1" applyAlignment="1">
      <alignment wrapText="1"/>
    </xf>
    <xf numFmtId="0" fontId="8" fillId="0" borderId="3" xfId="0" applyFont="1" applyFill="1" applyBorder="1" applyAlignment="1">
      <alignment horizontal="left"/>
    </xf>
    <xf numFmtId="0" fontId="0" fillId="0" borderId="11" xfId="0" applyNumberFormat="1" applyBorder="1"/>
    <xf numFmtId="2" fontId="0" fillId="0" borderId="17" xfId="0" applyNumberFormat="1" applyBorder="1"/>
    <xf numFmtId="1" fontId="0" fillId="0" borderId="12" xfId="0" applyNumberFormat="1" applyBorder="1"/>
    <xf numFmtId="0" fontId="0" fillId="0" borderId="11" xfId="0" applyBorder="1"/>
    <xf numFmtId="0" fontId="0" fillId="0" borderId="17" xfId="0" applyBorder="1"/>
    <xf numFmtId="0" fontId="0" fillId="0" borderId="16" xfId="0" applyBorder="1"/>
    <xf numFmtId="44" fontId="0" fillId="0" borderId="5" xfId="0" applyNumberFormat="1" applyBorder="1"/>
    <xf numFmtId="44" fontId="0" fillId="0" borderId="7" xfId="0" applyNumberFormat="1" applyBorder="1"/>
    <xf numFmtId="44" fontId="0" fillId="0" borderId="10" xfId="0" applyNumberFormat="1" applyBorder="1"/>
    <xf numFmtId="0" fontId="0" fillId="0" borderId="0" xfId="0" applyFill="1" applyAlignment="1">
      <alignment horizontal="left" wrapText="1"/>
    </xf>
    <xf numFmtId="0" fontId="10" fillId="0" borderId="18" xfId="0" applyFont="1" applyBorder="1"/>
    <xf numFmtId="0" fontId="10" fillId="0" borderId="0" xfId="0" applyFont="1"/>
    <xf numFmtId="0" fontId="0" fillId="0" borderId="0" xfId="0" applyBorder="1" applyAlignment="1">
      <alignment/>
    </xf>
    <xf numFmtId="0" fontId="11" fillId="0" borderId="0" xfId="0" applyFont="1" applyAlignment="1">
      <alignment wrapText="1"/>
    </xf>
    <xf numFmtId="0" fontId="11" fillId="0" borderId="0" xfId="0" applyFont="1"/>
    <xf numFmtId="0" fontId="2" fillId="2" borderId="2" xfId="0" applyFont="1" applyFill="1" applyBorder="1" applyAlignment="1">
      <alignment wrapText="1"/>
    </xf>
    <xf numFmtId="0" fontId="0" fillId="0" borderId="0" xfId="0" applyAlignment="1">
      <alignment horizontal="left" vertical="center" wrapText="1"/>
    </xf>
    <xf numFmtId="0" fontId="9" fillId="0" borderId="0" xfId="21" applyAlignment="1">
      <alignment wrapText="1"/>
    </xf>
    <xf numFmtId="0" fontId="0" fillId="0" borderId="0" xfId="0" applyAlignment="1">
      <alignment vertical="center" wrapText="1"/>
    </xf>
    <xf numFmtId="0" fontId="9" fillId="0" borderId="0" xfId="21" applyFill="1"/>
    <xf numFmtId="0" fontId="2" fillId="3" borderId="0" xfId="0" applyFont="1" applyFill="1"/>
    <xf numFmtId="0" fontId="2" fillId="3" borderId="0" xfId="0" applyFont="1" applyFill="1" applyAlignment="1">
      <alignment wrapText="1"/>
    </xf>
    <xf numFmtId="0" fontId="0" fillId="0" borderId="0" xfId="0" applyBorder="1" applyAlignment="1">
      <alignment horizontal="left"/>
    </xf>
    <xf numFmtId="1" fontId="0" fillId="0" borderId="0" xfId="0" applyNumberFormat="1" applyBorder="1"/>
    <xf numFmtId="1" fontId="0" fillId="0" borderId="9" xfId="0" applyNumberFormat="1" applyBorder="1"/>
    <xf numFmtId="1" fontId="0" fillId="0" borderId="7" xfId="0" applyNumberFormat="1" applyBorder="1"/>
    <xf numFmtId="1" fontId="0" fillId="0" borderId="10" xfId="0" applyNumberFormat="1" applyBorder="1"/>
    <xf numFmtId="0" fontId="8" fillId="0" borderId="11" xfId="0" applyFont="1" applyBorder="1"/>
    <xf numFmtId="0" fontId="0" fillId="0" borderId="16" xfId="0" applyBorder="1"/>
    <xf numFmtId="0" fontId="0" fillId="0" borderId="5" xfId="0" applyBorder="1" applyAlignment="1">
      <alignment wrapText="1"/>
    </xf>
    <xf numFmtId="166" fontId="0" fillId="0" borderId="12" xfId="0" applyNumberFormat="1" applyBorder="1"/>
    <xf numFmtId="0" fontId="0" fillId="0" borderId="8" xfId="0" applyBorder="1"/>
    <xf numFmtId="0" fontId="0" fillId="0" borderId="10" xfId="0" applyBorder="1"/>
    <xf numFmtId="0" fontId="0" fillId="0" borderId="0" xfId="0" applyFont="1" applyAlignment="1">
      <alignment wrapText="1"/>
    </xf>
    <xf numFmtId="0" fontId="8" fillId="0" borderId="0" xfId="0" applyFont="1" applyAlignment="1">
      <alignment wrapText="1"/>
    </xf>
    <xf numFmtId="0" fontId="4" fillId="0" borderId="0" xfId="0" applyFont="1" applyAlignment="1">
      <alignment wrapText="1"/>
    </xf>
    <xf numFmtId="0" fontId="0" fillId="0" borderId="0" xfId="0" applyFont="1" applyAlignment="1">
      <alignment wrapText="1"/>
    </xf>
  </cellXfs>
  <cellStyles count="8">
    <cellStyle name="Normal" xfId="0"/>
    <cellStyle name="Percent" xfId="15"/>
    <cellStyle name="Currency" xfId="16"/>
    <cellStyle name="Currency [0]" xfId="17"/>
    <cellStyle name="Comma" xfId="18"/>
    <cellStyle name="Comma [0]" xfId="19"/>
    <cellStyle name="Normal 2" xfId="20"/>
    <cellStyle name="Hyperlink" xfId="21"/>
  </cellStyles>
  <dxfs count="176">
    <dxf>
      <alignment textRotation="0" wrapText="1" shrinkToFit="1" readingOrder="0"/>
    </dxf>
    <dxf>
      <numFmt numFmtId="177" formatCode="0.00"/>
    </dxf>
    <dxf>
      <numFmt numFmtId="166" formatCode="_(* #,##0_);_(* \(#,##0\);_(* &quot;-&quot;??_);_(@_)"/>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alignment textRotation="0" wrapText="1" shrinkToFit="1" readingOrder="0"/>
    </dxf>
    <dxf>
      <border>
        <right style="medium"/>
        <top style="medium"/>
      </border>
    </dxf>
    <dxf>
      <border>
        <right style="medium"/>
        <top style="medium"/>
      </border>
    </dxf>
    <dxf>
      <border>
        <right style="medium"/>
        <top style="medium"/>
      </border>
    </dxf>
    <dxf>
      <numFmt numFmtId="177" formatCode="0.00"/>
    </dxf>
    <dxf>
      <numFmt numFmtId="178" formatCode="0"/>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alignment textRotation="0" wrapText="1" shrinkToFit="1" readingOrder="0"/>
    </dxf>
    <dxf>
      <alignment textRotation="0" wrapText="1" shrinkToFit="1" readingOrder="0"/>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numFmt numFmtId="177" formatCode="0.00"/>
    </dxf>
    <dxf>
      <numFmt numFmtId="178" formatCode="0"/>
    </dxf>
    <dxf>
      <alignment textRotation="0" wrapText="1" shrinkToFit="1" readingOrder="0"/>
    </dxf>
    <dxf>
      <alignment textRotation="0" wrapText="1" shrinkToFit="1" readingOrder="0"/>
    </dxf>
    <dxf>
      <border>
        <right style="medium"/>
        <top style="medium"/>
      </border>
    </dxf>
    <dxf>
      <border>
        <right style="medium"/>
        <top style="medium"/>
      </border>
    </dxf>
    <dxf>
      <border>
        <right style="medium"/>
        <top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alignment textRotation="0" wrapText="1" shrinkToFit="1" readingOrder="0"/>
    </dxf>
    <dxf>
      <alignment textRotation="0" wrapText="1" shrinkToFit="1" readingOrder="0"/>
    </dxf>
    <dxf>
      <numFmt numFmtId="165" formatCode="0.0"/>
    </dxf>
    <dxf>
      <numFmt numFmtId="165" formatCode="0.0"/>
    </dxf>
    <dxf>
      <numFmt numFmtId="177" formatCode="0.00"/>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numFmt numFmtId="165" formatCode="0.0"/>
    </dxf>
    <dxf>
      <numFmt numFmtId="165" formatCode="0.0"/>
    </dxf>
    <dxf>
      <alignment textRotation="0" wrapText="1" shrinkToFit="1" readingOrder="0"/>
    </dxf>
    <dxf>
      <alignment textRotation="0" wrapText="1" shrinkToFit="1" readingOrder="0"/>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numFmt numFmtId="165" formatCode="0.0"/>
    </dxf>
    <dxf>
      <numFmt numFmtId="165" formatCode="0.0"/>
    </dxf>
    <dxf>
      <alignment textRotation="0" wrapText="1" shrinkToFit="1" readingOrder="0"/>
    </dxf>
    <dxf>
      <alignmen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alignment horizontal="left" textRotation="0" wrapText="1" shrinkToFit="1" readingOrder="0"/>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numFmt numFmtId="44" formatCode="_(&quot;$&quot;* #,##0.00_);_(&quot;$&quot;* \(#,##0.00\);_(&quot;$&quot;* &quot;-&quot;??_);_(@_)"/>
    </dxf>
    <dxf>
      <alignment textRotation="0" wrapText="1" shrinkToFit="1" readingOrder="0"/>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alignment textRotation="0" wrapText="1" shrinkToFit="1" readingOrder="0"/>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alignment textRotation="0" wrapText="1" shrinkToFit="1" readingOrder="0"/>
    </dxf>
    <dxf>
      <numFmt numFmtId="165" formatCode="0.0"/>
    </dxf>
    <dxf>
      <numFmt numFmtId="166" formatCode="_(* #,##0_);_(* \(#,##0\);_(* &quot;-&quot;??_);_(@_)"/>
    </dxf>
    <dxf>
      <alignment textRotation="0" wrapText="1" shrinkToFit="1" readingOrder="0"/>
    </dxf>
    <dxf>
      <alignment textRotation="0" wrapText="1" shrinkToFit="1" readingOrder="0"/>
    </dxf>
    <dxf>
      <alignment vertical="center" textRotation="0" wrapText="1" shrinkToFit="1" readingOrder="0"/>
    </dxf>
    <dxf>
      <alignment vertical="center" textRotation="0" wrapText="1" shrinkToFit="1" readingOrder="0"/>
    </dxf>
    <dxf>
      <alignment horizontal="center" textRotation="0" wrapText="1" shrinkToFit="1" readingOrder="0"/>
    </dxf>
    <dxf>
      <alignment horizontal="center" textRotation="0" wrapText="1" shrinkToFit="1" readingOrder="0"/>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numFmt numFmtId="165" formatCode="0.0"/>
    </dxf>
    <dxf>
      <numFmt numFmtId="166" formatCode="_(* #,##0_);_(* \(#,##0\);_(* &quot;-&quot;??_);_(@_)"/>
    </dxf>
    <dxf>
      <alignment textRotation="0" wrapText="1" shrinkToFit="1" readingOrder="0"/>
    </dxf>
    <dxf>
      <alignment textRotation="0" wrapText="1" shrinkToFit="1" readingOrder="0"/>
    </dxf>
    <dxf>
      <alignment vertical="center" textRotation="0" wrapText="1" shrinkToFit="1" readingOrder="0"/>
    </dxf>
    <dxf>
      <alignment vertical="center" textRotation="0" wrapText="1" shrinkToFit="1" readingOrder="0"/>
    </dxf>
    <dxf>
      <alignment horizontal="center" textRotation="0" wrapText="1" shrinkToFit="1" readingOrder="0"/>
    </dxf>
    <dxf>
      <alignment horizontal="center" textRotation="0" wrapText="1" shrinkToFit="1" readingOrder="0"/>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alignment textRotation="0" wrapText="1" shrinkToFit="1" readingOrder="0"/>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alignment textRotation="0" wrapText="1" shrinkToFit="1" readingOrder="0"/>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right style="medium"/>
        <top style="medium"/>
      </border>
    </dxf>
    <dxf>
      <border>
        <right style="medium"/>
        <top style="medium"/>
      </border>
    </dxf>
    <dxf>
      <border>
        <right style="medium"/>
        <top style="medium"/>
      </border>
    </dxf>
    <dxf>
      <border>
        <top style="medium"/>
        <bottom style="medium"/>
      </border>
    </dxf>
    <dxf>
      <border>
        <bottom style="medium"/>
      </border>
    </dxf>
    <dxf>
      <numFmt numFmtId="165" formatCode="0.0"/>
    </dxf>
    <dxf>
      <alignment textRotation="0" wrapText="1" shrinkToFit="1" readingOrder="0"/>
    </dxf>
    <dxf>
      <alignment textRotation="0" wrapText="1" shrinkToFit="1" readingOrder="0"/>
    </dxf>
    <dxf>
      <numFmt numFmtId="178" formatCode="0"/>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right style="medium"/>
        <top style="medium"/>
      </border>
    </dxf>
    <dxf>
      <border>
        <right style="medium"/>
        <top style="medium"/>
      </border>
    </dxf>
    <dxf>
      <border>
        <right style="medium"/>
        <top style="medium"/>
      </border>
    </dxf>
    <dxf>
      <border>
        <top style="medium"/>
        <bottom style="medium"/>
      </border>
    </dxf>
    <dxf>
      <border>
        <bottom style="medium"/>
      </border>
    </dxf>
    <dxf>
      <numFmt numFmtId="178" formatCode="0"/>
    </dxf>
    <dxf>
      <alignment textRotation="0" wrapText="1" shrinkToFit="1" readingOrder="0"/>
    </dxf>
    <dxf>
      <alignment textRotation="0" wrapText="1" shrinkToFit="1" readingOrder="0"/>
    </dxf>
    <dxf>
      <numFmt numFmtId="178" formatCode="0"/>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right style="medium"/>
      </border>
    </dxf>
    <dxf>
      <border>
        <right style="medium"/>
      </border>
    </dxf>
    <dxf>
      <border>
        <right style="medium"/>
      </border>
    </dxf>
    <dxf>
      <border>
        <bottom style="medium"/>
      </border>
    </dxf>
    <dxf>
      <border>
        <bottom style="mediu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6.xml" /><Relationship Id="rId18" Type="http://schemas.openxmlformats.org/officeDocument/2006/relationships/pivotCacheDefinition" Target="pivotCache/pivotCacheDefinition5.xml" /><Relationship Id="rId19" Type="http://schemas.openxmlformats.org/officeDocument/2006/relationships/pivotCacheDefinition" Target="pivotCache/pivotCacheDefinition4.xml" /><Relationship Id="rId20" Type="http://schemas.openxmlformats.org/officeDocument/2006/relationships/pivotCacheDefinition" Target="pivotCache/pivotCacheDefinition2.xml" /><Relationship Id="rId21" Type="http://schemas.openxmlformats.org/officeDocument/2006/relationships/pivotCacheDefinition" Target="pivotCache/pivotCacheDefinition1.xml" /><Relationship Id="rId22" Type="http://schemas.openxmlformats.org/officeDocument/2006/relationships/pivotCacheDefinition" Target="pivotCache/pivotCacheDefinition3.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customXml" Target="../customXml/item1.xml" /><Relationship Id="rId26" Type="http://schemas.openxmlformats.org/officeDocument/2006/relationships/customXml" Target="../customXml/item2.xml" /><Relationship Id="rId27" Type="http://schemas.openxmlformats.org/officeDocument/2006/relationships/customXml" Target="../customXml/item3.xml" /><Relationship Id="rId2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pivotCacheDefinition1.xml><?xml version="1.0" encoding="utf-8"?>
<pivotCacheDefinition xmlns="http://schemas.openxmlformats.org/spreadsheetml/2006/main" xmlns:r="http://schemas.openxmlformats.org/officeDocument/2006/relationships" r:id="rId1" createdVersion="6" recordCount="213" refreshedBy="Walker Grimshaw" refreshedVersion="6">
  <cacheSource type="worksheet">
    <worksheetSource ref="A1:W214" sheet="SWRCB Summer Clean Data"/>
  </cacheSource>
  <cacheFields count="23">
    <cacheField name="Respondent_ID">
      <sharedItems containsSemiMixedTypes="0" containsString="0" containsMixedTypes="0" containsNumber="1" containsInteger="1" count="0"/>
    </cacheField>
    <cacheField name="Length_Bill_Cycle">
      <sharedItems containsBlank="1" containsMixedTypes="0" count="0"/>
    </cacheField>
    <cacheField name="Bill_Multiplier" numFmtId="2">
      <sharedItems containsSemiMixedTypes="0" containsString="0" containsMixedTypes="0" containsNumber="1" containsInteger="1" count="0"/>
    </cacheField>
    <cacheField name="Total_Revenue_Loss (Dollars)">
      <sharedItems containsString="0" containsBlank="1" containsMixedTypes="0" containsNumber="1" containsInteger="1" count="0"/>
    </cacheField>
    <cacheField name="Monthly_Revenue_Loss (Dollars)">
      <sharedItems containsMixedTypes="1" containsNumber="1" containsInteger="1" count="0"/>
    </cacheField>
    <cacheField name="Percent_Revenue_Loss">
      <sharedItems containsBlank="1" containsMixedTypes="0" count="0"/>
    </cacheField>
    <cacheField name="Percent_Revenue_Loss_Recategorized" numFmtId="49">
      <sharedItems containsMixedTypes="1" containsNumber="1" containsInteger="1" count="5">
        <s v="Over 30%"/>
        <s v="0-10%"/>
        <n v="0"/>
        <s v="21-30%"/>
        <s v="11-20%"/>
      </sharedItems>
    </cacheField>
    <cacheField name="Percent_Revenue_Loss_Estimate_Number">
      <sharedItems containsSemiMixedTypes="0" containsString="0" containsMixedTypes="0" containsNumber="1" containsInteger="1" count="0"/>
    </cacheField>
    <cacheField name="Monthly_Revenue_Loss_fill (Dollars)">
      <sharedItems containsMixedTypes="1" containsNumber="1" containsInteger="1" count="0"/>
    </cacheField>
    <cacheField name="Percent_Cash_Reserve_Category">
      <sharedItems containsBlank="1" containsMixedTypes="0" count="5">
        <s v="Over 30%"/>
        <s v="21-30%"/>
        <s v="11-20%"/>
        <s v="0-10%"/>
        <m/>
      </sharedItems>
    </cacheField>
    <cacheField name="Percent_Nonresidential_Loss">
      <sharedItems containsBlank="1" containsMixedTypes="0" count="0"/>
    </cacheField>
    <cacheField name="Revenue_Decline_Factors">
      <sharedItems containsBlank="1" containsMixedTypes="0" count="0"/>
    </cacheField>
    <cacheField name="Personnel_Shortage">
      <sharedItems containsBlank="1" containsMixedTypes="0" count="0"/>
    </cacheField>
    <cacheField name="Personnel_1_Month">
      <sharedItems containsBlank="1" containsMixedTypes="0" count="0"/>
    </cacheField>
    <cacheField name="Personnel_2_Month">
      <sharedItems containsBlank="1" containsMixedTypes="0" count="0"/>
    </cacheField>
    <cacheField name="Need_Mutual_Aid">
      <sharedItems containsBlank="1" containsMixedTypes="0" count="0"/>
    </cacheField>
    <cacheField name="Need_Operational_Support">
      <sharedItems containsBlank="1" containsMixedTypes="0" count="0"/>
    </cacheField>
    <cacheField name="Supply_Chain_Issues">
      <sharedItems containsBlank="1" containsMixedTypes="0" count="0"/>
    </cacheField>
    <cacheField name="Supply_Other">
      <sharedItems containsBlank="1" containsMixedTypes="0" count="0"/>
    </cacheField>
    <cacheField name="Comments">
      <sharedItems containsBlank="1" containsMixedTypes="0" longText="1" count="0"/>
    </cacheField>
    <cacheField name="Population_Served_Count (People)">
      <sharedItems containsSemiMixedTypes="0" containsString="0" containsMixedTypes="0" containsNumber="1" containsInteger="1" count="0"/>
    </cacheField>
    <cacheField name="System_Population_Category (People)">
      <sharedItems containsMixedTypes="0" count="5">
        <s v="501-3,300"/>
        <s v="&lt;=500"/>
        <s v="3,301-10,000"/>
        <s v="10,001-100,000"/>
        <s v="&gt;100,000"/>
      </sharedItems>
    </cacheField>
    <cacheField name="Percent_HH_Poverty" numFmtId="165">
      <sharedItems containsString="0" containsBlank="1" containsMixedTypes="0" containsNumber="1" count="203">
        <n v="28.5909712722298"/>
        <m/>
        <n v="18.957345971564"/>
        <n v="7.9533941236068895"/>
        <n v="16.0324591967724"/>
        <n v="26.0539046302695"/>
        <n v="26.0371959942775"/>
        <n v="3.5958904109589"/>
        <n v="3.36134453781513"/>
        <n v="5.70999248685199"/>
        <n v="17.4502136523627"/>
        <n v="16.6149068322981"/>
        <n v="27.531380753138105"/>
        <n v="25.9706643658326"/>
        <n v="7.18936516549105"/>
        <n v="15.7398080899115"/>
        <n v="2.76679841897233"/>
        <n v="16.2253903598099"/>
        <n v="9.06658739595719"/>
        <n v="3.34101382488479"/>
        <n v="6.91318327974277"/>
        <n v="29.1763709506669"/>
        <n v="4.35524960702477"/>
        <n v="11.1176935229068"/>
        <n v="6.59035726673604"/>
        <n v="7.931404072883169"/>
        <n v="13.7360661632506"/>
        <n v="11.7711072821257"/>
        <n v="9.4127028663408"/>
        <n v="5.29673590504451"/>
        <n v="7.996837111228259"/>
        <n v="11.4616104072783"/>
        <n v="17.9861111111111"/>
        <n v="7.70033933698773"/>
        <n v="24.750192159877"/>
        <n v="28.0439121756487"/>
        <n v="22.2222222222222"/>
        <n v="23.963133640553"/>
        <n v="88.8888888888889"/>
        <n v="11.8577075098814"/>
        <n v="10.8108108108108"/>
        <n v="11.6279069767442"/>
        <n v="11.7804551539491"/>
        <n v="23.5915766570829"/>
        <n v="22.9071694985495"/>
        <n v="18.0671898421656"/>
        <n v="17.3580649204161"/>
        <n v="18.1564703952764"/>
        <n v="17.1107164002368"/>
        <n v="5.37903533703814"/>
        <n v="42.5755584756899"/>
        <n v="19.0705128205128"/>
        <n v="18.4129165235314"/>
        <n v="20.8765473402476"/>
        <n v="26.0037348272642"/>
        <n v="2.28426395939086"/>
        <n v="23.125"/>
        <n v="34.0466926070039"/>
        <n v="13.7594208647362"/>
        <n v="20.0055667664046"/>
        <n v="20.3364278346425"/>
        <n v="16.0221061141747"/>
        <n v="24.9504223283144"/>
        <n v="19.5042069004461"/>
        <n v="13.1405657947982"/>
        <n v="12.6636455186304"/>
        <n v="20.7830766375951"/>
        <n v="11.43696721073"/>
        <n v="8.8837521926589"/>
        <n v="6.2313213319214"/>
        <n v="8.68005527948484"/>
        <n v="7.252747252747249"/>
        <n v="16.2934362934363"/>
        <n v="5.23446019629226"/>
        <n v="2.06825232678387"/>
        <n v="4.06091370558376"/>
        <n v="2.70793036750484"/>
        <n v="19.0265877572653"/>
        <n v="2.32558139534884"/>
        <n v="4.41176470588235"/>
        <n v="12.7342256214149"/>
        <n v="7.13501646542261"/>
        <n v="7.96019900497512"/>
        <n v="11.5379095910069"/>
        <n v="3.96396396396396"/>
        <n v="5.52291421856639"/>
        <n v="9.12708802429701"/>
        <n v="10.2355322736167"/>
        <n v="6.73379982952406"/>
        <n v="25.6432246998285"/>
        <n v="28.0551905387648"/>
        <n v="17.0797625049011"/>
        <n v="11.2384198408238"/>
        <n v="22.686623364398"/>
        <n v="8.57192135219041"/>
        <n v="20.4920269796093"/>
        <n v="23.9438916979286"/>
        <n v="14.6601105592053"/>
        <n v="30.9575233981281"/>
        <n v="16.4319248826291"/>
        <n v="22.0136518771331"/>
        <n v="6.50925024342746"/>
        <n v="7.47252747252747"/>
        <n v="6.24195624195624"/>
        <n v="6.91594039921282"/>
        <n v="13.4349030470914"/>
        <n v="16.390423572744"/>
        <n v="32.5949367088608"/>
        <n v="18.5483870967742"/>
        <n v="17.3823054158572"/>
        <n v="15.458418998242"/>
        <n v="28.5163281049113"/>
        <n v="23.7760625093262"/>
        <n v="17.1590909090909"/>
        <n v="22.3251982288127"/>
        <n v="20.313672976647"/>
        <n v="11.852708694814"/>
        <n v="30.0373134328358"/>
        <n v="6.35136230943886"/>
        <n v="0"/>
        <n v="6.82242264033587"/>
        <n v="10.4004139468238"/>
        <n v="11.7081566168787"/>
        <n v="8.14603884877453"/>
        <n v="8.40797056168854"/>
        <n v="5.93986244529074"/>
        <n v="9.34579439252336"/>
        <n v="9.59475566150179"/>
        <n v="11.4207728774601"/>
        <n v="10.1020227634605"/>
        <n v="9.30917179118147"/>
        <n v="4.29282006920415"/>
        <n v="5.88839438548442"/>
        <n v="3.47860855657737"/>
        <n v="3.06122448979592"/>
        <n v="7.748668896951421"/>
        <n v="6.49593004656453"/>
        <n v="13.18407960199"/>
        <n v="2.9093931837074"/>
        <n v="6.0979908353895"/>
        <n v="21.5686274509804"/>
        <n v="20.3619909502262"/>
        <n v="12.9124820659971"/>
        <n v="15.6963056863455"/>
        <n v="14.9630781189273"/>
        <n v="27.5318829707427"/>
        <n v="22.4780701754386"/>
        <n v="15.4574132492114"/>
        <n v="8.76510342002867"/>
        <n v="0.261780104712042"/>
        <n v="2.65848670756646"/>
        <n v="8.32719233603537"/>
        <n v="4.59518599562363"/>
        <n v="10.1823708206687"/>
        <n v="12.7833182230281"/>
        <n v="10.6934476170806"/>
        <n v="11.9631519980082"/>
        <n v="10.5193075898802"/>
        <n v="19.9369306236861"/>
        <n v="39.1408114558473"/>
        <n v="25.9868421052632"/>
        <n v="32.4324324324324"/>
        <n v="10.6623586429725"/>
        <n v="25.4601226993865"/>
        <n v="23.8317757009346"/>
        <n v="18.297215116559695"/>
        <n v="22.474857892435505"/>
        <n v="12.6530612244898"/>
        <n v="12.8207888060275"/>
        <n v="6.4340239912759"/>
        <n v="2.97619047619048"/>
        <n v="21.7532467532468"/>
        <n v="10.7817646039175"/>
        <n v="2.95652173913043"/>
        <n v="29.0540540540541"/>
        <n v="2.42603550295858"/>
        <n v="17.3252279635258"/>
        <n v="23.7101103489412"/>
        <n v="31.2056737588652"/>
        <n v="16.6358595194085"/>
        <n v="11.2472160356347"/>
        <n v="7.00558584918207"/>
        <n v="6.18955512572534"/>
        <n v="2.05696202531646"/>
        <n v="16.7088607594937"/>
        <n v="13.3642067294833"/>
        <n v="8.11170212765957"/>
        <n v="9.73684210526316"/>
        <n v="8.53968253968254"/>
        <n v="28.6096256684492"/>
        <n v="22.018724240521905"/>
        <n v="13.6281384302194"/>
        <n v="16.3498098859316"/>
        <n v="6.37480798771121"/>
        <n v="13.8986936977705"/>
        <n v="2.5362318840579694"/>
        <n v="8.53134094956779"/>
        <n v="33.9928057553957"/>
        <n v="5.76954199708691"/>
        <n v="11.1405333837715"/>
        <n v="17.3913043478261"/>
        <n v="25.0146327187591"/>
        <n v="32.9625884732053"/>
      </sharedItems>
      <fieldGroup base="22">
        <rangePr groupBy="range" autoEnd="0" autoStart="1" startNum="0" endNum="100" groupInterval="10"/>
        <groupItems count="12">
          <s v="(blank)"/>
          <s v="0-10"/>
          <s v="10-20"/>
          <s v="20-30"/>
          <s v="30-40"/>
          <s v="40-50"/>
          <s v="50-60"/>
          <s v="60-70"/>
          <s v="70-80"/>
          <s v="80-90"/>
          <s v="90-100"/>
          <s v="&gt;100"/>
        </groupItems>
      </fieldGroup>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6" recordCount="1130" refreshedBy="Walker Grimshaw" refreshedVersion="6">
  <cacheSource type="worksheet">
    <worksheetSource ref="A1:BA1131" sheet="RCAP Clean Data"/>
  </cacheSource>
  <cacheFields count="71">
    <cacheField name="Respondent ID">
      <sharedItems containsSemiMixedTypes="0" containsString="0" containsMixedTypes="0" containsNumber="1" containsInteger="1" count="0"/>
    </cacheField>
    <cacheField name="Start Date" numFmtId="164">
      <sharedItems containsSemiMixedTypes="0" containsNonDate="0" containsDate="1" containsString="0" containsMixedTypes="0" count="0"/>
    </cacheField>
    <cacheField name="End Date" numFmtId="164">
      <sharedItems containsSemiMixedTypes="0" containsNonDate="0" containsDate="1" containsString="0" containsMixedTypes="0" count="0"/>
    </cacheField>
    <cacheField name="Region">
      <sharedItems containsMixedTypes="0" count="0"/>
    </cacheField>
    <cacheField name="State">
      <sharedItems containsMixedTypes="0" count="50">
        <s v="NM"/>
        <s v="KS"/>
        <s v="NH"/>
        <s v="WV"/>
        <s v="TX"/>
        <s v="LA"/>
        <s v="MT"/>
        <s v="WI"/>
        <s v="CA"/>
        <s v="PR"/>
        <s v="MA"/>
        <s v="OK"/>
        <s v="KY"/>
        <s v="AR"/>
        <s v="VA"/>
        <s v="AL"/>
        <s v="MD"/>
        <s v="SC"/>
        <s v="VT"/>
        <s v="OH"/>
        <s v="TN"/>
        <s v="MS"/>
        <s v="AZ"/>
        <s v="IN"/>
        <s v="SD"/>
        <s v="MO"/>
        <s v="NJ"/>
        <s v="CO"/>
        <s v="FL"/>
        <s v="NC"/>
        <s v="WY"/>
        <s v="NE"/>
        <s v="ND"/>
        <s v="CT"/>
        <s v="NY"/>
        <s v="IL"/>
        <s v="HI"/>
        <s v="WA"/>
        <s v="MN"/>
        <s v="RI"/>
        <s v="MI"/>
        <s v="OR"/>
        <s v="AK"/>
        <s v="IA"/>
        <s v="DE"/>
        <s v="ME"/>
        <s v="NV"/>
        <s v="PA"/>
        <s v="GA"/>
        <s v="ID"/>
      </sharedItems>
    </cacheField>
    <cacheField name="Num Communities">
      <sharedItems containsBlank="1" containsMixedTypes="0" count="0"/>
    </cacheField>
    <cacheField name="Tribal">
      <sharedItems containsBlank="1" containsMixedTypes="0" count="0"/>
    </cacheField>
    <cacheField name="Tribal Name">
      <sharedItems containsBlank="1" containsMixedTypes="0" count="0"/>
    </cacheField>
    <cacheField name="Incomplete">
      <sharedItems containsBlank="1" containsMixedTypes="0" count="0"/>
    </cacheField>
    <cacheField name="Infrastructure Type">
      <sharedItems containsMixedTypes="0" count="3">
        <s v="Water"/>
        <s v="Wastewater"/>
        <s v="Both"/>
      </sharedItems>
    </cacheField>
    <cacheField name="Connections Served">
      <sharedItems containsString="0" containsBlank="1" containsMixedTypes="0" containsNumber="1" containsInteger="1" count="0"/>
    </cacheField>
    <cacheField name="Population Served Estimate (People)" numFmtId="1">
      <sharedItems containsMixedTypes="1" containsNumber="1" containsInteger="1" count="0"/>
    </cacheField>
    <cacheField name="Population Served Category (People)">
      <sharedItems containsMixedTypes="0" count="5">
        <s v="&lt;=500"/>
        <s v="501-3,300"/>
        <s v="3,301-10,000"/>
        <s v="&gt;10,000"/>
        <s v=""/>
      </sharedItems>
    </cacheField>
    <cacheField name="Percent Revenue CII">
      <sharedItems containsString="0" containsBlank="1" containsMixedTypes="0" containsNumber="1" containsInteger="1" count="68">
        <n v="100"/>
        <n v="0"/>
        <n v="22"/>
        <m/>
        <n v="43"/>
        <n v="15"/>
        <n v="65"/>
        <n v="60"/>
        <n v="10"/>
        <n v="52"/>
        <n v="2"/>
        <n v="25"/>
        <n v="75"/>
        <n v="3"/>
        <n v="13"/>
        <n v="7"/>
        <n v="5"/>
        <n v="4"/>
        <n v="30"/>
        <n v="16"/>
        <n v="23"/>
        <n v="35"/>
        <n v="8"/>
        <n v="70"/>
        <n v="20"/>
        <n v="1"/>
        <n v="11"/>
        <n v="9"/>
        <n v="21"/>
        <n v="6"/>
        <n v="36"/>
        <n v="50"/>
        <n v="18"/>
        <n v="40"/>
        <n v="12"/>
        <n v="97"/>
        <n v="80"/>
        <n v="33"/>
        <n v="98"/>
        <n v="58"/>
        <n v="45"/>
        <n v="29"/>
        <n v="37"/>
        <n v="99"/>
        <n v="31"/>
        <n v="14"/>
        <n v="90"/>
        <n v="27"/>
        <n v="38"/>
        <n v="72"/>
        <n v="17"/>
        <n v="41"/>
        <n v="19"/>
        <n v="32"/>
        <n v="26"/>
        <n v="47"/>
        <n v="46"/>
        <n v="53"/>
        <n v="78"/>
        <n v="24"/>
        <n v="39"/>
        <n v="48"/>
        <n v="85"/>
        <n v="61"/>
        <n v="34"/>
        <n v="49"/>
        <n v="55"/>
        <n v="44"/>
      </sharedItems>
    </cacheField>
    <cacheField name="Percent Revenue CII Category">
      <sharedItems containsBlank="1" containsMixedTypes="0" count="12">
        <s v="91 to 100%"/>
        <s v="0 percent"/>
        <s v="21 to 30%"/>
        <m/>
        <s v="41 to 50%"/>
        <s v="11 to 20%"/>
        <s v="61 to 70%"/>
        <s v="51 to 60%"/>
        <s v="1 to 10%"/>
        <s v="71 to 80%"/>
        <s v="31 to 40%"/>
        <s v="81 to 90%"/>
      </sharedItems>
    </cacheField>
    <cacheField name="FT Staff">
      <sharedItems containsString="0" containsBlank="1" containsMixedTypes="0" containsNumber="1" containsInteger="1" count="0"/>
    </cacheField>
    <cacheField name="PT Staff">
      <sharedItems containsString="0" containsBlank="1" containsMixedTypes="0" containsNumber="1" containsInteger="1" count="0"/>
    </cacheField>
    <cacheField name="Contract Operators">
      <sharedItems containsString="0" containsBlank="1" containsMixedTypes="0" containsNumber="1" containsInteger="1" count="0"/>
    </cacheField>
    <cacheField name="Operation Duration Category">
      <sharedItems containsMixedTypes="0" count="7">
        <s v="Don't know"/>
        <s v="More than a year"/>
        <s v="7 to 12 months"/>
        <s v="Not applicable - our system is presently unable to pay for all system expenses"/>
        <s v="2 to 6 months"/>
        <s v="Do not want to answer"/>
        <s v="Less than 2 months"/>
      </sharedItems>
    </cacheField>
    <cacheField name="Operation Duration Estimate (months)">
      <sharedItems containsMixedTypes="1" containsNumber="1" containsInteger="1" count="0"/>
    </cacheField>
    <cacheField name="Negative Impacts">
      <sharedItems containsMixedTypes="0" count="0"/>
    </cacheField>
    <cacheField name="COVID Challenges Paying Staff">
      <sharedItems containsBlank="1" containsMixedTypes="0" count="0"/>
    </cacheField>
    <cacheField name="COVID Challenges Keeping Staff">
      <sharedItems containsBlank="1" containsMixedTypes="0" count="0"/>
    </cacheField>
    <cacheField name="COVID Challenges Paying Bills">
      <sharedItems containsBlank="1" containsMixedTypes="0" count="0"/>
    </cacheField>
    <cacheField name="COVID Challenges Chemicals">
      <sharedItems containsBlank="1" containsMixedTypes="0" count="0"/>
    </cacheField>
    <cacheField name="COVID Challenges System Maintenance">
      <sharedItems containsBlank="1" containsMixedTypes="0" count="0"/>
    </cacheField>
    <cacheField name="COVID Challenges Regulation Compliance">
      <sharedItems containsBlank="1" containsMixedTypes="0" count="0"/>
    </cacheField>
    <cacheField name="COVID Challenges Capital Projects">
      <sharedItems containsBlank="1" containsMixedTypes="0" count="0"/>
    </cacheField>
    <cacheField name="COVID Challenges Existing Debt">
      <sharedItems containsBlank="1" containsMixedTypes="0" count="0"/>
    </cacheField>
    <cacheField name="COVID Challenges unsure">
      <sharedItems containsBlank="1" containsMixedTypes="0" count="0"/>
    </cacheField>
    <cacheField name="COVID Challenges NA">
      <sharedItems containsBlank="1" containsMixedTypes="0" count="0"/>
    </cacheField>
    <cacheField name="COVID Challenges Other">
      <sharedItems containsBlank="1" containsMixedTypes="0" longText="1" count="0"/>
    </cacheField>
    <cacheField name="COVID Challenges Translation">
      <sharedItems containsBlank="1" containsMixedTypes="0" count="0"/>
    </cacheField>
    <cacheField name="COVID Challenges Category">
      <sharedItems containsBlank="1" containsMixedTypes="0" count="0"/>
    </cacheField>
    <cacheField name="COVID Challenges Count">
      <sharedItems containsString="0" containsBlank="1" containsMixedTypes="0" containsNumber="1" containsInteger="1" count="0"/>
    </cacheField>
    <cacheField name="Revenue Change">
      <sharedItems containsBlank="1" containsMixedTypes="0" count="0"/>
    </cacheField>
    <cacheField name="Percent Revenue Change">
      <sharedItems containsString="0" containsBlank="1" containsMixedTypes="0" containsNumber="1" containsInteger="1" count="0"/>
    </cacheField>
    <cacheField name="Percent Revenue Change Filled" numFmtId="165">
      <sharedItems containsMixedTypes="1" containsNumber="1" containsInteger="1" count="0"/>
    </cacheField>
    <cacheField name="Percent Revenue Change Category" numFmtId="165">
      <sharedItems containsMixedTypes="1" containsNumber="1" containsInteger="1" count="33">
        <s v="-20 - -11%"/>
        <s v="-10 - -1%"/>
        <s v="0 - 9%"/>
        <s v="-100 - -91%"/>
        <s v="-60 - -51%"/>
        <s v="-40 - -31%"/>
        <s v="-30 - -21%"/>
        <s v=""/>
        <s v="10 - 19%"/>
        <s v="-70 - -61%"/>
        <s v="-50 - -41%"/>
        <s v="20 - 29%"/>
        <s v="-80 - -71%"/>
        <s v="50 - 59%"/>
        <s v="60 - 69%"/>
        <s v="30 - 39%"/>
        <s v="-90 - -81%"/>
        <n v="-90"/>
        <n v="0"/>
        <n v="-20"/>
        <n v="-60"/>
        <n v="-10"/>
        <n v="50"/>
        <n v="-80"/>
        <n v="-30"/>
        <n v="20"/>
        <n v="60"/>
        <n v="-100"/>
        <n v="-40"/>
        <n v="-70"/>
        <n v="10"/>
        <n v="30"/>
        <n v="-50"/>
      </sharedItems>
    </cacheField>
    <cacheField name="Revenue Change Magnitude (Dollars)">
      <sharedItems containsString="0" containsBlank="1" containsMixedTypes="0" containsNumber="1" containsInteger="1" count="0"/>
    </cacheField>
    <cacheField name="Revenue Change Magnitude Direction (Dollars)">
      <sharedItems containsMixedTypes="1" containsNumber="1" containsInteger="1" count="0"/>
    </cacheField>
    <cacheField name="Loans">
      <sharedItems containsBlank="1" containsMixedTypes="0" count="0"/>
    </cacheField>
    <cacheField name="Loans Bonds">
      <sharedItems containsBlank="1" containsMixedTypes="0" count="0"/>
    </cacheField>
    <cacheField name="Loans USDA">
      <sharedItems containsBlank="1" containsMixedTypes="0" count="0"/>
    </cacheField>
    <cacheField name="Loans SRF">
      <sharedItems containsBlank="1" containsMixedTypes="0" count="0"/>
    </cacheField>
    <cacheField name="Loans Not Borrowing">
      <sharedItems containsBlank="1" containsMixedTypes="0" count="0"/>
    </cacheField>
    <cacheField name="Loans Do not want to answer">
      <sharedItems containsBlank="1" containsMixedTypes="0" count="0"/>
    </cacheField>
    <cacheField name="Loans Other Loan or Grant">
      <sharedItems containsBlank="1" containsMixedTypes="0" count="0"/>
    </cacheField>
    <cacheField name="Loans Other Loan or Grant Translation">
      <sharedItems containsBlank="1" containsMixedTypes="0" count="0"/>
    </cacheField>
    <cacheField name="Loans Other Loan or Grant Category">
      <sharedItems containsBlank="1" containsMixedTypes="0" count="0"/>
    </cacheField>
    <cacheField name="Loans Payment Deferral Request">
      <sharedItems containsBlank="1" containsMixedTypes="0" count="0"/>
    </cacheField>
    <cacheField name="Utility Collaboration">
      <sharedItems containsBlank="1" containsMixedTypes="0" count="0"/>
    </cacheField>
    <cacheField name="Utility Collaboration Description">
      <sharedItems containsBlank="1" containsMixedTypes="0" longText="1" count="0"/>
    </cacheField>
    <cacheField name="Utility Collaboration Translation">
      <sharedItems containsBlank="1" containsMixedTypes="0" count="0"/>
    </cacheField>
    <cacheField name="Utility Collaboration Category">
      <sharedItems containsBlank="1" containsMixedTypes="0" count="0"/>
    </cacheField>
    <cacheField name="Remarkable Response">
      <sharedItems containsBlank="1" containsMixedTypes="0" longText="1" count="0"/>
    </cacheField>
    <cacheField name="Remarkable Response Translation">
      <sharedItems containsBlank="1" containsMixedTypes="0" count="0"/>
    </cacheField>
    <cacheField name="Remarkable Response Category">
      <sharedItems containsBlank="1" containsMixedTypes="0" count="0"/>
    </cacheField>
    <cacheField name="Additional Assistance Resources">
      <sharedItems containsBlank="1" containsMixedTypes="0" count="0"/>
    </cacheField>
    <cacheField name="Additional Assistance Financial">
      <sharedItems containsBlank="1" containsMixedTypes="0" count="0"/>
    </cacheField>
    <cacheField name="Additional Assistance OandM">
      <sharedItems containsBlank="1" containsMixedTypes="0" count="0"/>
    </cacheField>
    <cacheField name="Additional Assistance PPE">
      <sharedItems containsBlank="1" containsMixedTypes="0" count="0"/>
    </cacheField>
    <cacheField name="Additional Assistance Supplies">
      <sharedItems containsBlank="1" containsMixedTypes="0" count="0"/>
    </cacheField>
    <cacheField name="Additional Assistance Regulations">
      <sharedItems containsBlank="1" containsMixedTypes="0" count="0"/>
    </cacheField>
    <cacheField name="Additional Assistance Communication">
      <sharedItems containsBlank="1" containsMixedTypes="0" count="0"/>
    </cacheField>
    <cacheField name="Additional Assistance Reopening">
      <sharedItems containsBlank="1" containsMixedTypes="0" count="0"/>
    </cacheField>
    <cacheField name="Additional Assistance Not Sure">
      <sharedItems containsBlank="1" containsMixedTypes="0" count="0"/>
    </cacheField>
    <cacheField name="Additional Assistance Other">
      <sharedItems containsBlank="1" containsMixedTypes="0" longText="1" count="0"/>
    </cacheField>
    <cacheField name="Additional Assitance Translation">
      <sharedItems containsBlank="1" containsMixedTypes="0" longText="1" count="0"/>
    </cacheField>
    <cacheField name="Additional Assistance Category">
      <sharedItems containsBlank="1" containsMixedTypes="0" count="0"/>
    </cacheField>
    <cacheField name="Percent_Pop_in_Poverty" numFmtId="165">
      <sharedItems containsString="0" containsBlank="1" containsMixedTypes="0" containsNumber="1" count="924">
        <n v="0"/>
        <m/>
        <n v="0.321543408"/>
        <n v="0.328407225"/>
        <n v="0.332594235"/>
        <n v="1.432391"/>
        <n v="1.734939759"/>
        <n v="1.818181818"/>
        <n v="2.126246"/>
        <n v="2.364864865"/>
        <n v="2.429555"/>
        <n v="2.564102564"/>
        <n v="2.732240437"/>
        <n v="2.908229"/>
        <n v="2.96735905"/>
        <n v="3.023344814"/>
        <n v="3.024125"/>
        <n v="3.133903134"/>
        <n v="3.174603175"/>
        <n v="3.209876543"/>
        <n v="3.350515464"/>
        <n v="3.36492"/>
        <n v="3.416149068"/>
        <n v="3.436426117"/>
        <n v="3.50877193"/>
        <n v="3.571428571"/>
        <n v="3.592814371"/>
        <n v="3.610108303"/>
        <n v="3.624282694"/>
        <n v="3.731343284"/>
        <n v="3.891050584"/>
        <n v="3.937007874"/>
        <n v="3.96039604"/>
        <n v="4.024767802"/>
        <n v="4.178794"/>
        <n v="4.371584699"/>
        <n v="4.432132964"/>
        <n v="4.452926209"/>
        <n v="4.761904762"/>
        <n v="4.95049505"/>
        <n v="5.0150134"/>
        <n v="5.084745763"/>
        <n v="5.189888"/>
        <n v="5.300859599"/>
        <n v="5.351170569"/>
        <n v="5.360230548"/>
        <n v="5.381165919"/>
        <n v="5.48828125"/>
        <n v="5.519480519"/>
        <n v="5.596107056"/>
        <n v="5.612244898"/>
        <n v="5.635739"/>
        <n v="5.64516129"/>
        <n v="5.646359584"/>
        <n v="5.676855895"/>
        <n v="5.73372206"/>
        <n v="5.772495756"/>
        <n v="5.803571429"/>
        <n v="5.867644607"/>
        <n v="6.05449"/>
        <n v="6.106870229"/>
        <n v="6.152716593"/>
        <n v="6.181334"/>
        <n v="6.328465"/>
        <n v="6.343397377"/>
        <n v="6.363636364"/>
        <n v="6.376993"/>
        <n v="6.378299"/>
        <n v="6.477732794"/>
        <n v="6.709265"/>
        <n v="6.766055046"/>
        <n v="6.766233766"/>
        <n v="6.785714286"/>
        <n v="6.791171"/>
        <n v="6.819599418"/>
        <n v="6.941031941"/>
        <n v="6.972302"/>
        <n v="6.979405034"/>
        <n v="7.01754386"/>
        <n v="7.065593"/>
        <n v="7.083333333"/>
        <n v="7.100591716"/>
        <n v="7.183908046"/>
        <n v="7.186234818"/>
        <n v="7.268579"/>
        <n v="7.282569"/>
        <n v="7.344632768"/>
        <n v="7.391910739"/>
        <n v="7.531865585"/>
        <n v="7.558644657"/>
        <n v="7.593123209"/>
        <n v="7.614318"/>
        <n v="7.644883"/>
        <n v="7.676035056"/>
        <n v="7.680608365"/>
        <n v="7.692307692"/>
        <n v="7.709750567"/>
        <n v="7.748934522"/>
        <n v="7.786429366"/>
        <n v="7.789855072"/>
        <n v="7.804878049"/>
        <n v="7.851239669"/>
        <n v="8"/>
        <n v="8.024691358"/>
        <n v="8.054551813"/>
        <n v="8.063175395"/>
        <n v="8.064516129"/>
        <n v="8.078817734"/>
        <n v="8.103131"/>
        <n v="8.141321045"/>
        <n v="8.14742968"/>
        <n v="8.15876516"/>
        <n v="8.163265306"/>
        <n v="8.183222"/>
        <n v="8.253094911"/>
        <n v="8.271354519"/>
        <n v="8.280254777"/>
        <n v="8.283098906"/>
        <n v="8.362369338"/>
        <n v="8.395522388"/>
        <n v="8.450704225"/>
        <n v="8.533659287"/>
        <n v="8.542598"/>
        <n v="8.552631579"/>
        <n v="8.585858586"/>
        <n v="8.623993867"/>
        <n v="8.628841608"/>
        <n v="8.695652174"/>
        <n v="8.8"/>
        <n v="8.80195599"/>
        <n v="8.835027365"/>
        <n v="8.917397"/>
        <n v="8.921933086"/>
        <n v="8.948545861"/>
        <n v="9.024134313"/>
        <n v="9.080188679"/>
        <n v="9.090909091"/>
        <n v="9.17721519"/>
        <n v="9.181636727"/>
        <n v="9.275237274"/>
        <n v="9.28319624"/>
        <n v="9.36329588"/>
        <n v="9.385019"/>
        <n v="9.413146"/>
        <n v="9.440715884"/>
        <n v="9.570815451"/>
        <n v="9.633559358"/>
        <n v="9.646962"/>
        <n v="9.701492537"/>
        <n v="9.736229635"/>
        <n v="9.741331866"/>
        <n v="9.807434"/>
        <n v="9.826589595"/>
        <n v="9.923664122"/>
        <n v="9.933774834"/>
        <n v="9.965635739"/>
        <n v="10"/>
        <n v="10.02538071"/>
        <n v="10.0619195"/>
        <n v="10.09852217"/>
        <n v="10.11904762"/>
        <n v="10.13513514"/>
        <n v="10.14492754"/>
        <n v="10.16949153"/>
        <n v="10.24096386"/>
        <n v="10.27645909"/>
        <n v="10.31810767"/>
        <n v="10.35548686"/>
        <n v="10.4519774"/>
        <n v="10.47297297"/>
        <n v="10.49457177"/>
        <n v="10.61643836"/>
        <n v="10.66475125"/>
        <n v="10.66666667"/>
        <n v="10.67174845"/>
        <n v="10.67644662"/>
        <n v="10.75396825"/>
        <n v="10.75548335"/>
        <n v="10.76923077"/>
        <n v="10.79812207"/>
        <n v="10.80537"/>
        <n v="10.86448598"/>
        <n v="10.92704683"/>
        <n v="10.93189964"/>
        <n v="10.94224924"/>
        <n v="10.97122302"/>
        <n v="10.98901"/>
        <n v="10.98953378"/>
        <n v="11.006381"/>
        <n v="11.02581996"/>
        <n v="11.062976"/>
        <n v="11.06382979"/>
        <n v="11.07784431"/>
        <n v="11.10397946"/>
        <n v="11.208678"/>
        <n v="11.2599967"/>
        <n v="11.26914661"/>
        <n v="11.30742049"/>
        <n v="11.31516588"/>
        <n v="11.42191142"/>
        <n v="11.42857143"/>
        <n v="11.44278607"/>
        <n v="11.49068323"/>
        <n v="11.52416357"/>
        <n v="11.63434903"/>
        <n v="11.66666667"/>
        <n v="11.707414"/>
        <n v="11.8226601"/>
        <n v="11.84210526"/>
        <n v="11.8852459"/>
        <n v="11.90824793"/>
        <n v="11.93661972"/>
        <n v="12"/>
        <n v="12.04410517"/>
        <n v="12.18637993"/>
        <n v="12.22363405"/>
        <n v="12.23628692"/>
        <n v="12.31527094"/>
        <n v="12.359551"/>
        <n v="12.363416"/>
        <n v="12.3655914"/>
        <n v="12.40009135"/>
        <n v="12.40875912"/>
        <n v="12.42236025"/>
        <n v="12.56544503"/>
        <n v="12.62626263"/>
        <n v="12.66511"/>
        <n v="12.68011527"/>
        <n v="12.685993"/>
        <n v="12.80110378"/>
        <n v="12.8440367"/>
        <n v="12.84665579"/>
        <n v="12.86089239"/>
        <n v="12.92875989"/>
        <n v="12.96018032"/>
        <n v="13.0962963"/>
        <n v="13.1175601"/>
        <n v="13.16445183"/>
        <n v="13.22751323"/>
        <n v="13.27645"/>
        <n v="13.3515"/>
        <n v="13.36051252"/>
        <n v="13.39272457"/>
        <n v="13.5"/>
        <n v="13.50164654"/>
        <n v="13.5021097"/>
        <n v="13.52517986"/>
        <n v="13.55932203"/>
        <n v="13.574097"/>
        <n v="13.59069276"/>
        <n v="13.6002355"/>
        <n v="13.66806137"/>
        <n v="13.67333833"/>
        <n v="13.71736428"/>
        <n v="13.72693727"/>
        <n v="13.75106323"/>
        <n v="13.80645161"/>
        <n v="13.82575758"/>
        <n v="13.85052278"/>
        <n v="13.8671875"/>
        <n v="13.88429752"/>
        <n v="13.90544"/>
        <n v="13.94422311"/>
        <n v="13.96374326"/>
        <n v="13.97058824"/>
        <n v="14.007383"/>
        <n v="14.0476442"/>
        <n v="14.06727829"/>
        <n v="14.08450704"/>
        <n v="14.11764706"/>
        <n v="14.12259615"/>
        <n v="14.16666667"/>
        <n v="14.1879562"/>
        <n v="14.18918919"/>
        <n v="14.20912"/>
        <n v="14.28571429"/>
        <n v="14.348861"/>
        <n v="14.37308869"/>
        <n v="14.42622951"/>
        <n v="14.43478261"/>
        <n v="14.45783133"/>
        <n v="14.51612903"/>
        <n v="14.54445664"/>
        <n v="14.571949"/>
        <n v="14.64063886"/>
        <n v="14.7032"/>
        <n v="14.70588235"/>
        <n v="14.70923603"/>
        <n v="14.71599"/>
        <n v="14.73477"/>
        <n v="14.7761666"/>
        <n v="14.8"/>
        <n v="14.83984552"/>
        <n v="14.94773"/>
        <n v="14.9506347"/>
        <n v="14.95245062"/>
        <n v="14.98296008"/>
        <n v="14.98586239"/>
        <n v="14.99627"/>
        <n v="15.03783102"/>
        <n v="15.04424779"/>
        <n v="15.06024"/>
        <n v="15.06849315"/>
        <n v="15.09550216"/>
        <n v="15.12035534"/>
        <n v="15.18184852"/>
        <n v="15.18218623"/>
        <n v="15.20943"/>
        <n v="15.23178808"/>
        <n v="15.24675"/>
        <n v="15.27637"/>
        <n v="15.30944625"/>
        <n v="15.35987133"/>
        <n v="15.37418655"/>
        <n v="15.38461538"/>
        <n v="15.4676259"/>
        <n v="15.47236"/>
        <n v="15.59888579"/>
        <n v="15.6407669"/>
        <n v="15.6462585"/>
        <n v="15.67656766"/>
        <n v="15.677453"/>
        <n v="15.75757576"/>
        <n v="15.75809199"/>
        <n v="15.75875486"/>
        <n v="15.77540107"/>
        <n v="15.95596804"/>
        <n v="15.96244131"/>
        <n v="15.98981"/>
        <n v="16.03665521"/>
        <n v="16.05769231"/>
        <n v="16.08133087"/>
        <n v="16.08391608"/>
        <n v="16.087308"/>
        <n v="16.09421001"/>
        <n v="16.19170984"/>
        <n v="16.24843162"/>
        <n v="16.2804878"/>
        <n v="16.29887055"/>
        <n v="16.3406214"/>
        <n v="16.34756996"/>
        <n v="16.35111876"/>
        <n v="16.39976275"/>
        <n v="16.49976156"/>
        <n v="16.54309546"/>
        <n v="16.64067374"/>
        <n v="16.66666667"/>
        <n v="16.6754064"/>
        <n v="16.69014085"/>
        <n v="16.70702179"/>
        <n v="16.75332178"/>
        <n v="16.75845791"/>
        <n v="16.77018634"/>
        <n v="16.79104478"/>
        <n v="16.8"/>
        <n v="16.81415929"/>
        <n v="16.83110286"/>
        <n v="16.85393258"/>
        <n v="16.8627451"/>
        <n v="16.88263011"/>
        <n v="16.88311688"/>
        <n v="16.89671585"/>
        <n v="16.89814815"/>
        <n v="16.94796"/>
        <n v="17.04312115"/>
        <n v="17.08860759"/>
        <n v="17.10709318"/>
        <n v="17.12253829"/>
        <n v="17.14643304"/>
        <n v="17.25518748"/>
        <n v="17.30769231"/>
        <n v="17.33333333"/>
        <n v="17.40890688"/>
        <n v="17.41729"/>
        <n v="17.43970315"/>
        <n v="17.46203905"/>
        <n v="17.591241"/>
        <n v="17.59306476"/>
        <n v="17.59729272"/>
        <n v="17.60413093"/>
        <n v="17.63859"/>
        <n v="17.69616027"/>
        <n v="17.7002584"/>
        <n v="17.72727273"/>
        <n v="17.84037559"/>
        <n v="17.87439614"/>
        <n v="17.87709497"/>
        <n v="17.89907966"/>
        <n v="17.911975"/>
        <n v="17.93510324"/>
        <n v="17.95195954"/>
        <n v="17.96917422"/>
        <n v="18.04097"/>
        <n v="18.05486284"/>
        <n v="18.14574315"/>
        <n v="18.18181818"/>
        <n v="18.258478"/>
        <n v="18.2894029"/>
        <n v="18.30309498"/>
        <n v="18.321513"/>
        <n v="18.34061135"/>
        <n v="18.34613647"/>
        <n v="18.36547291"/>
        <n v="18.387526"/>
        <n v="18.38755304"/>
        <n v="18.40622"/>
        <n v="18.43217451"/>
        <n v="18.52853665"/>
        <n v="18.55335402"/>
        <n v="18.59435529"/>
        <n v="18.70020964"/>
        <n v="18.8034188"/>
        <n v="18.81473"/>
        <n v="18.87755"/>
        <n v="18.90124264"/>
        <n v="18.90145396"/>
        <n v="18.96551724"/>
        <n v="19.00058106"/>
        <n v="19.01034"/>
        <n v="19.01840491"/>
        <n v="19.03409091"/>
        <n v="19.07061"/>
        <n v="19.09385113"/>
        <n v="19.17625033"/>
        <n v="19.17653694"/>
        <n v="19.17808219"/>
        <n v="19.22928709"/>
        <n v="19.23076923"/>
        <n v="19.35483871"/>
        <n v="19.37984496"/>
        <n v="19.389257"/>
        <n v="19.43099274"/>
        <n v="19.45876"/>
        <n v="19.46744238"/>
        <n v="19.46902655"/>
        <n v="19.48249619"/>
        <n v="19.48291782"/>
        <n v="19.51013514"/>
        <n v="19.52184927"/>
        <n v="19.55394191"/>
        <n v="19.56327417"/>
        <n v="19.56373551"/>
        <n v="19.60603"/>
        <n v="19.61023143"/>
        <n v="19.63788301"/>
        <n v="19.70899471"/>
        <n v="19.7693575"/>
        <n v="19.86425339"/>
        <n v="19.87951807"/>
        <n v="19.88436488"/>
        <n v="19.88968202"/>
        <n v="19.971"/>
        <n v="20.04830918"/>
        <n v="20.04950495"/>
        <n v="20.0622084"/>
        <n v="20.07759457"/>
        <n v="20.10228167"/>
        <n v="20.15767791"/>
        <n v="20.16129032"/>
        <n v="20.16194332"/>
        <n v="20.16908213"/>
        <n v="20.19230769"/>
        <n v="20.25316"/>
        <n v="20.31662269"/>
        <n v="20.33898305"/>
        <n v="20.41237113"/>
        <n v="20.47619048"/>
        <n v="20.51868802"/>
        <n v="20.52991252"/>
        <n v="20.54896142"/>
        <n v="20.625"/>
        <n v="20.62718"/>
        <n v="20.63492063"/>
        <n v="20.63644022"/>
        <n v="20.63862928"/>
        <n v="20.77249"/>
        <n v="20.78431373"/>
        <n v="20.82922014"/>
        <n v="20.86466165"/>
        <n v="20.87124"/>
        <n v="20.87996912"/>
        <n v="20.88607595"/>
        <n v="20.93461143"/>
        <n v="20.9444845"/>
        <n v="20.9631728"/>
        <n v="20.99447514"/>
        <n v="20.99644128"/>
        <n v="21"/>
        <n v="21.03329129"/>
        <n v="21.05263158"/>
        <n v="21.06741573"/>
        <n v="21.09355"/>
        <n v="21.10849057"/>
        <n v="21.114032"/>
        <n v="21.12211221"/>
        <n v="21.12999541"/>
        <n v="21.15695793"/>
        <n v="21.17202268"/>
        <n v="21.26128916"/>
        <n v="21.27659574"/>
        <n v="21.33995037"/>
        <n v="21.348315"/>
        <n v="21.38845935"/>
        <n v="21.44128114"/>
        <n v="21.47922999"/>
        <n v="21.50537634"/>
        <n v="21.55108128"/>
        <n v="21.60326087"/>
        <n v="21.61016949"/>
        <n v="21.61547213"/>
        <n v="21.62162162"/>
        <n v="21.65278668"/>
        <n v="21.65706974"/>
        <n v="21.66666667"/>
        <n v="21.69787971"/>
        <n v="21.70542636"/>
        <n v="21.7075386"/>
        <n v="21.71156894"/>
        <n v="21.73082"/>
        <n v="21.81967888"/>
        <n v="21.83283"/>
        <n v="21.9718632"/>
        <n v="21.97355"/>
        <n v="21.98142415"/>
        <n v="21.9895288"/>
        <n v="22.11652794"/>
        <n v="22.13279678"/>
        <n v="22.16452583"/>
        <n v="22.17391304"/>
        <n v="22.18406593"/>
        <n v="22.18844985"/>
        <n v="22.2026762"/>
        <n v="22.27979"/>
        <n v="22.36246399"/>
        <n v="22.36542835"/>
        <n v="22.4137931"/>
        <n v="22.46927788"/>
        <n v="22.47873633"/>
        <n v="22.49275362"/>
        <n v="22.57767549"/>
        <n v="22.60273973"/>
        <n v="22.60692"/>
        <n v="22.61904762"/>
        <n v="22.62569832"/>
        <n v="22.70395"/>
        <n v="22.76119403"/>
        <n v="22.78719397"/>
        <n v="22.85714286"/>
        <n v="22.86212914"/>
        <n v="22.92993631"/>
        <n v="22.964602"/>
        <n v="22.97297297"/>
        <n v="22.99270073"/>
        <n v="23.00172513"/>
        <n v="23.01136364"/>
        <n v="23.09728657"/>
        <n v="23.1292517"/>
        <n v="23.15175097"/>
        <n v="23.1968032"/>
        <n v="23.20717131"/>
        <n v="23.25878594"/>
        <n v="23.33333333"/>
        <n v="23.46723044"/>
        <n v="23.52941176"/>
        <n v="23.59165889"/>
        <n v="23.60088365"/>
        <n v="23.64312"/>
        <n v="23.69369369"/>
        <n v="23.71134021"/>
        <n v="23.71794872"/>
        <n v="23.76470588"/>
        <n v="23.76910017"/>
        <n v="23.80246914"/>
        <n v="23.81944825"/>
        <n v="23.87387"/>
        <n v="23.92026578"/>
        <n v="23.95454545"/>
        <n v="23.95786643"/>
        <n v="23.99296"/>
        <n v="24.01428571"/>
        <n v="24.02912621"/>
        <n v="24.04371585"/>
        <n v="24.05063291"/>
        <n v="24.06914894"/>
        <n v="24.11871731"/>
        <n v="24.13793103"/>
        <n v="24.15143603"/>
        <n v="24.18032787"/>
        <n v="24.21524664"/>
        <n v="24.21972534"/>
        <n v="24.32113341"/>
        <n v="24.32762836"/>
        <n v="24.34210526"/>
        <n v="24.35233161"/>
        <n v="24.35897436"/>
        <n v="24.43548"/>
        <n v="24.58410351"/>
        <n v="24.59016393"/>
        <n v="24.59893048"/>
        <n v="24.61538462"/>
        <n v="24.62006079"/>
        <n v="24.62380301"/>
        <n v="24.62784464"/>
        <n v="24.6365723"/>
        <n v="24.65437788"/>
        <n v="24.6835443"/>
        <n v="24.7410817"/>
        <n v="24.78991597"/>
        <n v="24.89316239"/>
        <n v="24.91052255"/>
        <n v="24.91309386"/>
        <n v="24.9598286"/>
        <n v="25"/>
        <n v="25.05376344"/>
        <n v="25.07042254"/>
        <n v="25.10288066"/>
        <n v="25.17099863"/>
        <n v="25.20385471"/>
        <n v="25.22261338"/>
        <n v="25.22312508"/>
        <n v="25.28883184"/>
        <n v="25.29069767"/>
        <n v="25.32411409"/>
        <n v="25.39454806"/>
        <n v="25.42857143"/>
        <n v="25.606469"/>
        <n v="25.65725414"/>
        <n v="25.74607992"/>
        <n v="25.81365667"/>
        <n v="25.82781457"/>
        <n v="25.86750789"/>
        <n v="25.88235294"/>
        <n v="25.95573441"/>
        <n v="26.02739726"/>
        <n v="26.16033755"/>
        <n v="26.20476762"/>
        <n v="26.29482072"/>
        <n v="26.44305772"/>
        <n v="26.63551402"/>
        <n v="26.80608"/>
        <n v="26.8683274"/>
        <n v="26.88442211"/>
        <n v="26.894866"/>
        <n v="26.90956168"/>
        <n v="26.91818567"/>
        <n v="26.95652174"/>
        <n v="27.10407"/>
        <n v="27.14285714"/>
        <n v="27.18120805"/>
        <n v="27.20478326"/>
        <n v="27.22063037"/>
        <n v="27.25819345"/>
        <n v="27.47252747"/>
        <n v="27.48839608"/>
        <n v="27.53164557"/>
        <n v="27.56806486"/>
        <n v="27.5737941"/>
        <n v="27.60683761"/>
        <n v="27.72217945"/>
        <n v="27.75330396"/>
        <n v="27.75489186"/>
        <n v="27.84810127"/>
        <n v="27.88097218"/>
        <n v="27.88461538"/>
        <n v="27.88697789"/>
        <n v="27.89676002"/>
        <n v="27.97619048"/>
        <n v="27.97731569"/>
        <n v="27.97797798"/>
        <n v="28"/>
        <n v="28.13805021"/>
        <n v="28.21380244"/>
        <n v="28.25298082"/>
        <n v="28.28054299"/>
        <n v="28.3390411"/>
        <n v="28.39506173"/>
        <n v="28.42377261"/>
        <n v="28.57142857"/>
        <n v="28.60040568"/>
        <n v="28.64321608"/>
        <n v="28.66242038"/>
        <n v="28.73382987"/>
        <n v="28.77534133"/>
        <n v="28.9"/>
        <n v="29.01610018"/>
        <n v="29.07268"/>
        <n v="29.08587258"/>
        <n v="29.142012"/>
        <n v="29.16030534"/>
        <n v="29.1943632"/>
        <n v="29.26421405"/>
        <n v="29.3071161"/>
        <n v="29.35153584"/>
        <n v="29.35323383"/>
        <n v="29.36444087"/>
        <n v="29.3814433"/>
        <n v="29.43396226"/>
        <n v="29.47658402"/>
        <n v="29.54545455"/>
        <n v="29.56656347"/>
        <n v="29.57938"/>
        <n v="29.5890411"/>
        <n v="29.65964344"/>
        <n v="29.77584476"/>
        <n v="29.84126984"/>
        <n v="29.87421384"/>
        <n v="30.0660793"/>
        <n v="30.09855951"/>
        <n v="30.10577705"/>
        <n v="30.12820513"/>
        <n v="30.24282561"/>
        <n v="30.29213483"/>
        <n v="30.29759771"/>
        <n v="30.48907388"/>
        <n v="30.53942"/>
        <n v="30.72916667"/>
        <n v="30.75550268"/>
        <n v="30.8"/>
        <n v="30.83941606"/>
        <n v="30.85258"/>
        <n v="30.856289"/>
        <n v="30.90586146"/>
        <n v="30.92643052"/>
        <n v="30.98644578"/>
        <n v="30.99785336"/>
        <n v="31.06796117"/>
        <n v="31.18243243"/>
        <n v="31.35135135"/>
        <n v="31.45728643"/>
        <n v="31.5"/>
        <n v="31.52526"/>
        <n v="31.56626506"/>
        <n v="31.69082126"/>
        <n v="31.74267"/>
        <n v="31.75554224"/>
        <n v="31.77966102"/>
        <n v="31.83201461"/>
        <n v="31.9493007"/>
        <n v="32.0855615"/>
        <n v="32.08645054"/>
        <n v="32.09302326"/>
        <n v="32.15313029"/>
        <n v="32.1915732"/>
        <n v="32.21798499"/>
        <n v="32.46795925"/>
        <n v="32.53968254"/>
        <n v="32.54716981"/>
        <n v="32.62260128"/>
        <n v="32.65682657"/>
        <n v="32.66129032"/>
        <n v="32.79791621"/>
        <n v="32.85420945"/>
        <n v="32.94032724"/>
        <n v="33.08036"/>
        <n v="33.08042489"/>
        <n v="33.19887051"/>
        <n v="33.2010582"/>
        <n v="33.29003"/>
        <n v="33.37175793"/>
        <n v="33.49514563"/>
        <n v="33.70786517"/>
        <n v="33.76"/>
        <n v="33.8358459"/>
        <n v="33.91053391"/>
        <n v="33.98373984"/>
        <n v="34.13654618"/>
        <n v="34.15143603"/>
        <n v="34.1991342"/>
        <n v="34.50603395"/>
        <n v="34.86404834"/>
        <n v="34.94788473"/>
        <n v="34.96932515"/>
        <n v="34.98067593"/>
        <n v="34.98068"/>
        <n v="34.98964803"/>
        <n v="35.03118503"/>
        <n v="35.10638298"/>
        <n v="35.12195122"/>
        <n v="35.13732"/>
        <n v="35.25525526"/>
        <n v="35.30927835"/>
        <n v="35.33369214"/>
        <n v="35.41795666"/>
        <n v="35.53533"/>
        <n v="35.58451817"/>
        <n v="35.61643836"/>
        <n v="35.65158677"/>
        <n v="35.6918239"/>
        <n v="35.73200993"/>
        <n v="35.85923452"/>
        <n v="35.87549687"/>
        <n v="35.91160221"/>
        <n v="35.94566353"/>
        <n v="36.03936"/>
        <n v="36.06557377"/>
        <n v="36.20178042"/>
        <n v="36.2489487"/>
        <n v="36.60179641"/>
        <n v="36.65331"/>
        <n v="36.78756477"/>
        <n v="36.95881732"/>
        <n v="36.96682464"/>
        <n v="37.15384615"/>
        <n v="37.21503389"/>
        <n v="37.25490196"/>
        <n v="37.42038217"/>
        <n v="37.46770026"/>
        <n v="37.62575453"/>
        <n v="37.71856786"/>
        <n v="38.20956"/>
        <n v="38.21892393"/>
        <n v="38.31813"/>
        <n v="38.32790445"/>
        <n v="38.4279476"/>
        <n v="38.46153846"/>
        <n v="38.54166667"/>
        <n v="38.66015"/>
        <n v="38.69346734"/>
        <n v="38.98858075"/>
        <n v="39.0659248"/>
        <n v="39.08368"/>
        <n v="39.11525029"/>
        <n v="39.13170163"/>
        <n v="39.37896965"/>
        <n v="39.42307692"/>
        <n v="39.49579832"/>
        <n v="39.73799127"/>
        <n v="39.8019802"/>
        <n v="39.91683992"/>
        <n v="40"/>
        <n v="40.0444321"/>
        <n v="40.10327022"/>
        <n v="40.11421649"/>
        <n v="40.22988506"/>
        <n v="40.32258065"/>
        <n v="40.41994751"/>
        <n v="40.56902002"/>
        <n v="40.81632653"/>
        <n v="40.84033613"/>
        <n v="41.39344262"/>
        <n v="41.4741916"/>
        <n v="41.50943396"/>
        <n v="41.55069583"/>
        <n v="41.81398924"/>
        <n v="41.8699187"/>
        <n v="42.41054614"/>
        <n v="42.44604317"/>
        <n v="42.49471459"/>
        <n v="42.62490087"/>
        <n v="42.74193548"/>
        <n v="42.769231"/>
        <n v="42.94840295"/>
        <n v="42.95377678"/>
        <n v="42.98657"/>
        <n v="43.40836013"/>
        <n v="43.60902256"/>
        <n v="43.61022364"/>
        <n v="43.73690259"/>
        <n v="43.74259771"/>
        <n v="43.86920981"/>
        <n v="43.93153527"/>
        <n v="44.23076923"/>
        <n v="44.69565217"/>
        <n v="44.73147519"/>
        <n v="45.2685422"/>
        <n v="45.41062802"/>
        <n v="45.7111835"/>
        <n v="46.15283"/>
        <n v="46.15606104"/>
        <n v="46.37362637"/>
        <n v="46.49180328"/>
        <n v="46.84684685"/>
        <n v="46.88679"/>
        <n v="47.6635514"/>
        <n v="47.72914946"/>
        <n v="47.88429591"/>
        <n v="48.11407544"/>
        <n v="48.12006"/>
        <n v="48.22364589"/>
        <n v="48.38709677"/>
        <n v="48.4"/>
        <n v="48.62385321"/>
        <n v="48.68421053"/>
        <n v="49.19786096"/>
        <n v="49.41860465"/>
        <n v="49.84"/>
        <n v="50.28935185"/>
        <n v="50.521363"/>
        <n v="50.88282504"/>
        <n v="51"/>
        <n v="51.10683349"/>
        <n v="51.31282821"/>
        <n v="51.82012848"/>
        <n v="51.90380762"/>
        <n v="52.32287"/>
        <n v="52.86956522"/>
        <n v="52.90519878"/>
        <n v="53.06704708"/>
        <n v="53.7037037"/>
        <n v="53.75901"/>
        <n v="54.40245"/>
        <n v="54.43522655"/>
        <n v="54.50643777"/>
        <n v="55.20574"/>
        <n v="56.03686636"/>
        <n v="56.12244898"/>
        <n v="56.860939"/>
        <n v="57.38575983"/>
        <n v="58.41979"/>
        <n v="59.23633"/>
        <n v="59.80024969"/>
        <n v="60.24396"/>
        <n v="60.26975864"/>
        <n v="60.33645"/>
        <n v="60.34158"/>
        <n v="63.44086022"/>
        <n v="68.78505"/>
        <n v="69.5405"/>
        <n v="69.90521327"/>
        <n v="71.65354331"/>
        <n v="71.93735"/>
        <n v="72.015915"/>
        <n v="85.10638298"/>
        <n v="100"/>
      </sharedItems>
      <fieldGroup base="70">
        <rangePr groupBy="range" autoEnd="1" autoStart="1" startNum="0" endNum="100" groupInterval="5"/>
        <groupItems count="22">
          <s v="(blank)"/>
          <s v="0-5"/>
          <s v="5-10"/>
          <s v="10-15"/>
          <s v="15-20"/>
          <s v="20-25"/>
          <s v="25-30"/>
          <s v="30-35"/>
          <s v="35-40"/>
          <s v="40-45"/>
          <s v="45-50"/>
          <s v="50-55"/>
          <s v="55-60"/>
          <s v="60-65"/>
          <s v="65-70"/>
          <s v="70-75"/>
          <s v="75-80"/>
          <s v="80-85"/>
          <s v="85-90"/>
          <s v="90-95"/>
          <s v="95-100"/>
          <s v="&gt;100"/>
        </groupItems>
      </fieldGroup>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6" recordCount="214" refreshedBy="Walker Grimshaw" refreshedVersion="6">
  <cacheSource type="worksheet">
    <worksheetSource ref="A1:AI215" sheet="ISAWWA Clean Data"/>
  </cacheSource>
  <cacheFields count="35">
    <cacheField name="Month">
      <sharedItems containsMixedTypes="0" count="2">
        <s v="June"/>
        <s v="April"/>
      </sharedItems>
    </cacheField>
    <cacheField name="Respondent ID">
      <sharedItems containsSemiMixedTypes="0" containsString="0" containsMixedTypes="0" containsNumber="1" containsInteger="1" count="0"/>
    </cacheField>
    <cacheField name="Population Served Category">
      <sharedItems containsBlank="1" containsMixedTypes="0" count="4">
        <s v="5,000 and under"/>
        <s v="5,0001 to 50,0000"/>
        <s v="50,0001 and over"/>
        <m/>
      </sharedItems>
    </cacheField>
    <cacheField name="HR Change of Schedule">
      <sharedItems containsBlank="1" containsMixedTypes="0" count="0"/>
    </cacheField>
    <cacheField name="HR Remote work">
      <sharedItems containsBlank="1" containsMixedTypes="0" count="0"/>
    </cacheField>
    <cacheField name="HR Reduced Exposure">
      <sharedItems containsBlank="1" containsMixedTypes="0" count="0"/>
    </cacheField>
    <cacheField name="HR Furlough">
      <sharedItems containsBlank="1" containsMixedTypes="0" count="0"/>
    </cacheField>
    <cacheField name="HR Hours Reduction">
      <sharedItems containsBlank="1" containsMixedTypes="0" count="0"/>
    </cacheField>
    <cacheField name="HR Hours and Pay">
      <sharedItems containsBlank="1" containsMixedTypes="0" count="0"/>
    </cacheField>
    <cacheField name="HR Benefits Reduction">
      <sharedItems containsString="0" containsBlank="1" containsMixedTypes="1" count="0"/>
    </cacheField>
    <cacheField name="HR Training Reduction">
      <sharedItems containsBlank="1" containsMixedTypes="0" count="0"/>
    </cacheField>
    <cacheField name="HR Training Increase">
      <sharedItems containsBlank="1" containsMixedTypes="0" count="0"/>
    </cacheField>
    <cacheField name="HR Technology">
      <sharedItems containsBlank="1" containsMixedTypes="0" count="0"/>
    </cacheField>
    <cacheField name="HR Other">
      <sharedItems containsBlank="1" containsMixedTypes="0" longText="1" count="0"/>
    </cacheField>
    <cacheField name="Policy Travel Restriction">
      <sharedItems containsBlank="1" containsMixedTypes="0" count="0"/>
    </cacheField>
    <cacheField name="Policy Remote Work">
      <sharedItems containsBlank="1" containsMixedTypes="0" count="0"/>
    </cacheField>
    <cacheField name="Policy COVID Testing">
      <sharedItems containsBlank="1" containsMixedTypes="0" count="0"/>
    </cacheField>
    <cacheField name="Policy Office Safety">
      <sharedItems containsBlank="1" containsMixedTypes="0" count="0"/>
    </cacheField>
    <cacheField name="Policy Worksite Safety">
      <sharedItems containsBlank="1" containsMixedTypes="0" count="0"/>
    </cacheField>
    <cacheField name="Primary Utility Concerns">
      <sharedItems containsBlank="1" containsMixedTypes="0" longText="1" count="0"/>
    </cacheField>
    <cacheField name="Utility Flush Guidance">
      <sharedItems containsBlank="1" containsMixedTypes="0" count="0"/>
    </cacheField>
    <cacheField name="Revenue Impacts">
      <sharedItems containsBlank="1" containsMixedTypes="0" count="4">
        <s v="No"/>
        <s v="Too soon to tell"/>
        <s v="Yes"/>
        <m/>
      </sharedItems>
    </cacheField>
    <cacheField name="Revenue Impacts Detail">
      <sharedItems containsBlank="1" containsMixedTypes="0" count="0"/>
    </cacheField>
    <cacheField name="Finance Advisory">
      <sharedItems containsBlank="1" containsMixedTypes="0" count="0"/>
    </cacheField>
    <cacheField name="Finance Advisory Details">
      <sharedItems containsBlank="1" containsMixedTypes="0" count="0"/>
    </cacheField>
    <cacheField name="Revenue Sharing">
      <sharedItems containsBlank="1" containsMixedTypes="0" count="0"/>
    </cacheField>
    <cacheField name="Revenue Sharing Details">
      <sharedItems containsBlank="1" containsMixedTypes="0" count="0"/>
    </cacheField>
    <cacheField name="Training Needs">
      <sharedItems containsBlank="1" containsMixedTypes="0" longText="1" count="0"/>
    </cacheField>
    <cacheField name="Shutoff Moratorium">
      <sharedItems containsBlank="1" containsMixedTypes="0" count="0"/>
    </cacheField>
    <cacheField name="Shutoff Moratorium Details">
      <sharedItems containsBlank="1" containsMixedTypes="0" longText="1" count="0"/>
    </cacheField>
    <cacheField name="Reconnections">
      <sharedItems containsBlank="1" containsMixedTypes="0" count="0"/>
    </cacheField>
    <cacheField name="Reconnections Details">
      <sharedItems containsBlank="1" containsMixedTypes="0" count="0"/>
    </cacheField>
    <cacheField name="Emergency Response Plan">
      <sharedItems containsBlank="1" containsMixedTypes="0" count="0"/>
    </cacheField>
    <cacheField name="Emergency Response Plan Details">
      <sharedItems containsBlank="1" containsMixedTypes="0" count="0"/>
    </cacheField>
    <cacheField name="Comments">
      <sharedItems containsBlank="1" containsMixedTypes="0" longText="1" count="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6" recordCount="406" refreshedBy="Walker Grimshaw" refreshedVersion="6">
  <cacheSource type="worksheet">
    <worksheetSource ref="A1:BF407" sheet="SWRCB November Data"/>
  </cacheSource>
  <cacheFields count="58">
    <cacheField name="ID">
      <sharedItems containsMixedTypes="0" count="406">
        <s v="131"/>
        <s v="132"/>
        <s v="133"/>
        <s v="134"/>
        <s v="135"/>
        <s v="136"/>
        <s v="137"/>
        <s v="138"/>
        <s v="139"/>
        <s v="140"/>
        <s v="141"/>
        <s v="142"/>
        <s v="143"/>
        <s v="144"/>
        <s v="145"/>
        <s v="146"/>
        <s v="147"/>
        <s v="148"/>
        <s v="149"/>
        <s v="150"/>
        <s v="151"/>
        <s v="152"/>
        <s v="153"/>
        <s v="154"/>
        <s v="155"/>
        <s v="156"/>
        <s v="157"/>
        <s v="158"/>
        <s v="159"/>
        <s v="160"/>
        <s v="161"/>
        <s v="162"/>
        <s v="163"/>
        <s v="164"/>
        <s v="165"/>
        <s v="166"/>
        <s v="167"/>
        <s v="168"/>
        <s v="169"/>
        <s v="170"/>
        <s v="171"/>
        <s v="172"/>
        <s v="173"/>
        <s v="174"/>
        <s v="175"/>
        <s v="176"/>
        <s v="177"/>
        <s v="178"/>
        <s v="179"/>
        <s v="180"/>
        <s v="181"/>
        <s v="182"/>
        <s v="183"/>
        <s v="184"/>
        <s v="185"/>
        <s v="186"/>
        <s v="187"/>
        <s v="188"/>
        <s v="189"/>
        <s v="190"/>
        <s v="191"/>
        <s v="192"/>
        <s v="193"/>
        <s v="194"/>
        <s v="195"/>
        <s v="196"/>
        <s v="197"/>
        <s v="198"/>
        <s v="199"/>
        <s v="200"/>
        <s v="201"/>
        <s v="202"/>
        <s v="203"/>
        <s v="204"/>
        <s v="205"/>
        <s v="206"/>
        <s v="207"/>
        <s v="208"/>
        <s v="209"/>
        <s v="210"/>
        <s v="211"/>
        <s v="212"/>
        <s v="213"/>
        <s v="214"/>
        <s v="215"/>
        <s v="216"/>
        <s v="217"/>
        <s v="218"/>
        <s v="219"/>
        <s v="220"/>
        <s v="221"/>
        <s v="222"/>
        <s v="223"/>
        <s v="224"/>
        <s v="225"/>
        <s v="226"/>
        <s v="227"/>
        <s v="228"/>
        <s v="229"/>
        <s v="230"/>
        <s v="231"/>
        <s v="232"/>
        <s v="233"/>
        <s v="234"/>
        <s v="235"/>
        <s v="236"/>
        <s v="237"/>
        <s v="238"/>
        <s v="239"/>
        <s v="240"/>
        <s v="241"/>
        <s v="242"/>
        <s v="243"/>
        <s v="244"/>
        <s v="245"/>
        <s v="246"/>
        <s v="247"/>
        <s v="248"/>
        <s v="249"/>
        <s v="250"/>
        <s v="251"/>
        <s v="252"/>
        <s v="253"/>
        <s v="254"/>
        <s v="255"/>
        <s v="256"/>
        <s v="257"/>
        <s v="258"/>
        <s v="259"/>
        <s v="260"/>
        <s v="261"/>
        <s v="262"/>
        <s v="263"/>
        <s v="264"/>
        <s v="265"/>
        <s v="266"/>
        <s v="267"/>
        <s v="268"/>
        <s v="269"/>
        <s v="270"/>
        <s v="271"/>
        <s v="272"/>
        <s v="273"/>
        <s v="274"/>
        <s v="275"/>
        <s v="276"/>
        <s v="277"/>
        <s v="278"/>
        <s v="279"/>
        <s v="280"/>
        <s v="281"/>
        <s v="282"/>
        <s v="283"/>
        <s v="284"/>
        <s v="285"/>
        <s v="286"/>
        <s v="287"/>
        <s v="288"/>
        <s v="289"/>
        <s v="290"/>
        <s v="291"/>
        <s v="292"/>
        <s v="293"/>
        <s v="294"/>
        <s v="295"/>
        <s v="296"/>
        <s v="297"/>
        <s v="298"/>
        <s v="299"/>
        <s v="300"/>
        <s v="301"/>
        <s v="302"/>
        <s v="303"/>
        <s v="304"/>
        <s v="305"/>
        <s v="306"/>
        <s v="307"/>
        <s v="308"/>
        <s v="309"/>
        <s v="310"/>
        <s v="311"/>
        <s v="312"/>
        <s v="313"/>
        <s v="314"/>
        <s v="315"/>
        <s v="316"/>
        <s v="317"/>
        <s v="318"/>
        <s v="319"/>
        <s v="320"/>
        <s v="321"/>
        <s v="322"/>
        <s v="323"/>
        <s v="324"/>
        <s v="325"/>
        <s v="326"/>
        <s v="327"/>
        <s v="328"/>
        <s v="329"/>
        <s v="330"/>
        <s v="331"/>
        <s v="332"/>
        <s v="333"/>
        <s v="334"/>
        <s v="335"/>
        <s v="336"/>
        <s v="337"/>
        <s v="338"/>
        <s v="339"/>
        <s v="340"/>
        <s v="341"/>
        <s v="342"/>
        <s v="343"/>
        <s v="344"/>
        <s v="345"/>
        <s v="346"/>
        <s v="347"/>
        <s v="348"/>
        <s v="349"/>
        <s v="350"/>
        <s v="351"/>
        <s v="352"/>
        <s v="353"/>
        <s v="354"/>
        <s v="355"/>
        <s v="356"/>
        <s v="357"/>
        <s v="358"/>
        <s v="359"/>
        <s v="360"/>
        <s v="361"/>
        <s v="362"/>
        <s v="363"/>
        <s v="364"/>
        <s v="365"/>
        <s v="366"/>
        <s v="367"/>
        <s v="368"/>
        <s v="369"/>
        <s v="370"/>
        <s v="371"/>
        <s v="372"/>
        <s v="373"/>
        <s v="374"/>
        <s v="375"/>
        <s v="376"/>
        <s v="377"/>
        <s v="378"/>
        <s v="379"/>
        <s v="380"/>
        <s v="381"/>
        <s v="382"/>
        <s v="383"/>
        <s v="384"/>
        <s v="385"/>
        <s v="386"/>
        <s v="387"/>
        <s v="388"/>
        <s v="389"/>
        <s v="390"/>
        <s v="391"/>
        <s v="392"/>
        <s v="393"/>
        <s v="394"/>
        <s v="395"/>
        <s v="396"/>
        <s v="397"/>
        <s v="398"/>
        <s v="399"/>
        <s v="400"/>
        <s v="401"/>
        <s v="402"/>
        <s v="403"/>
        <s v="404"/>
        <s v="405"/>
        <s v="406"/>
        <s v="407"/>
        <s v="408"/>
        <s v="409"/>
        <s v="410"/>
        <s v="411"/>
        <s v="412"/>
        <s v="414"/>
        <s v="415"/>
        <s v="416"/>
        <s v="417"/>
        <s v="418"/>
        <s v="419"/>
        <s v="420"/>
        <s v="421"/>
        <s v="422"/>
        <s v="423"/>
        <s v="424"/>
        <s v="425"/>
        <s v="426"/>
        <s v="427"/>
        <s v="428"/>
        <s v="429"/>
        <s v="430"/>
        <s v="431"/>
        <s v="432"/>
        <s v="433"/>
        <s v="434"/>
        <s v="435"/>
        <s v="436"/>
        <s v="437"/>
        <s v="438"/>
        <s v="439"/>
        <s v="440"/>
        <s v="441"/>
        <s v="442"/>
        <s v="443"/>
        <s v="444"/>
        <s v="445"/>
        <s v="446"/>
        <s v="447"/>
        <s v="448"/>
        <s v="449"/>
        <s v="450"/>
        <s v="451"/>
        <s v="452"/>
        <s v="453"/>
        <s v="454"/>
        <s v="455"/>
        <s v="456"/>
        <s v="457"/>
        <s v="458"/>
        <s v="459"/>
        <s v="460"/>
        <s v="461"/>
        <s v="462"/>
        <s v="463"/>
        <s v="464"/>
        <s v="465"/>
        <s v="466"/>
        <s v="467"/>
        <s v="468"/>
        <s v="469"/>
        <s v="470"/>
        <s v="471"/>
        <s v="472"/>
        <s v="473"/>
        <s v="474"/>
        <s v="475"/>
        <s v="476"/>
        <s v="477"/>
        <s v="478"/>
        <s v="479"/>
        <s v="480"/>
        <s v="481"/>
        <s v="482"/>
        <s v="483"/>
        <s v="484"/>
        <s v="485"/>
        <s v="486"/>
        <s v="487"/>
        <s v="488"/>
        <s v="489"/>
        <s v="490"/>
        <s v="491"/>
        <s v="492"/>
        <s v="493"/>
        <s v="494"/>
        <s v="495"/>
        <s v="496"/>
        <s v="497"/>
        <s v="498"/>
        <s v="499"/>
        <s v="500"/>
        <s v="501"/>
        <s v="502"/>
        <s v="503"/>
        <s v="504"/>
        <s v="505"/>
        <s v="506"/>
        <s v="507"/>
        <s v="508"/>
        <s v="509"/>
        <s v="510"/>
        <s v="511"/>
        <s v="512"/>
        <s v="513"/>
        <s v="514"/>
        <s v="515"/>
        <s v="516"/>
        <s v="517"/>
        <s v="518"/>
        <s v="519"/>
        <s v="520"/>
        <s v="521"/>
        <s v="522"/>
        <s v="523"/>
        <s v="524"/>
        <s v="525"/>
        <s v="526"/>
        <s v="527"/>
        <s v="528"/>
        <s v="529"/>
        <s v="530"/>
        <s v="531"/>
        <s v="532"/>
        <s v="533"/>
        <s v="534"/>
        <s v="535"/>
        <s v="536"/>
        <s v="413"/>
      </sharedItems>
    </cacheField>
    <cacheField name="Population">
      <sharedItems containsSemiMixedTypes="0" containsString="0" containsMixedTypes="0" containsNumber="1" containsInteger="1" count="349">
        <n v="1923"/>
        <n v="3642"/>
        <n v="7290"/>
        <n v="293"/>
        <n v="400"/>
        <n v="65"/>
        <n v="150"/>
        <n v="11649"/>
        <n v="3174"/>
        <n v="1500"/>
        <n v="2537"/>
        <n v="500"/>
        <n v="75"/>
        <n v="19077"/>
        <n v="750"/>
        <n v="130"/>
        <n v="24885"/>
        <n v="1848"/>
        <n v="775"/>
        <n v="104"/>
        <n v="131"/>
        <n v="58"/>
        <n v="135"/>
        <n v="3600"/>
        <n v="1775"/>
        <n v="8492"/>
        <n v="289"/>
        <n v="5300"/>
        <n v="6000"/>
        <n v="4001"/>
        <n v="1080"/>
        <n v="726"/>
        <n v="19098"/>
        <n v="225"/>
        <n v="250"/>
        <n v="499"/>
        <n v="53"/>
        <n v="1584"/>
        <n v="3316"/>
        <n v="3134"/>
        <n v="300"/>
        <n v="2359"/>
        <n v="9494"/>
        <n v="2731"/>
        <n v="8207"/>
        <n v="2759"/>
        <n v="100"/>
        <n v="548"/>
        <n v="85"/>
        <n v="36"/>
        <n v="220"/>
        <n v="7250"/>
        <n v="16185"/>
        <n v="3797"/>
        <n v="5500"/>
        <n v="860"/>
        <n v="63"/>
        <n v="30000"/>
        <n v="35375"/>
        <n v="3500"/>
        <n v="28000"/>
        <n v="9416"/>
        <n v="29917"/>
        <n v="452"/>
        <n v="1130"/>
        <n v="2184"/>
        <n v="10000"/>
        <n v="8549"/>
        <n v="17517"/>
        <n v="16729"/>
        <n v="35361"/>
        <n v="6500"/>
        <n v="19281"/>
        <n v="19189"/>
        <n v="2988"/>
        <n v="60"/>
        <n v="2400"/>
        <n v="10709"/>
        <n v="25485"/>
        <n v="55"/>
        <n v="48"/>
        <n v="200"/>
        <n v="45"/>
        <n v="93"/>
        <n v="54"/>
        <n v="90"/>
        <n v="17641"/>
        <n v="1758"/>
        <n v="13593"/>
        <n v="10234"/>
        <n v="3428"/>
        <n v="6032"/>
        <n v="7086"/>
        <n v="13173"/>
        <n v="1828"/>
        <n v="2876"/>
        <n v="15346"/>
        <n v="7517"/>
        <n v="40759"/>
        <n v="11428"/>
        <n v="7376"/>
        <n v="5453"/>
        <n v="6737"/>
        <n v="4861"/>
        <n v="238"/>
        <n v="15222"/>
        <n v="4200"/>
        <n v="5000"/>
        <n v="21926"/>
        <n v="5700"/>
        <n v="40"/>
        <n v="50"/>
        <n v="186"/>
        <n v="11000"/>
        <n v="46300"/>
        <n v="6813"/>
        <n v="40702"/>
        <n v="3405"/>
        <n v="20320"/>
        <n v="25000"/>
        <n v="56000"/>
        <n v="25284"/>
        <n v="33300"/>
        <n v="11673"/>
        <n v="14000"/>
        <n v="7500"/>
        <n v="4571"/>
        <n v="5459"/>
        <n v="752"/>
        <n v="115"/>
        <n v="69"/>
        <n v="23309"/>
        <n v="25561"/>
        <n v="49054"/>
        <n v="5895"/>
        <n v="13659"/>
        <n v="9102"/>
        <n v="10035"/>
        <n v="4520"/>
        <n v="26536"/>
        <n v="18005"/>
        <n v="450"/>
        <n v="3538"/>
        <n v="7652"/>
        <n v="20945"/>
        <n v="7417"/>
        <n v="172"/>
        <n v="44"/>
        <n v="838"/>
        <n v="188"/>
        <n v="4300"/>
        <n v="6254"/>
        <n v="7725"/>
        <n v="15930"/>
        <n v="5924"/>
        <n v="24268"/>
        <n v="19635"/>
        <n v="11658"/>
        <n v="22348"/>
        <n v="22679"/>
        <n v="25244"/>
        <n v="10431"/>
        <n v="13812"/>
        <n v="270"/>
        <n v="148"/>
        <n v="70"/>
        <n v="68"/>
        <n v="13220"/>
        <n v="1789"/>
        <n v="6372"/>
        <n v="193"/>
        <n v="29479"/>
        <n v="7452"/>
        <n v="7784"/>
        <n v="269"/>
        <n v="129"/>
        <n v="1253"/>
        <n v="3400"/>
        <n v="16756"/>
        <n v="16735"/>
        <n v="365"/>
        <n v="62"/>
        <n v="165"/>
        <n v="21947"/>
        <n v="53936"/>
        <n v="19057"/>
        <n v="20500"/>
        <n v="22863"/>
        <n v="10444"/>
        <n v="2412"/>
        <n v="13218"/>
        <n v="21835"/>
        <n v="26093"/>
        <n v="1301"/>
        <n v="1287"/>
        <n v="600"/>
        <n v="441"/>
        <n v="12543"/>
        <n v="8360"/>
        <n v="469"/>
        <n v="350"/>
        <n v="9665"/>
        <n v="1386"/>
        <n v="820"/>
        <n v="18795"/>
        <n v="4862"/>
        <n v="125"/>
        <n v="3371"/>
        <n v="2320"/>
        <n v="22763"/>
        <n v="14375"/>
        <n v="11944"/>
        <n v="4009"/>
        <n v="242"/>
        <n v="142"/>
        <n v="655"/>
        <n v="40357"/>
        <n v="19372"/>
        <n v="6979"/>
        <n v="2124"/>
        <n v="760"/>
        <n v="34894"/>
        <n v="35500"/>
        <n v="44726"/>
        <n v="29955"/>
        <n v="33865"/>
        <n v="24509"/>
        <n v="25766"/>
        <n v="175"/>
        <n v="28"/>
        <n v="33203"/>
        <n v="16719"/>
        <n v="32206"/>
        <n v="4074"/>
        <n v="30700"/>
        <n v="12794"/>
        <n v="31687"/>
        <n v="1129"/>
        <n v="22968"/>
        <n v="9300"/>
        <n v="9842"/>
        <n v="16126"/>
        <n v="2300"/>
        <n v="7118"/>
        <n v="9500"/>
        <n v="26554"/>
        <n v="5570"/>
        <n v="20352"/>
        <n v="9600"/>
        <n v="24714"/>
        <n v="7775"/>
        <n v="31204"/>
        <n v="43"/>
        <n v="28050"/>
        <n v="31056"/>
        <n v="5289"/>
        <n v="16811"/>
        <n v="10910"/>
        <n v="14348"/>
        <n v="22795"/>
        <n v="37687"/>
        <n v="14050"/>
        <n v="168"/>
        <n v="1406"/>
        <n v="52"/>
        <n v="37"/>
        <n v="110"/>
        <n v="16530"/>
        <n v="6190"/>
        <n v="383"/>
        <n v="170"/>
        <n v="26"/>
        <n v="30"/>
        <n v="141"/>
        <n v="77"/>
        <n v="691"/>
        <n v="118"/>
        <n v="98"/>
        <n v="1706"/>
        <n v="12104"/>
        <n v="4150"/>
        <n v="7786"/>
        <n v="11654"/>
        <n v="27000"/>
        <n v="42067"/>
        <n v="32"/>
        <n v="632"/>
        <n v="67"/>
        <n v="120"/>
        <n v="109"/>
        <n v="27"/>
        <n v="47"/>
        <n v="240"/>
        <n v="205"/>
        <n v="2500"/>
        <n v="372"/>
        <n v="16886"/>
        <n v="8839"/>
        <n v="14120"/>
        <n v="330"/>
        <n v="45407"/>
        <n v="29982"/>
        <n v="9936"/>
        <n v="27564"/>
        <n v="6447"/>
        <n v="6613"/>
        <n v="900"/>
        <n v="32400"/>
        <n v="2535"/>
        <n v="18146"/>
        <n v="4500"/>
        <n v="316"/>
        <n v="749"/>
        <n v="22407"/>
        <n v="10095"/>
        <n v="2778"/>
        <n v="5255"/>
        <n v="7932"/>
        <n v="122"/>
        <n v="14076"/>
        <n v="412"/>
        <n v="23802"/>
        <n v="15414"/>
        <n v="8195"/>
        <n v="34171"/>
        <n v="18533"/>
        <n v="1145"/>
        <n v="124"/>
        <n v="64"/>
        <n v="25"/>
        <n v="868"/>
        <n v="190"/>
        <n v="16791"/>
        <n v="14349"/>
        <n v="11504"/>
        <n v="11104"/>
        <n v="24194"/>
        <n v="25664"/>
        <n v="92"/>
        <n v="103"/>
        <n v="95"/>
        <n v="140"/>
        <n v="6200"/>
        <n v="26305"/>
        <n v="14415"/>
        <n v="8770"/>
        <n v="8800"/>
        <n v="347631"/>
        <n v="5173"/>
      </sharedItems>
    </cacheField>
    <cacheField name="Service.Connections">
      <sharedItems containsSemiMixedTypes="0" containsString="0" containsMixedTypes="0" containsNumber="1" containsInteger="1" count="0"/>
    </cacheField>
    <cacheField name="bill_freq">
      <sharedItems containsBlank="1" containsMixedTypes="0" count="0"/>
    </cacheField>
    <cacheField name="bill_freq_other">
      <sharedItems containsBlank="1" containsMixedTypes="0" longText="1" count="0"/>
    </cacheField>
    <cacheField name="submetered_YN">
      <sharedItems containsBlank="1" containsMixedTypes="0" count="0"/>
    </cacheField>
    <cacheField name="expense_2019_Apr">
      <sharedItems containsString="0" containsBlank="1" containsMixedTypes="0" containsNumber="1" containsInteger="1" count="0"/>
    </cacheField>
    <cacheField name="expense_2019_May">
      <sharedItems containsString="0" containsBlank="1" containsMixedTypes="0" containsNumber="1" containsInteger="1" count="0"/>
    </cacheField>
    <cacheField name="expense_2019_Jun">
      <sharedItems containsString="0" containsBlank="1" containsMixedTypes="0" containsNumber="1" containsInteger="1" count="0"/>
    </cacheField>
    <cacheField name="expense_2019_Jul">
      <sharedItems containsString="0" containsBlank="1" containsMixedTypes="0" containsNumber="1" containsInteger="1" count="0"/>
    </cacheField>
    <cacheField name="expense_2019_Aug">
      <sharedItems containsString="0" containsBlank="1" containsMixedTypes="0" containsNumber="1" containsInteger="1" count="0"/>
    </cacheField>
    <cacheField name="expense_2019_Sep">
      <sharedItems containsString="0" containsBlank="1" containsMixedTypes="0" containsNumber="1" containsInteger="1" count="0"/>
    </cacheField>
    <cacheField name="expense_2019_Oct">
      <sharedItems containsString="0" containsBlank="1" containsMixedTypes="0" containsNumber="1" containsInteger="1" count="0"/>
    </cacheField>
    <cacheField name="expense_2019_Total">
      <sharedItems containsString="0" containsBlank="1" containsMixedTypes="0" containsNumber="1" containsInteger="1" count="0"/>
    </cacheField>
    <cacheField name="revenue_2019_Apr">
      <sharedItems containsString="0" containsBlank="1" containsMixedTypes="0" containsNumber="1" containsInteger="1" count="0"/>
    </cacheField>
    <cacheField name="revenue_2019_May">
      <sharedItems containsString="0" containsBlank="1" containsMixedTypes="0" containsNumber="1" containsInteger="1" count="0"/>
    </cacheField>
    <cacheField name="revenue_2019_Jun">
      <sharedItems containsString="0" containsBlank="1" containsMixedTypes="0" containsNumber="1" containsInteger="1" count="0"/>
    </cacheField>
    <cacheField name="revenue_2019_Jul">
      <sharedItems containsString="0" containsBlank="1" containsMixedTypes="0" containsNumber="1" containsInteger="1" count="0"/>
    </cacheField>
    <cacheField name="revenue_2019_Aug">
      <sharedItems containsString="0" containsBlank="1" containsMixedTypes="0" containsNumber="1" containsInteger="1" count="0"/>
    </cacheField>
    <cacheField name="revenue_2019_Sep">
      <sharedItems containsString="0" containsBlank="1" containsMixedTypes="0" containsNumber="1" containsInteger="1" count="0"/>
    </cacheField>
    <cacheField name="revenue_2019_Oct">
      <sharedItems containsString="0" containsBlank="1" containsMixedTypes="0" containsNumber="1" containsInteger="1" count="0"/>
    </cacheField>
    <cacheField name="revenue_2019_Total">
      <sharedItems containsString="0" containsBlank="1" containsMixedTypes="0" containsNumber="1" containsInteger="1" count="0"/>
    </cacheField>
    <cacheField name="expense_2020_Apr">
      <sharedItems containsString="0" containsBlank="1" containsMixedTypes="0" containsNumber="1" containsInteger="1" count="0"/>
    </cacheField>
    <cacheField name="expense_2020_May">
      <sharedItems containsString="0" containsBlank="1" containsMixedTypes="0" containsNumber="1" containsInteger="1" count="0"/>
    </cacheField>
    <cacheField name="expense_2020_Jun">
      <sharedItems containsString="0" containsBlank="1" containsMixedTypes="0" containsNumber="1" containsInteger="1" count="0"/>
    </cacheField>
    <cacheField name="expense_2020_Jul">
      <sharedItems containsString="0" containsBlank="1" containsMixedTypes="0" containsNumber="1" containsInteger="1" count="0"/>
    </cacheField>
    <cacheField name="expense_2020_Aug">
      <sharedItems containsString="0" containsBlank="1" containsMixedTypes="0" containsNumber="1" containsInteger="1" count="0"/>
    </cacheField>
    <cacheField name="expense_2020_Sep">
      <sharedItems containsString="0" containsBlank="1" containsMixedTypes="0" containsNumber="1" containsInteger="1" count="0"/>
    </cacheField>
    <cacheField name="expense_2020_Oct">
      <sharedItems containsString="0" containsBlank="1" containsMixedTypes="0" containsNumber="1" containsInteger="1" count="0"/>
    </cacheField>
    <cacheField name="expense_2020_Total">
      <sharedItems containsString="0" containsBlank="1" containsMixedTypes="0" containsNumber="1" containsInteger="1" count="0"/>
    </cacheField>
    <cacheField name="revenue_2020_Apr">
      <sharedItems containsString="0" containsBlank="1" containsMixedTypes="0" containsNumber="1" containsInteger="1" count="0"/>
    </cacheField>
    <cacheField name="revenue_2020_May">
      <sharedItems containsString="0" containsBlank="1" containsMixedTypes="0" containsNumber="1" containsInteger="1" count="0"/>
    </cacheField>
    <cacheField name="revenue_2020_Jun">
      <sharedItems containsString="0" containsBlank="1" containsMixedTypes="0" containsNumber="1" containsInteger="1" count="0"/>
    </cacheField>
    <cacheField name="revenue_2020_Jul">
      <sharedItems containsString="0" containsBlank="1" containsMixedTypes="0" containsNumber="1" containsInteger="1" count="0"/>
    </cacheField>
    <cacheField name="revenue_2020_Aug">
      <sharedItems containsString="0" containsBlank="1" containsMixedTypes="0" containsNumber="1" containsInteger="1" count="0"/>
    </cacheField>
    <cacheField name="revenue_2020_Sep">
      <sharedItems containsString="0" containsBlank="1" containsMixedTypes="0" containsNumber="1" containsInteger="1" count="0"/>
    </cacheField>
    <cacheField name="revenue_2020_Oct">
      <sharedItems containsString="0" containsBlank="1" containsMixedTypes="0" containsNumber="1" containsInteger="1" count="0"/>
    </cacheField>
    <cacheField name="revenue_2020_Total">
      <sharedItems containsString="0" containsBlank="1" containsMixedTypes="0" containsNumber="1" containsInteger="1" count="0"/>
    </cacheField>
    <cacheField name="comments_exp_rev">
      <sharedItems containsBlank="1" containsMixedTypes="0" longText="1" count="0"/>
    </cacheField>
    <cacheField name="cash_reserve_restricted">
      <sharedItems containsString="0" containsBlank="1" containsMixedTypes="0" containsNumber="1" containsInteger="1" count="0"/>
    </cacheField>
    <cacheField name="cash_reserve_unrestricted">
      <sharedItems containsString="0" containsBlank="1" containsMixedTypes="0" containsNumber="1" containsInteger="1" count="0"/>
    </cacheField>
    <cacheField name="cash_reserve_total">
      <sharedItems containsString="0" containsBlank="1" containsMixedTypes="0" containsNumber="1" containsInteger="1" count="0"/>
    </cacheField>
    <cacheField name="months_before_assist">
      <sharedItems containsBlank="1" containsMixedTypes="0" count="7">
        <s v="&gt;12"/>
        <s v="No Assistance Needed"/>
        <s v="9-12"/>
        <s v="6-9"/>
        <m/>
        <s v="3-6"/>
        <s v="0-3"/>
      </sharedItems>
    </cacheField>
    <cacheField name="loans_YN">
      <sharedItems containsBlank="1" containsMixedTypes="0" count="0"/>
    </cacheField>
    <cacheField name="delinquent_num_acc">
      <sharedItems containsString="0" containsBlank="1" containsMixedTypes="0" containsNumber="1" containsInteger="1" count="0"/>
    </cacheField>
    <cacheField name="delinquent_amount_dollars">
      <sharedItems containsString="0" containsBlank="1" containsMixedTypes="0" containsNumber="1" containsInteger="1" count="0"/>
    </cacheField>
    <cacheField name="comments_cash_reserves">
      <sharedItems containsBlank="1" containsMixedTypes="0" longText="1" count="0"/>
    </cacheField>
    <cacheField name="System_Population_Category">
      <sharedItems containsMixedTypes="0" count="4">
        <s v="501-3,300"/>
        <s v="3,301-10,000"/>
        <s v="&lt;=500"/>
        <s v="&gt;10,000"/>
      </sharedItems>
    </cacheField>
    <cacheField name="revenue_2019_fill">
      <sharedItems containsString="0" containsBlank="1" containsMixedTypes="0" containsNumber="1" containsInteger="1" count="0"/>
    </cacheField>
    <cacheField name="revenue_2020_fill">
      <sharedItems containsString="0" containsBlank="1" containsMixedTypes="0" containsNumber="1" containsInteger="1" count="0"/>
    </cacheField>
    <cacheField name="delta_expense">
      <sharedItems containsString="0" containsBlank="1" containsMixedTypes="0" containsNumber="1" containsInteger="1" count="0"/>
    </cacheField>
    <cacheField name="delta_expense_pct">
      <sharedItems containsString="0" containsBlank="1" containsMixedTypes="0" containsNumber="1" containsInteger="1" count="0"/>
    </cacheField>
    <cacheField name="delta_revenue">
      <sharedItems containsString="0" containsBlank="1" containsMixedTypes="0" containsNumber="1" containsInteger="1" count="0"/>
    </cacheField>
    <cacheField name="delta_revenue_pct">
      <sharedItems containsString="0" containsBlank="1" containsMixedTypes="0" containsNumber="1" containsInteger="1" count="0"/>
    </cacheField>
    <cacheField name="OR_2019">
      <sharedItems containsString="0" containsBlank="1" containsMixedTypes="0" containsNumber="1" containsInteger="1" count="0"/>
    </cacheField>
    <cacheField name="OR_2020">
      <sharedItems containsString="0" containsBlank="1" containsMixedTypes="0" containsNumber="1" containsInteger="1" count="0"/>
    </cacheField>
    <cacheField name="delta_OR">
      <sharedItems containsString="0" containsBlank="1" containsMixedTypes="0" containsNumber="1" containsInteger="1" count="0"/>
    </cacheField>
    <cacheField name="Outlier">
      <sharedItems containsString="0" containsBlank="1" containsMixedTypes="0" containsNumber="1" containsInteger="1" count="3">
        <n v="0"/>
        <m/>
        <n v="1"/>
      </sharedItems>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6" recordCount="213" refreshedBy="Walker Grimshaw" refreshedVersion="6">
  <cacheSource type="worksheet">
    <worksheetSource ref="A1:Z214" sheet="SWRCB Summer Clean Data"/>
  </cacheSource>
  <cacheFields count="26">
    <cacheField name="Respondent_ID">
      <sharedItems containsSemiMixedTypes="0" containsString="0" containsMixedTypes="0" containsNumber="1" containsInteger="1" count="0"/>
    </cacheField>
    <cacheField name="Length_Bill_Cycle">
      <sharedItems containsBlank="1" containsMixedTypes="0" count="0"/>
    </cacheField>
    <cacheField name="Bill_Multiplier" numFmtId="2">
      <sharedItems containsSemiMixedTypes="0" containsString="0" containsMixedTypes="0" containsNumber="1" containsInteger="1" count="0"/>
    </cacheField>
    <cacheField name="Total_Revenue_Loss (Dollars)">
      <sharedItems containsString="0" containsBlank="1" containsMixedTypes="0" containsNumber="1" containsInteger="1" count="0"/>
    </cacheField>
    <cacheField name="Monthly_Revenue_Loss (Dollars)">
      <sharedItems containsMixedTypes="1" containsNumber="1" containsInteger="1" count="0"/>
    </cacheField>
    <cacheField name="Percent_Revenue_Loss">
      <sharedItems containsBlank="1" containsMixedTypes="0" count="0"/>
    </cacheField>
    <cacheField name="Percent_Revenue_Loss_Recategorized" numFmtId="49">
      <sharedItems containsBlank="1" containsMixedTypes="1" containsNumber="1" containsInteger="1" count="0"/>
    </cacheField>
    <cacheField name="Percent_Revenue_Loss_Estimate_Number">
      <sharedItems containsString="0" containsBlank="1" containsMixedTypes="0" containsNumber="1" containsInteger="1" count="0"/>
    </cacheField>
    <cacheField name="Monthly_Revenue_Loss_fill (Dollars)">
      <sharedItems containsMixedTypes="1" containsNumber="1" containsInteger="1" count="0"/>
    </cacheField>
    <cacheField name="Percent_Cash_Reserve_Category">
      <sharedItems containsBlank="1" containsMixedTypes="0" count="0"/>
    </cacheField>
    <cacheField name="Percent_Nonresidential_Loss">
      <sharedItems containsBlank="1" containsMixedTypes="0" count="0"/>
    </cacheField>
    <cacheField name="Revenue_Decline_Factors">
      <sharedItems containsBlank="1" containsMixedTypes="0" count="0"/>
    </cacheField>
    <cacheField name="Personnel_Shortage">
      <sharedItems containsBlank="1" containsMixedTypes="0" count="0"/>
    </cacheField>
    <cacheField name="Personnel_1_Month">
      <sharedItems containsBlank="1" containsMixedTypes="0" count="0"/>
    </cacheField>
    <cacheField name="Personnel_2_Month">
      <sharedItems containsBlank="1" containsMixedTypes="0" count="0"/>
    </cacheField>
    <cacheField name="Need_Mutual_Aid">
      <sharedItems containsBlank="1" containsMixedTypes="0" count="0"/>
    </cacheField>
    <cacheField name="Need_Operational_Support">
      <sharedItems containsBlank="1" containsMixedTypes="0" count="0"/>
    </cacheField>
    <cacheField name="Supply_Chain_Issues">
      <sharedItems containsBlank="1" containsMixedTypes="0" count="0"/>
    </cacheField>
    <cacheField name="Supply_Other">
      <sharedItems containsBlank="1" containsMixedTypes="0" count="0"/>
    </cacheField>
    <cacheField name="Comments">
      <sharedItems containsBlank="1" containsMixedTypes="0" longText="1" count="0"/>
    </cacheField>
    <cacheField name="Population_Served_Count (People)">
      <sharedItems containsSemiMixedTypes="0" containsString="0" containsMixedTypes="0" containsNumber="1" containsInteger="1" count="0"/>
    </cacheField>
    <cacheField name="System_Population_Category (People)">
      <sharedItems containsMixedTypes="0" count="5">
        <s v="501-3,300"/>
        <s v="&lt;=500"/>
        <s v="3,301-10,000"/>
        <s v="10,001-100,000"/>
        <s v="&gt;100,000"/>
      </sharedItems>
    </cacheField>
    <cacheField name="Percent_HH_Poverty" numFmtId="165">
      <sharedItems containsString="0" containsBlank="1" containsMixedTypes="0" containsNumber="1" count="203">
        <n v="7.13501646542261"/>
        <n v="3.36134453781513"/>
        <m/>
        <n v="11.4207728774601"/>
        <n v="27.5318829707427"/>
        <n v="15.458418998242"/>
        <n v="2.32558139534884"/>
        <n v="32.5949367088608"/>
        <n v="27.531380753138105"/>
        <n v="13.18407960199"/>
        <n v="7.748668896951421"/>
        <n v="9.59475566150179"/>
        <n v="2.28426395939086"/>
        <n v="13.6281384302194"/>
        <n v="31.2056737588652"/>
        <n v="22.474857892435505"/>
        <n v="5.88839438548442"/>
        <n v="20.3619909502262"/>
        <n v="7.252747252747249"/>
        <n v="11.2384198408238"/>
        <n v="2.76679841897233"/>
        <n v="9.34579439252336"/>
        <n v="5.37903533703814"/>
        <n v="28.5163281049113"/>
        <n v="22.018724240521905"/>
        <n v="10.4004139468238"/>
        <n v="8.76510342002867"/>
        <n v="7.996837111228259"/>
        <n v="15.6963056863455"/>
        <n v="13.4349030470914"/>
        <n v="6.0979908353895"/>
        <n v="8.53134094956779"/>
        <n v="16.0221061141747"/>
        <n v="6.50925024342746"/>
        <n v="7.931404072883169"/>
        <n v="17.4502136523627"/>
        <n v="8.8837521926589"/>
        <n v="14.9630781189273"/>
        <n v="13.3642067294833"/>
        <n v="11.5379095910069"/>
        <n v="26.0037348272642"/>
        <n v="5.52291421856639"/>
        <n v="11.7081566168787"/>
        <n v="18.0671898421656"/>
        <n v="11.852708694814"/>
        <n v="15.4574132492114"/>
        <n v="23.125"/>
        <n v="0"/>
        <n v="22.9071694985495"/>
        <n v="10.8108108108108"/>
        <n v="19.9369306236861"/>
        <n v="3.5958904109589"/>
        <n v="26.0371959942775"/>
        <n v="26.0539046302695"/>
        <n v="19.5042069004461"/>
        <n v="17.3580649204161"/>
        <n v="6.59035726673604"/>
        <n v="5.23446019629226"/>
        <n v="22.4780701754386"/>
        <n v="0.261780104712042"/>
        <n v="11.1405333837715"/>
        <n v="2.9093931837074"/>
        <n v="22.0136518771331"/>
        <n v="9.30917179118147"/>
        <n v="17.9861111111111"/>
        <n v="8.40797056168854"/>
        <n v="23.7101103489412"/>
        <n v="6.37480798771121"/>
        <n v="21.7532467532468"/>
        <n v="9.73684210526316"/>
        <n v="7.9533941236068895"/>
        <n v="6.91594039921282"/>
        <n v="11.9631519980082"/>
        <n v="30.0373134328358"/>
        <n v="6.82242264033587"/>
        <n v="13.7360661632506"/>
        <n v="24.9504223283144"/>
        <n v="24.750192159877"/>
        <n v="14.6601105592053"/>
        <n v="16.390423572744"/>
        <n v="5.76954199708691"/>
        <n v="2.97619047619048"/>
        <n v="10.5193075898802"/>
        <n v="12.7833182230281"/>
        <n v="23.8317757009346"/>
        <n v="23.7760625093262"/>
        <n v="18.1564703952764"/>
        <n v="42.5755584756899"/>
        <n v="17.0797625049011"/>
        <n v="6.18955512572534"/>
        <n v="2.06825232678387"/>
        <n v="9.06658739595719"/>
        <n v="2.05696202531646"/>
        <n v="18.297215116559695"/>
        <n v="11.7804551539491"/>
        <n v="13.1405657947982"/>
        <n v="8.68005527948484"/>
        <n v="32.9625884732053"/>
        <n v="10.7817646039175"/>
        <n v="2.5362318840579694"/>
        <n v="16.2934362934363"/>
        <n v="16.6149068322981"/>
        <n v="8.14603884877453"/>
        <n v="6.2313213319214"/>
        <n v="6.35136230943886"/>
        <n v="21.5686274509804"/>
        <n v="12.8207888060275"/>
        <n v="25.6432246998285"/>
        <n v="11.8577075098814"/>
        <n v="12.6636455186304"/>
        <n v="19.0705128205128"/>
        <n v="4.06091370558376"/>
        <n v="20.4920269796093"/>
        <n v="28.6096256684492"/>
        <n v="8.53968253968254"/>
        <n v="3.34101382488479"/>
        <n v="30.9575233981281"/>
        <n v="34.0466926070039"/>
        <n v="11.4616104072783"/>
        <n v="6.4340239912759"/>
        <n v="8.32719233603537"/>
        <n v="4.59518599562363"/>
        <n v="22.686623364398"/>
        <n v="16.3498098859316"/>
        <n v="19.0265877572653"/>
        <n v="23.5915766570829"/>
        <n v="3.47860855657737"/>
        <n v="17.1590909090909"/>
        <n v="20.0055667664046"/>
        <n v="20.7830766375951"/>
        <n v="11.43696721073"/>
        <n v="20.3364278346425"/>
        <n v="15.7398080899115"/>
        <n v="18.957345971564"/>
        <n v="20.313672976647"/>
        <n v="8.11170212765957"/>
        <n v="4.29282006920415"/>
        <n v="2.65848670756646"/>
        <n v="7.00558584918207"/>
        <n v="18.4129165235314"/>
        <n v="11.1176935229068"/>
        <n v="88.8888888888889"/>
        <n v="22.3251982288127"/>
        <n v="11.2472160356347"/>
        <n v="3.96396396396396"/>
        <n v="4.41176470588235"/>
        <n v="7.18936516549105"/>
        <n v="3.06122448979592"/>
        <n v="6.49593004656453"/>
        <n v="10.2355322736167"/>
        <n v="9.12708802429701"/>
        <n v="13.8986936977705"/>
        <n v="10.1823708206687"/>
        <n v="9.4127028663408"/>
        <n v="12.6530612244898"/>
        <n v="17.3252279635258"/>
        <n v="23.9438916979286"/>
        <n v="2.42603550295858"/>
        <n v="12.7342256214149"/>
        <n v="6.24195624195624"/>
        <n v="10.6623586429725"/>
        <n v="25.0146327187591"/>
        <n v="7.70033933698773"/>
        <n v="16.6358595194085"/>
        <n v="13.7594208647362"/>
        <n v="2.70793036750484"/>
        <n v="5.29673590504451"/>
        <n v="5.93986244529074"/>
        <n v="28.0439121756487"/>
        <n v="16.4319248826291"/>
        <n v="23.963133640553"/>
        <n v="17.3913043478261"/>
        <n v="6.91318327974277"/>
        <n v="16.2253903598099"/>
        <n v="39.1408114558473"/>
        <n v="25.4601226993865"/>
        <n v="20.8765473402476"/>
        <n v="6.73379982952406"/>
        <n v="4.35524960702477"/>
        <n v="16.0324591967724"/>
        <n v="7.96019900497512"/>
        <n v="5.70999248685199"/>
        <n v="11.7711072821257"/>
        <n v="25.9868421052632"/>
        <n v="11.6279069767442"/>
        <n v="17.1107164002368"/>
        <n v="17.3823054158572"/>
        <n v="25.9706643658326"/>
        <n v="28.5909712722298"/>
        <n v="2.95652173913043"/>
        <n v="12.9124820659971"/>
        <n v="29.1763709506669"/>
        <n v="7.47252747252747"/>
        <n v="8.57192135219041"/>
        <n v="32.4324324324324"/>
        <n v="16.7088607594937"/>
        <n v="22.2222222222222"/>
        <n v="10.1020227634605"/>
        <n v="18.5483870967742"/>
        <n v="29.0540540540541"/>
        <n v="10.6934476170806"/>
        <n v="28.0551905387648"/>
        <n v="33.9928057553957"/>
      </sharedItems>
      <fieldGroup base="22">
        <rangePr groupBy="range" autoEnd="0" autoStart="1" startNum="0" endNum="100" groupInterval="10"/>
        <groupItems count="12">
          <s v="(blank)"/>
          <s v="0-10"/>
          <s v="10-20"/>
          <s v="20-30"/>
          <s v="30-40"/>
          <s v="40-50"/>
          <s v="50-60"/>
          <s v="60-70"/>
          <s v="70-80"/>
          <s v="80-90"/>
          <s v="90-100"/>
          <s v="&gt;100"/>
        </groupItems>
      </fieldGroup>
    </cacheField>
    <cacheField name="Percent_DAC" numFmtId="165">
      <sharedItems containsString="0" containsBlank="1" containsMixedTypes="0" containsNumber="1" count="54">
        <n v="0"/>
        <m/>
        <n v="76.3685821149269"/>
        <n v="99.5092693565976"/>
        <n v="2.53968253968254"/>
        <n v="25.7392772927156"/>
        <n v="9.16065674390057"/>
        <n v="100"/>
        <n v="54.933283950136"/>
        <n v="17.0404992558164"/>
        <n v="57.8762466001813"/>
        <n v="19.5952123593938"/>
        <n v="6.2818396435735"/>
        <n v="33.4397832690255"/>
        <n v="8.64004448615021"/>
        <n v="8.42395185780913"/>
        <n v="95.0630215425439"/>
        <n v="0.793503192610502"/>
        <n v="99.18219749652289"/>
        <n v="29.290235081374295"/>
        <n v="63.4490347104131"/>
        <n v="65.386144913704"/>
        <n v="52.8113414074362"/>
        <n v="0.8987854251012148"/>
        <n v="80.7503041971882"/>
        <n v="14.1262208819464"/>
        <n v="28.5582052878709"/>
        <n v="3.37304693161724"/>
        <n v="6.60467020514395"/>
        <n v="29.144851657940695"/>
        <n v="11.6042003015464"/>
        <n v="29.8653755314124"/>
        <n v="5.134451593707"/>
        <n v="29.6971096930673"/>
        <n v="81.5972891815202"/>
        <n v="64.3563218390805"/>
        <n v="78.4341927312539"/>
        <n v="96.8340493122992"/>
        <n v="76.1224276338153"/>
        <n v="14.7545884893281"/>
        <n v="4.46992382045832"/>
        <n v="0.327098498111121"/>
        <n v="4.91570675353461"/>
        <n v="11.5708209580776"/>
        <n v="93.7853450896929"/>
        <n v="1.38762153487933"/>
        <n v="72.4929971988796"/>
        <n v="18.0705748434832"/>
        <n v="6.49241558492298"/>
        <n v="4.52824356695773"/>
        <n v="24.7073226719718"/>
        <n v="43.2144332025604"/>
        <n v="44.5520200962948"/>
        <n v="0.161804817160557"/>
      </sharedItems>
    </cacheField>
    <cacheField name="Percent_CI_Connections" numFmtId="165">
      <sharedItems containsString="0" containsBlank="1" containsMixedTypes="0" containsNumber="1" count="161">
        <n v="19.5512820512821"/>
        <n v="0"/>
        <n v="5.39305301645338"/>
        <m/>
        <n v="8.18787418838013"/>
        <n v="4.01785714285714"/>
        <n v="7.524443100493901"/>
        <n v="10.6786918791921"/>
        <n v="7.78588807785888"/>
        <n v="1.16279069767442"/>
        <n v="1.88284518828452"/>
        <n v="1.78571428571429"/>
        <n v="2.39184039453037"/>
        <n v="11.5384615384615"/>
        <n v="2.2802850356294506"/>
        <n v="0.0713266761768902"/>
        <n v="4.584686774942"/>
        <n v="9.18619886446353"/>
        <n v="3.69220821209182"/>
        <n v="1.33333333333333"/>
        <n v="10.390010263428"/>
        <n v="14.2857142857143"/>
        <n v="12.2490782466202"/>
        <n v="7.7376171352075"/>
        <n v="4.4683808200139"/>
        <n v="10.9642438452521"/>
        <n v="3.78789625360231"/>
        <n v="2.44154380693023"/>
        <n v="3.6223506743738"/>
        <n v="5.08499787505312"/>
        <n v="7.38612420028349"/>
        <n v="4.63752665245203"/>
        <n v="9.15800012919062"/>
        <n v="10.4463319177284"/>
        <n v="0.25"/>
        <n v="6.12305939324883"/>
        <n v="5.62916933199306"/>
        <n v="2.98181250487862"/>
        <n v="4.94505494505495"/>
        <n v="3.7344398340249"/>
        <n v="16.3807890222985"/>
        <n v="16.0757946210269"/>
        <n v="1.5625"/>
        <n v="2.49378437429368"/>
        <n v="5.9660875026167"/>
        <n v="2.5"/>
        <n v="16.4948453608247"/>
        <n v="3.48837209302326"/>
        <n v="8.17186183656276"/>
        <n v="100"/>
        <n v="5.52147239263804"/>
        <n v="89.7016361886429"/>
        <n v="3.55669874495543"/>
        <n v="4.29009193054137"/>
        <n v="3.8336872694758"/>
        <n v="6.4275916127768"/>
        <n v="200"/>
        <n v="3.63636363636364"/>
        <n v="55"/>
        <n v="6.25"/>
        <n v="2.69989615784008"/>
        <n v="4.17235624336216"/>
        <n v="0.250941028858218"/>
        <n v="3.27406499080319"/>
        <n v="9.05780609922622"/>
        <n v="6.69887278582931"/>
        <n v="7.834164645586421"/>
        <n v="1.80615619435258"/>
        <n v="5.62969608612762"/>
        <n v="3.33333333333333"/>
        <n v="1.53846153846154"/>
        <n v="7.28770595690748"/>
        <n v="6.87681665577612"/>
        <n v="8.608"/>
        <n v="4.45670506846574"/>
        <n v="4.40528634361233"/>
        <n v="5.6561647233937"/>
        <n v="7.69840850208851"/>
        <n v="10.580551912422"/>
        <n v="3.80007018599288"/>
        <n v="83.2307692307692"/>
        <n v="16.7025862068966"/>
        <n v="8.22261218350464"/>
        <n v="5.35744899708555"/>
        <n v="4.14665228899128"/>
        <n v="5.99380319811959"/>
        <n v="2.77777777777778"/>
        <n v="6.14174007720479"/>
        <n v="2.25694444444444"/>
        <n v="9.08108108108108"/>
        <n v="7.60869565217391"/>
        <n v="4.29990177889338"/>
        <n v="3.00489168413697"/>
        <n v="82.1917808219178"/>
        <n v="5.80021482277121"/>
        <n v="4.61279224882398"/>
        <n v="0.350058343057176"/>
        <n v="7.640086206896551"/>
        <n v="2.94117647058824"/>
        <n v="4.7808764940239"/>
        <n v="7.68755152514427"/>
        <n v="68.9922480620155"/>
        <n v="4.14068853347791"/>
        <n v="2.3144799652828"/>
        <n v="5.54066130473637"/>
        <n v="4.67019740009629"/>
        <n v="13.386639153985"/>
        <n v="10.7720297964368"/>
        <n v="20.4081632653061"/>
        <n v="4.51020232950806"/>
        <n v="5.68101559245912"/>
        <n v="5.8578431372549"/>
        <n v="6.27445079747216"/>
        <n v="4.4365119836818"/>
        <n v="14.393063583815"/>
        <n v="48.8755622188906"/>
        <n v="4.29394812680115"/>
        <n v="8.22770223553814"/>
        <n v="3.31566572350855"/>
        <n v="3.8149490764716"/>
        <n v="17.741935483871"/>
        <n v="10.8424427362973"/>
        <n v="4.64638600617862"/>
        <n v="7.555045392883231"/>
        <n v="9.13435769162051"/>
        <n v="5.05187787980243"/>
        <n v="6.8445475638051"/>
        <n v="5.44041450777202"/>
        <n v="1.13035551504102"/>
        <n v="4.38391395838204"/>
        <n v="3.52093891704455"/>
        <n v="1.92926045016077"/>
        <n v="11.7414976722165"/>
        <n v="5.87288817377313"/>
        <n v="2.04614907657558"/>
        <n v="6.83669854764435"/>
        <n v="7.7437106918239"/>
        <n v="2.33558696988322"/>
        <n v="6.9811320754717"/>
        <n v="2.06561360874848"/>
        <n v="4.01606425702811"/>
        <n v="18.279569892473095"/>
        <n v="4.53448544293944"/>
        <n v="6.40338214064756"/>
        <n v="6.51019028300976"/>
        <n v="0.392156862745098"/>
        <n v="1.26984126984127"/>
        <n v="2.65639735932097"/>
        <n v="4.10958904109589"/>
        <n v="2.5062656641604"/>
        <n v="3.93243796272183"/>
        <n v="10.3698811096433"/>
        <n v="8.38323353293413"/>
        <n v="3.1907894736842106"/>
        <n v="1.92838310135508"/>
        <n v="9.80392156862745"/>
        <n v="0.881057268722467"/>
        <n v="6.21468926553672"/>
        <n v="8.40044952238247"/>
        <n v="3.04878048780488"/>
        <n v="5.20267446719599"/>
      </sharedItems>
    </cacheField>
    <cacheField name="Outlier">
      <sharedItems containsSemiMixedTypes="0" containsString="0" containsMixedTypes="0" containsNumber="1" containsInteger="1" count="2">
        <n v="0"/>
        <n v="1"/>
      </sharedItems>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6" recordCount="1130" refreshedBy="Walker Grimshaw" refreshedVersion="6">
  <cacheSource type="worksheet">
    <worksheetSource ref="A1:BB1131" sheet="RCAP Clean Data"/>
  </cacheSource>
  <cacheFields count="54">
    <cacheField name="Respondent ID">
      <sharedItems containsSemiMixedTypes="0" containsString="0" containsMixedTypes="0" containsNumber="1" containsInteger="1" count="0"/>
    </cacheField>
    <cacheField name="State">
      <sharedItems containsMixedTypes="0" count="50">
        <s v="AK"/>
        <s v="TX"/>
        <s v="OK"/>
        <s v="LA"/>
        <s v="ID"/>
        <s v="KY"/>
        <s v="PR"/>
        <s v="WV"/>
        <s v="MS"/>
        <s v="TN"/>
        <s v="WA"/>
        <s v="CA"/>
        <s v="AZ"/>
        <s v="WI"/>
        <s v="IL"/>
        <s v="AR"/>
        <s v="MN"/>
        <s v="NH"/>
        <s v="NM"/>
        <s v="MA"/>
        <s v="NJ"/>
        <s v="NY"/>
        <s v="IN"/>
        <s v="DE"/>
        <s v="MD"/>
        <s v="OH"/>
        <s v="CO"/>
        <s v="AL"/>
        <s v="OR"/>
        <s v="HI"/>
        <s v="VT"/>
        <s v="KS"/>
        <s v="NV"/>
        <s v="NE"/>
        <s v="MO"/>
        <s v="FL"/>
        <s v="ND"/>
        <s v="ME"/>
        <s v="SD"/>
        <s v="WY"/>
        <s v="MT"/>
        <s v="IA"/>
        <s v="SC"/>
        <s v="NC"/>
        <s v="VA"/>
        <s v="GA"/>
        <s v="PA"/>
        <s v="MI"/>
        <s v="RI"/>
        <s v="CT"/>
      </sharedItems>
    </cacheField>
    <cacheField name="Num Communities">
      <sharedItems containsBlank="1" containsMixedTypes="0" count="0"/>
    </cacheField>
    <cacheField name="Incomplete">
      <sharedItems containsBlank="1" containsMixedTypes="0" count="0"/>
    </cacheField>
    <cacheField name="Infrastructure Type">
      <sharedItems containsMixedTypes="0" count="3">
        <s v="Both"/>
        <s v="Water"/>
        <s v="Wastewater"/>
      </sharedItems>
    </cacheField>
    <cacheField name="Population Served Category (People)">
      <sharedItems containsMixedTypes="0" count="5">
        <s v=""/>
        <s v="3,301-10,000"/>
        <s v="501-3,300"/>
        <s v="&lt;=500"/>
        <s v="&gt;10,000"/>
      </sharedItems>
    </cacheField>
    <cacheField name="Percent Revenue CII">
      <sharedItems containsString="0" containsBlank="1" containsMixedTypes="0" containsNumber="1" containsInteger="1" count="68">
        <n v="22"/>
        <n v="47"/>
        <n v="12"/>
        <m/>
        <n v="5"/>
        <n v="40"/>
        <n v="0"/>
        <n v="2"/>
        <n v="25"/>
        <n v="8"/>
        <n v="85"/>
        <n v="10"/>
        <n v="1"/>
        <n v="4"/>
        <n v="20"/>
        <n v="17"/>
        <n v="6"/>
        <n v="33"/>
        <n v="15"/>
        <n v="19"/>
        <n v="45"/>
        <n v="30"/>
        <n v="3"/>
        <n v="80"/>
        <n v="100"/>
        <n v="29"/>
        <n v="35"/>
        <n v="37"/>
        <n v="11"/>
        <n v="13"/>
        <n v="16"/>
        <n v="7"/>
        <n v="27"/>
        <n v="75"/>
        <n v="60"/>
        <n v="23"/>
        <n v="18"/>
        <n v="98"/>
        <n v="99"/>
        <n v="14"/>
        <n v="21"/>
        <n v="97"/>
        <n v="38"/>
        <n v="9"/>
        <n v="41"/>
        <n v="50"/>
        <n v="52"/>
        <n v="48"/>
        <n v="55"/>
        <n v="70"/>
        <n v="26"/>
        <n v="65"/>
        <n v="24"/>
        <n v="32"/>
        <n v="90"/>
        <n v="44"/>
        <n v="46"/>
        <n v="31"/>
        <n v="39"/>
        <n v="43"/>
        <n v="36"/>
        <n v="72"/>
        <n v="61"/>
        <n v="53"/>
        <n v="78"/>
        <n v="34"/>
        <n v="49"/>
        <n v="58"/>
      </sharedItems>
    </cacheField>
    <cacheField name="Percent Revenue CII Category">
      <sharedItems containsBlank="1" containsMixedTypes="0" count="0"/>
    </cacheField>
    <cacheField name="FT Staff">
      <sharedItems containsString="0" containsBlank="1" containsMixedTypes="0" containsNumber="1" containsInteger="1" count="0"/>
    </cacheField>
    <cacheField name="PT Staff">
      <sharedItems containsString="0" containsBlank="1" containsMixedTypes="0" containsNumber="1" containsInteger="1" count="0"/>
    </cacheField>
    <cacheField name="Contract Operators">
      <sharedItems containsString="0" containsBlank="1" containsMixedTypes="0" containsNumber="1" containsInteger="1" count="0"/>
    </cacheField>
    <cacheField name="Operation Duration Category">
      <sharedItems containsMixedTypes="0" count="0"/>
    </cacheField>
    <cacheField name="Operation Duration Estimate (months)">
      <sharedItems containsMixedTypes="1" containsNumber="1" containsInteger="1" count="0"/>
    </cacheField>
    <cacheField name="Negative Impacts">
      <sharedItems containsMixedTypes="0" count="0"/>
    </cacheField>
    <cacheField name="COVID Challenges Paying Staff">
      <sharedItems containsBlank="1" containsMixedTypes="0" count="0"/>
    </cacheField>
    <cacheField name="COVID Challenges Keeping Staff">
      <sharedItems containsBlank="1" containsMixedTypes="0" count="0"/>
    </cacheField>
    <cacheField name="COVID Challenges Paying Bills">
      <sharedItems containsBlank="1" containsMixedTypes="0" count="0"/>
    </cacheField>
    <cacheField name="COVID Challenges Chemicals">
      <sharedItems containsBlank="1" containsMixedTypes="0" count="0"/>
    </cacheField>
    <cacheField name="COVID Challenges System Maintenance">
      <sharedItems containsBlank="1" containsMixedTypes="0" count="0"/>
    </cacheField>
    <cacheField name="COVID Challenges Regulation Compliance">
      <sharedItems containsBlank="1" containsMixedTypes="0" count="0"/>
    </cacheField>
    <cacheField name="COVID Challenges Capital Projects">
      <sharedItems containsBlank="1" containsMixedTypes="0" count="0"/>
    </cacheField>
    <cacheField name="COVID Challenges Existing Debt">
      <sharedItems containsBlank="1" containsMixedTypes="0" count="0"/>
    </cacheField>
    <cacheField name="COVID Challenges unsure">
      <sharedItems containsBlank="1" containsMixedTypes="0" count="0"/>
    </cacheField>
    <cacheField name="COVID Challenges NA">
      <sharedItems containsBlank="1" containsMixedTypes="0" count="0"/>
    </cacheField>
    <cacheField name="COVID Challenges Category">
      <sharedItems containsBlank="1" containsMixedTypes="0" count="0"/>
    </cacheField>
    <cacheField name="Revenue Change">
      <sharedItems containsBlank="1" containsMixedTypes="0" count="0"/>
    </cacheField>
    <cacheField name="Percent Revenue Change">
      <sharedItems containsString="0" containsBlank="1" containsMixedTypes="0" containsNumber="1" containsInteger="1" count="0"/>
    </cacheField>
    <cacheField name="Percent Revenue Change Filled" numFmtId="165">
      <sharedItems containsMixedTypes="1" containsNumber="1" containsInteger="1" count="0"/>
    </cacheField>
    <cacheField name="Percent Revenue Change Category" numFmtId="165">
      <sharedItems containsMixedTypes="0" count="0"/>
    </cacheField>
    <cacheField name="Revenue Change Magnitude (Dollars)">
      <sharedItems containsString="0" containsBlank="1" containsMixedTypes="0" containsNumber="1" containsInteger="1" count="0"/>
    </cacheField>
    <cacheField name="Revenue Change Magnitude Direction (Dollars)">
      <sharedItems containsMixedTypes="1" containsNumber="1" containsInteger="1" count="0"/>
    </cacheField>
    <cacheField name="Loans">
      <sharedItems containsBlank="1" containsMixedTypes="0" count="0"/>
    </cacheField>
    <cacheField name="Loans Bonds">
      <sharedItems containsBlank="1" containsMixedTypes="0" count="0"/>
    </cacheField>
    <cacheField name="Loans USDA">
      <sharedItems containsBlank="1" containsMixedTypes="0" count="0"/>
    </cacheField>
    <cacheField name="Loans SRF">
      <sharedItems containsBlank="1" containsMixedTypes="0" count="0"/>
    </cacheField>
    <cacheField name="Loans Not Borrowing">
      <sharedItems containsBlank="1" containsMixedTypes="0" count="0"/>
    </cacheField>
    <cacheField name="Loans Do not want to answer">
      <sharedItems containsBlank="1" containsMixedTypes="0" count="0"/>
    </cacheField>
    <cacheField name="Loans Other Loan or Grant Category">
      <sharedItems containsBlank="1" containsMixedTypes="0" count="0"/>
    </cacheField>
    <cacheField name="Loans Payment Deferral Request">
      <sharedItems containsBlank="1" containsMixedTypes="0" count="0"/>
    </cacheField>
    <cacheField name="Utility Collaboration">
      <sharedItems containsBlank="1" containsMixedTypes="0" count="0"/>
    </cacheField>
    <cacheField name="Utility Collaboration Category">
      <sharedItems containsBlank="1" containsMixedTypes="0" count="0"/>
    </cacheField>
    <cacheField name="Remarkable Response Category">
      <sharedItems containsBlank="1" containsMixedTypes="0" count="0"/>
    </cacheField>
    <cacheField name="Additional Assistance Resources">
      <sharedItems containsBlank="1" containsMixedTypes="0" count="0"/>
    </cacheField>
    <cacheField name="Additional Assistance Financial">
      <sharedItems containsBlank="1" containsMixedTypes="0" count="0"/>
    </cacheField>
    <cacheField name="Additional Assistance OandM">
      <sharedItems containsBlank="1" containsMixedTypes="0" count="0"/>
    </cacheField>
    <cacheField name="Additional Assistance PPE">
      <sharedItems containsBlank="1" containsMixedTypes="0" count="0"/>
    </cacheField>
    <cacheField name="Additional Assistance Supplies">
      <sharedItems containsBlank="1" containsMixedTypes="0" count="0"/>
    </cacheField>
    <cacheField name="Additional Assistance Regulations">
      <sharedItems containsBlank="1" containsMixedTypes="0" count="0"/>
    </cacheField>
    <cacheField name="Additional Assistance Communication">
      <sharedItems containsBlank="1" containsMixedTypes="0" count="0"/>
    </cacheField>
    <cacheField name="Additional Assistance Reopening">
      <sharedItems containsBlank="1" containsMixedTypes="0" count="0"/>
    </cacheField>
    <cacheField name="Additional Assistance Not Sure">
      <sharedItems containsBlank="1" containsMixedTypes="0" count="0"/>
    </cacheField>
    <cacheField name="Additional Assistance Category">
      <sharedItems containsBlank="1" containsMixedTypes="0" count="0"/>
    </cacheField>
    <cacheField name="Percent_Pop_in_Poverty" numFmtId="165">
      <sharedItems containsString="0" containsBlank="1" containsMixedTypes="0" containsNumber="1" count="924">
        <n v="10.27645909"/>
        <n v="16.39976275"/>
        <n v="25.74607992"/>
        <n v="14.54445664"/>
        <n v="13.94422311"/>
        <n v="19.09385113"/>
        <n v="14.83984552"/>
        <n v="3.610108303"/>
        <n v="14.42622951"/>
        <n v="28.73382987"/>
        <n v="39.13170163"/>
        <n v="10.66475125"/>
        <n v="38.20956"/>
        <n v="24.65437788"/>
        <n v="24.21524664"/>
        <n v="72.015915"/>
        <n v="24.18032787"/>
        <n v="25.28883184"/>
        <n v="13.67333833"/>
        <m/>
        <n v="12.18637993"/>
        <n v="14.43478261"/>
        <n v="12.84665579"/>
        <n v="15.27637"/>
        <n v="24.62784464"/>
        <n v="16.85393258"/>
        <n v="27.88461538"/>
        <n v="32.54716981"/>
        <n v="11.208678"/>
        <n v="22.61904762"/>
        <n v="34.96932515"/>
        <n v="22.60692"/>
        <n v="19.23076923"/>
        <n v="9.024134313"/>
        <n v="14.18918919"/>
        <n v="11.707414"/>
        <n v="29.07268"/>
        <n v="33.98373984"/>
        <n v="14.9506347"/>
        <n v="40"/>
        <n v="15.06024"/>
        <n v="22.47873633"/>
        <n v="11.63434903"/>
        <n v="29.5890411"/>
        <n v="10.67174845"/>
        <n v="18.14574315"/>
        <n v="40.56902002"/>
        <n v="35.85923452"/>
        <n v="32.62260128"/>
        <n v="10.02538071"/>
        <n v="23.95454545"/>
        <n v="24.7410817"/>
        <n v="11.52416357"/>
        <n v="6.766055046"/>
        <n v="60.26975864"/>
        <n v="19.60603"/>
        <n v="14.51612903"/>
        <n v="20.86466165"/>
        <n v="15.24675"/>
        <n v="8.695652174"/>
        <n v="28.60040568"/>
        <n v="7.786429366"/>
        <n v="30.48907388"/>
        <n v="17.59729272"/>
        <n v="48.68421053"/>
        <n v="39.11525029"/>
        <n v="21.83283"/>
        <n v="18.81473"/>
        <n v="27.89676002"/>
        <n v="33.49514563"/>
        <n v="14.95245062"/>
        <n v="56.03686636"/>
        <n v="25.05376344"/>
        <n v="8.103131"/>
        <n v="43.74259771"/>
        <n v="24.34210526"/>
        <n v="71.65354331"/>
        <n v="30.90586146"/>
        <n v="16.66666667"/>
        <n v="5.360230548"/>
        <n v="9.933774834"/>
        <n v="3.731343284"/>
        <n v="16.6754064"/>
        <n v="14.08450704"/>
        <n v="18.36547291"/>
        <n v="9.826589595"/>
        <n v="25.88235294"/>
        <n v="29.1943632"/>
        <n v="20.16129032"/>
        <n v="14.12259615"/>
        <n v="23.64312"/>
        <n v="5.189888"/>
        <n v="22.70395"/>
        <n v="3.133903134"/>
        <n v="5.612244898"/>
        <n v="8.141321045"/>
        <n v="2.429555"/>
        <n v="37.46770026"/>
        <n v="32.09302326"/>
        <n v="9.090909091"/>
        <n v="26.90956168"/>
        <n v="35.65158677"/>
        <n v="19.22928709"/>
        <n v="32.85420945"/>
        <n v="19.46744238"/>
        <n v="20.51868802"/>
        <n v="19.01034"/>
        <n v="24.11871731"/>
        <n v="1.432391"/>
        <n v="2.908229"/>
        <n v="40.84033613"/>
        <n v="9.080188679"/>
        <n v="43.60902256"/>
        <n v="10.09852217"/>
        <n v="21"/>
        <n v="23.60088365"/>
        <n v="6.941031941"/>
        <n v="37.42038217"/>
        <n v="15.47236"/>
        <n v="48.4"/>
        <n v="14.45783133"/>
        <n v="29.3071161"/>
        <n v="19.35483871"/>
        <n v="16.89814815"/>
        <n v="8.271354519"/>
        <n v="19.46902655"/>
        <n v="8.623993867"/>
        <n v="11.10397946"/>
        <n v="38.21892393"/>
        <n v="10.16949153"/>
        <n v="21.62162162"/>
        <n v="22.18844985"/>
        <n v="34.98964803"/>
        <n v="17.89907966"/>
        <n v="31.77966102"/>
        <n v="20.77249"/>
        <n v="24.35897436"/>
        <n v="15.6462585"/>
        <n v="21.26128916"/>
        <n v="13.0962963"/>
        <n v="36.95881732"/>
        <n v="11.26914661"/>
        <n v="22.2026762"/>
        <n v="12.40009135"/>
        <n v="15.12035534"/>
        <n v="43.61022364"/>
        <n v="2.564102564"/>
        <n v="9.741331866"/>
        <n v="8"/>
        <n v="7.558644657"/>
        <n v="24.15143603"/>
        <n v="41.81398924"/>
        <n v="27.84810127"/>
        <n v="9.17721519"/>
        <n v="20.04830918"/>
        <n v="13.574097"/>
        <n v="11.93661972"/>
        <n v="24.06914894"/>
        <n v="20.41237113"/>
        <n v="33.29003"/>
        <n v="4.178794"/>
        <n v="22.36246399"/>
        <n v="24.78991597"/>
        <n v="4.024767802"/>
        <n v="20.88607595"/>
        <n v="16.05769231"/>
        <n v="27.20478326"/>
        <n v="0"/>
        <n v="30.24282561"/>
        <n v="42.49471459"/>
        <n v="11.90824793"/>
        <n v="43.86920981"/>
        <n v="13.55932203"/>
        <n v="14.99627"/>
        <n v="9.646962"/>
        <n v="10.35548686"/>
        <n v="15.06849315"/>
        <n v="22.57767549"/>
        <n v="21.98142415"/>
        <n v="8.024691358"/>
        <n v="27.14285714"/>
        <n v="23.1292517"/>
        <n v="29.36444087"/>
        <n v="32.94032724"/>
        <n v="28.3390411"/>
        <n v="13.6002355"/>
        <n v="12.56544503"/>
        <n v="16.35111876"/>
        <n v="18.258478"/>
        <n v="100"/>
        <n v="41.4741916"/>
        <n v="20.62718"/>
        <n v="42.44604317"/>
        <n v="26.29482072"/>
        <n v="14.64063886"/>
        <n v="38.32790445"/>
        <n v="5.772495756"/>
        <n v="18.05486284"/>
        <n v="23.99296"/>
        <n v="13.8671875"/>
        <n v="19.61023143"/>
        <n v="45.41062802"/>
        <n v="23.20717131"/>
        <n v="7.644883"/>
        <n v="51"/>
        <n v="34.15143603"/>
        <n v="21.9895288"/>
        <n v="25.22261338"/>
        <n v="16.69014085"/>
        <n v="8.15876516"/>
        <n v="21.114032"/>
        <n v="8.8"/>
        <n v="21.65706974"/>
        <n v="15.59888579"/>
        <n v="10.13513514"/>
        <n v="7.709750567"/>
        <n v="5.64516129"/>
        <n v="13.88429752"/>
        <n v="10.4519774"/>
        <n v="7.531865585"/>
        <n v="27.18120805"/>
        <n v="16.03665521"/>
        <n v="12.23628692"/>
        <n v="20.31662269"/>
        <n v="13.50164654"/>
        <n v="28.64321608"/>
        <n v="34.50603395"/>
        <n v="23.69369369"/>
        <n v="15.35987133"/>
        <n v="13.96374326"/>
        <n v="6.979405034"/>
        <n v="12.42236025"/>
        <n v="26.88442211"/>
        <n v="40.10327022"/>
        <n v="1.818181818"/>
        <n v="10.14492754"/>
        <n v="23.71794872"/>
        <n v="31.9493007"/>
        <n v="33.37175793"/>
        <n v="19.51013514"/>
        <n v="4.95049505"/>
        <n v="20.625"/>
        <n v="12.3655914"/>
        <n v="10.11904762"/>
        <n v="18.90145396"/>
        <n v="16.70702179"/>
        <n v="12.359551"/>
        <n v="11.2599967"/>
        <n v="14.11764706"/>
        <n v="23.87387"/>
        <n v="13.75106323"/>
        <n v="3.937007874"/>
        <n v="48.22364589"/>
        <n v="35.33369214"/>
        <n v="33.76"/>
        <n v="26.80608"/>
        <n v="27.22063037"/>
        <n v="0.328407225"/>
        <n v="29.43396226"/>
        <n v="36.60179641"/>
        <n v="17.10709318"/>
        <n v="27.53164557"/>
        <n v="11.006381"/>
        <n v="27.25819345"/>
        <n v="5.596107056"/>
        <n v="11.8852459"/>
        <n v="8.163265306"/>
        <n v="21.9718632"/>
        <n v="18.18181818"/>
        <n v="14.71599"/>
        <n v="13.82575758"/>
        <n v="25.65725414"/>
        <n v="11.42857143"/>
        <n v="20.52991252"/>
        <n v="29.35153584"/>
        <n v="2.96735905"/>
        <n v="35.58451817"/>
        <n v="18.321513"/>
        <n v="9.736229635"/>
        <n v="15.96244131"/>
        <n v="11.06382979"/>
        <n v="15.04424779"/>
        <n v="16.08391608"/>
        <n v="16.8627451"/>
        <n v="40.0444321"/>
        <n v="18.8034188"/>
        <n v="41.39344262"/>
        <n v="21.7075386"/>
        <n v="17.40890688"/>
        <n v="28.25298082"/>
        <n v="7.676035056"/>
        <n v="7.183908046"/>
        <n v="8.921933086"/>
        <n v="51.82012848"/>
        <n v="28.39506173"/>
        <n v="21.73082"/>
        <n v="47.72914946"/>
        <n v="12.86089239"/>
        <n v="20.82922014"/>
        <n v="25.07042254"/>
        <n v="20.16194332"/>
        <n v="50.88282504"/>
        <n v="3.96039604"/>
        <n v="16.77018634"/>
        <n v="9.570815451"/>
        <n v="38.46153846"/>
        <n v="19.63788301"/>
        <n v="11.44278607"/>
        <n v="14.94773"/>
        <n v="38.66015"/>
        <n v="34.86404834"/>
        <n v="21.17202268"/>
        <n v="29.47658402"/>
        <n v="26.16033755"/>
        <n v="54.40245"/>
        <n v="23.71134021"/>
        <n v="30.10577705"/>
        <n v="4.761904762"/>
        <n v="15.67656766"/>
        <n v="27.97619048"/>
        <n v="27.97731569"/>
        <n v="32.21798499"/>
        <n v="30.0660793"/>
        <n v="5.73372206"/>
        <n v="55.20574"/>
        <n v="28.42377261"/>
        <n v="0.332594235"/>
        <n v="48.12006"/>
        <n v="36.65331"/>
        <n v="11.49068323"/>
        <n v="23.25878594"/>
        <n v="14.7761666"/>
        <n v="39.08368"/>
        <n v="17.911975"/>
        <n v="54.50643777"/>
        <n v="7.804878049"/>
        <n v="15.38461538"/>
        <n v="50.521363"/>
        <n v="20.04950495"/>
        <n v="12.8440367"/>
        <n v="20.63862928"/>
        <n v="35.6918239"/>
        <n v="2.126246"/>
        <n v="69.5405"/>
        <n v="31.56626506"/>
        <n v="37.62575453"/>
        <n v="85.10638298"/>
        <n v="16.75332178"/>
        <n v="68.78505"/>
        <n v="26.20476762"/>
        <n v="23.46723044"/>
        <n v="32.66129032"/>
        <n v="42.62490087"/>
        <n v="49.84"/>
        <n v="7.789855072"/>
        <n v="20.87124"/>
        <n v="7.748934522"/>
        <n v="20.16908213"/>
        <n v="21.50537634"/>
        <n v="21.03329129"/>
        <n v="35.61643836"/>
        <n v="14.28571429"/>
        <n v="5.381165919"/>
        <n v="23.52941176"/>
        <n v="24.62006079"/>
        <n v="21.33995037"/>
        <n v="46.37362637"/>
        <n v="9.440715884"/>
        <n v="17.84037559"/>
        <n v="7.593123209"/>
        <n v="6.106870229"/>
        <n v="13.59069276"/>
        <n v="21.55108128"/>
        <n v="6.363636364"/>
        <n v="23.1968032"/>
        <n v="5.48828125"/>
        <n v="27.56806486"/>
        <n v="8.078817734"/>
        <n v="13.5"/>
        <n v="11.062976"/>
        <n v="24.6365723"/>
        <n v="18.70020964"/>
        <n v="52.32287"/>
        <n v="4.432132964"/>
        <n v="48.62385321"/>
        <n v="24.05063291"/>
        <n v="30.83941606"/>
        <n v="18.96551724"/>
        <n v="31.45728643"/>
        <n v="6.181334"/>
        <n v="17.33333333"/>
        <n v="25.39454806"/>
        <n v="17.60413093"/>
        <n v="32.1915732"/>
        <n v="71.93735"/>
        <n v="14.8"/>
        <n v="12.40875912"/>
        <n v="8.253094911"/>
        <n v="25.17099863"/>
        <n v="9.413146"/>
        <n v="6.785714286"/>
        <n v="53.75901"/>
        <n v="21.60326087"/>
        <n v="10"/>
        <n v="23.33333333"/>
        <n v="41.50943396"/>
        <n v="2.364864865"/>
        <n v="8.054551813"/>
        <n v="48.11407544"/>
        <n v="29.84126984"/>
        <n v="3.174603175"/>
        <n v="19.55394191"/>
        <n v="20.9631728"/>
        <n v="19.03409091"/>
        <n v="26.63551402"/>
        <n v="13.90544"/>
        <n v="16.79104478"/>
        <n v="31.69082126"/>
        <n v="30.856289"/>
        <n v="20.99447514"/>
        <n v="11.07784431"/>
        <n v="20.63644022"/>
        <n v="41.8699187"/>
        <n v="19.389257"/>
        <n v="19.56327417"/>
        <n v="12.363416"/>
        <n v="10.94224924"/>
        <n v="35.91160221"/>
        <n v="39.91683992"/>
        <n v="3.416149068"/>
        <n v="35.94566353"/>
        <n v="14.70923603"/>
        <n v="36.2489487"/>
        <n v="10.79812207"/>
        <n v="24.59893048"/>
        <n v="12.68011527"/>
        <n v="11.42191142"/>
        <n v="10.24096386"/>
        <n v="4.371584699"/>
        <n v="24.04371585"/>
        <n v="13.85052278"/>
        <n v="40.11421649"/>
        <n v="46.84684685"/>
        <n v="21.12211221"/>
        <n v="14.7032"/>
        <n v="10.75548335"/>
        <n v="12.62626263"/>
        <n v="20.54896142"/>
        <n v="51.90380762"/>
        <n v="26.8683274"/>
        <n v="5.084745763"/>
        <n v="25.20385471"/>
        <n v="24.58410351"/>
        <n v="17.72727273"/>
        <n v="17.30769231"/>
        <n v="13.1175601"/>
        <n v="32.79791621"/>
        <n v="36.03936"/>
        <n v="30.12820513"/>
        <n v="10.76923077"/>
        <n v="31.74267"/>
        <n v="69.90521327"/>
        <n v="31.52526"/>
        <n v="15.18218623"/>
        <n v="63.44086022"/>
        <n v="3.891050584"/>
        <n v="35.03118503"/>
        <n v="24.13793103"/>
        <n v="8.362369338"/>
        <n v="17.7002584"/>
        <n v="9.36329588"/>
        <n v="16.88311688"/>
        <n v="28.9"/>
        <n v="18.2894029"/>
        <n v="38.4279476"/>
        <n v="3.592814371"/>
        <n v="43.40836013"/>
        <n v="56.12244898"/>
        <n v="27.47252747"/>
        <n v="15.4676259"/>
        <n v="60.24396"/>
        <n v="10.47297297"/>
        <n v="8.183222"/>
        <n v="7.692307692"/>
        <n v="22.76119403"/>
        <n v="12.04410517"/>
        <n v="8.280254777"/>
        <n v="10.98953378"/>
        <n v="7.344632768"/>
        <n v="23.59165889"/>
        <n v="19.88968202"/>
        <n v="18.34061135"/>
        <n v="27.88097218"/>
        <n v="15.20943"/>
        <n v="39.73799127"/>
        <n v="33.8358459"/>
        <n v="7.851239669"/>
        <n v="17.46203905"/>
        <n v="27.10407"/>
        <n v="19.7693575"/>
        <n v="21.348315"/>
        <n v="20.07759457"/>
        <n v="12.685993"/>
        <n v="56.860939"/>
        <n v="10.75396825"/>
        <n v="14.20912"/>
        <n v="28.66242038"/>
        <n v="18.55335402"/>
        <n v="27.97797798"/>
        <n v="15.6407669"/>
        <n v="12.66511"/>
        <n v="25.82781457"/>
        <n v="45.2685422"/>
        <n v="27.5737941"/>
        <n v="14.98586239"/>
        <n v="19.43099274"/>
        <n v="11.8226601"/>
        <n v="48.38709677"/>
        <n v="6.328465"/>
        <n v="15.95596804"/>
        <n v="10.93189964"/>
        <n v="23.80246914"/>
        <n v="11.84210526"/>
        <n v="14.98296008"/>
        <n v="24.21972534"/>
        <n v="16.64067374"/>
        <n v="7.282569"/>
        <n v="42.98657"/>
        <n v="3.624282694"/>
        <n v="9.923664122"/>
        <n v="9.181636727"/>
        <n v="47.6635514"/>
        <n v="12.96018032"/>
        <n v="11.02581996"/>
        <n v="22.964602"/>
        <n v="35.41795666"/>
        <n v="7.100591716"/>
        <n v="16.34756996"/>
        <n v="24.43548"/>
        <n v="20.19230769"/>
        <n v="14.348861"/>
        <n v="18.30309498"/>
        <n v="14.70588235"/>
        <n v="10.66666667"/>
        <n v="12.22363405"/>
        <n v="3.50877193"/>
        <n v="3.024125"/>
        <n v="18.34613647"/>
        <n v="10.86448598"/>
        <n v="17.04312115"/>
        <n v="31.06796117"/>
        <n v="13.16445183"/>
        <n v="7.083333333"/>
        <n v="17.93510324"/>
        <n v="6.152716593"/>
        <n v="15.98981"/>
        <n v="9.275237274"/>
        <n v="20.93461143"/>
        <n v="21.71156894"/>
        <n v="46.49180328"/>
        <n v="13.3515"/>
        <n v="8.063175395"/>
        <n v="27.88697789"/>
        <n v="5.300859599"/>
        <n v="13.22751323"/>
        <n v="28.57142857"/>
        <n v="21.97355"/>
        <n v="5.803571429"/>
        <n v="16.75845791"/>
        <n v="19.17625033"/>
        <n v="39.37896965"/>
        <n v="11.30742049"/>
        <n v="37.71856786"/>
        <n v="22.99270073"/>
        <n v="30.75550268"/>
        <n v="22.97297297"/>
        <n v="21.70542636"/>
        <n v="19.17653694"/>
        <n v="22.16452583"/>
        <n v="10.0619195"/>
        <n v="32.65682657"/>
        <n v="30.09855951"/>
        <n v="13.5021097"/>
        <n v="14.06727829"/>
        <n v="7.186234818"/>
        <n v="21.61016949"/>
        <n v="21.06741573"/>
        <n v="16.09421001"/>
        <n v="52.86956522"/>
        <n v="7.065593"/>
        <n v="22.18406593"/>
        <n v="27.75489186"/>
        <n v="34.94788473"/>
        <n v="43.93153527"/>
        <n v="35.10638298"/>
        <n v="20.33898305"/>
        <n v="36.20178042"/>
        <n v="21.27659574"/>
        <n v="31.35135135"/>
        <n v="2.732240437"/>
        <n v="0.321543408"/>
        <n v="29.54545455"/>
        <n v="14.0476442"/>
        <n v="39.8019802"/>
        <n v="9.965635739"/>
        <n v="51.31282821"/>
        <n v="58.41979"/>
        <n v="24.01428571"/>
        <n v="5.351170569"/>
        <n v="29.01610018"/>
        <n v="7.391910739"/>
        <n v="42.94840295"/>
        <n v="24.89316239"/>
        <n v="7.01754386"/>
        <n v="12"/>
        <n v="22.17391304"/>
        <n v="9.385019"/>
        <n v="6.709265"/>
        <n v="36.96682464"/>
        <n v="23.76910017"/>
        <n v="15.09550216"/>
        <n v="6.376993"/>
        <n v="46.88679"/>
        <n v="35.30927835"/>
        <n v="23.01136364"/>
        <n v="13.66806137"/>
        <n v="14.1879562"/>
        <n v="15.18184852"/>
        <n v="20.78431373"/>
        <n v="6.791171"/>
        <n v="25.606469"/>
        <n v="28.21380244"/>
        <n v="49.41860465"/>
        <n v="46.15283"/>
        <n v="22.60273973"/>
        <n v="11.66666667"/>
        <n v="14.16666667"/>
        <n v="22.86212914"/>
        <n v="9.633559358"/>
        <n v="18.43217451"/>
        <n v="20.15767791"/>
        <n v="18.387526"/>
        <n v="46.15606104"/>
        <n v="3.36492"/>
        <n v="19.17808219"/>
        <n v="29.3814433"/>
        <n v="45.7111835"/>
        <n v="21.05263158"/>
        <n v="16.087308"/>
        <n v="8.450704225"/>
        <n v="25.42857143"/>
        <n v="53.06704708"/>
        <n v="29.57938"/>
        <n v="29.08587258"/>
        <n v="51.10683349"/>
        <n v="13.52517986"/>
        <n v="20.63492063"/>
        <n v="10.61643836"/>
        <n v="22.27979"/>
        <n v="18.40622"/>
        <n v="29.77584476"/>
        <n v="21.66666667"/>
        <n v="17.63859"/>
        <n v="25.32411409"/>
        <n v="29.87421384"/>
        <n v="30.85258"/>
        <n v="30.8"/>
        <n v="28"/>
        <n v="29.16030534"/>
        <n v="34.13654618"/>
        <n v="16.54309546"/>
        <n v="15.30944625"/>
        <n v="33.2010582"/>
        <n v="24.9598286"/>
        <n v="7.268579"/>
        <n v="29.35323383"/>
        <n v="39.49579832"/>
        <n v="40.22988506"/>
        <n v="4.452926209"/>
        <n v="6.766233766"/>
        <n v="22.13279678"/>
        <n v="33.70786517"/>
        <n v="21.38845935"/>
        <n v="12.92875989"/>
        <n v="32.0855615"/>
        <n v="5.0150134"/>
        <n v="35.13732"/>
        <n v="13.27645"/>
        <n v="16.81415929"/>
        <n v="10.97122302"/>
        <n v="3.436426117"/>
        <n v="20.25316"/>
        <n v="3.023344814"/>
        <n v="8.948545861"/>
        <n v="24.91309386"/>
        <n v="15.77540107"/>
        <n v="52.90519878"/>
        <n v="16.89671585"/>
        <n v="8.542598"/>
        <n v="25.81365667"/>
        <n v="37.25490196"/>
        <n v="13.97058824"/>
        <n v="5.676855895"/>
        <n v="30.92643052"/>
        <n v="19.45876"/>
        <n v="21.12999541"/>
        <n v="19.48249619"/>
        <n v="29.56656347"/>
        <n v="24.6835443"/>
        <n v="25.29069767"/>
        <n v="57.38575983"/>
        <n v="25.10288066"/>
        <n v="25"/>
        <n v="21.65278668"/>
        <n v="16.3406214"/>
        <n v="42.74193548"/>
        <n v="31.75554224"/>
        <n v="29.142012"/>
        <n v="54.43522655"/>
        <n v="38.54166667"/>
        <n v="8.552631579"/>
        <n v="18.04097"/>
        <n v="30.72916667"/>
        <n v="44.73147519"/>
        <n v="32.08645054"/>
        <n v="19.88436488"/>
        <n v="15.37418655"/>
        <n v="12.80110378"/>
        <n v="22.78719397"/>
        <n v="16.8"/>
        <n v="31.18243243"/>
        <n v="14.37308869"/>
        <n v="17.96917422"/>
        <n v="37.21503389"/>
        <n v="14.73477"/>
        <n v="21.44128114"/>
        <n v="19.07061"/>
        <n v="19.56373551"/>
        <n v="15.75809199"/>
        <n v="25.22312508"/>
        <n v="20.47619048"/>
        <n v="32.46795925"/>
        <n v="40.81632653"/>
        <n v="30.98644578"/>
        <n v="10.49457177"/>
        <n v="23.09728657"/>
        <n v="60.34158"/>
        <n v="17.43970315"/>
        <n v="17.41729"/>
        <n v="22.46927788"/>
        <n v="7.614318"/>
        <n v="35.12195122"/>
        <n v="18.52853665"/>
        <n v="34.1991342"/>
        <n v="14.007383"/>
        <n v="21.15695793"/>
        <n v="8.585858586"/>
        <n v="23.76470588"/>
        <n v="34.98068"/>
        <n v="5.867644607"/>
        <n v="3.350515464"/>
        <n v="35.73200993"/>
        <n v="26.44305772"/>
        <n v="37.15384615"/>
        <n v="24.32113341"/>
        <n v="12.31527094"/>
        <n v="30.53942"/>
        <n v="15.23178808"/>
        <n v="15.75875486"/>
        <n v="41.55069583"/>
        <n v="34.98067593"/>
        <n v="17.591241"/>
        <n v="42.95377678"/>
        <n v="8.395522388"/>
        <n v="32.53968254"/>
        <n v="23.15175097"/>
        <n v="26.894866"/>
        <n v="38.31813"/>
        <n v="32.15313029"/>
        <n v="18.90124264"/>
        <n v="13.80645161"/>
        <n v="19.48291782"/>
        <n v="19.37984496"/>
        <n v="19.86425339"/>
        <n v="17.87709497"/>
        <n v="30.29213483"/>
        <n v="21.10849057"/>
        <n v="43.73690259"/>
        <n v="24.35233161"/>
        <n v="21.69787971"/>
        <n v="22.4137931"/>
        <n v="8.628841608"/>
        <n v="50.28935185"/>
        <n v="42.769231"/>
        <n v="26.02739726"/>
        <n v="8.917397"/>
        <n v="59.23633"/>
        <n v="38.69346734"/>
        <n v="20.10228167"/>
        <n v="31.5"/>
        <n v="44.23076923"/>
        <n v="17.25518748"/>
        <n v="35.87549687"/>
        <n v="17.95195954"/>
        <n v="13.36051252"/>
        <n v="6.05449"/>
        <n v="35.25525526"/>
        <n v="16.2804878"/>
        <n v="20.87996912"/>
        <n v="15.03783102"/>
        <n v="26.95652174"/>
        <n v="24.32762836"/>
        <n v="25.86750789"/>
        <n v="22.49275362"/>
        <n v="22.11652794"/>
        <n v="30.29759771"/>
        <n v="49.19786096"/>
        <n v="21.09355"/>
        <n v="38.98858075"/>
        <n v="59.80024969"/>
        <n v="40.32258065"/>
        <n v="31.83201461"/>
        <n v="16.29887055"/>
        <n v="10.67644662"/>
        <n v="18.87755"/>
        <n v="23.00172513"/>
        <n v="19.70899471"/>
        <n v="16.88263011"/>
        <n v="33.19887051"/>
        <n v="47.88429591"/>
        <n v="39.42307692"/>
        <n v="23.92026578"/>
        <n v="13.39272457"/>
        <n v="36.06557377"/>
        <n v="17.59306476"/>
        <n v="6.972302"/>
        <n v="22.85714286"/>
        <n v="3.571428571"/>
        <n v="22.36542835"/>
        <n v="20.0622084"/>
        <n v="5.519480519"/>
        <n v="24.91052255"/>
        <n v="16.08133087"/>
        <n v="1.734939759"/>
        <n v="17.14643304"/>
        <n v="36.78756477"/>
        <n v="19.01840491"/>
        <n v="9.28319624"/>
        <n v="22.92993631"/>
        <n v="24.59016393"/>
        <n v="16.83110286"/>
        <n v="33.08036"/>
        <n v="27.72217945"/>
        <n v="35.53533"/>
        <n v="8.835027365"/>
        <n v="20.99644128"/>
        <n v="23.95786643"/>
        <n v="21.81967888"/>
        <n v="8.14742968"/>
        <n v="44.69565217"/>
        <n v="22.62569832"/>
        <n v="15.677453"/>
        <n v="28.77534133"/>
        <n v="11.31516588"/>
        <n v="15.75757576"/>
        <n v="6.343397377"/>
        <n v="33.08042489"/>
        <n v="16.49976156"/>
        <n v="27.75330396"/>
        <n v="21.47922999"/>
        <n v="16.24843162"/>
        <n v="40.41994751"/>
        <n v="21.61547213"/>
        <n v="6.819599418"/>
        <n v="24.02912621"/>
        <n v="19.87951807"/>
        <n v="5.646359584"/>
        <n v="17.12253829"/>
        <n v="10.80537"/>
        <n v="17.69616027"/>
        <n v="30.99785336"/>
        <n v="33.91053391"/>
        <n v="18.59435529"/>
        <n v="14.571949"/>
        <n v="17.87439614"/>
        <n v="27.60683761"/>
        <n v="16.94796"/>
        <n v="25.95573441"/>
        <n v="10.92704683"/>
        <n v="42.41054614"/>
        <n v="23.81944825"/>
        <n v="19.00058106"/>
        <n v="26.91818567"/>
        <n v="39.0659248"/>
        <n v="19.971"/>
        <n v="27.48839608"/>
        <n v="18.38755304"/>
        <n v="24.62380301"/>
        <n v="28.28054299"/>
        <n v="9.701492537"/>
        <n v="53.7037037"/>
        <n v="17.08860759"/>
        <n v="8.064516129"/>
        <n v="5.635739"/>
        <n v="10.98901"/>
        <n v="10.31810767"/>
        <n v="6.477732794"/>
        <n v="16.19170984"/>
        <n v="9.807434"/>
        <n v="3.209876543"/>
        <n v="29.65964344"/>
        <n v="8.80195599"/>
        <n v="13.72693727"/>
        <n v="7.680608365"/>
        <n v="13.71736428"/>
        <n v="8.283098906"/>
        <n v="19.52184927"/>
        <n v="20.9444845"/>
        <n v="24.61538462"/>
        <n v="8.533659287"/>
        <n v="60.33645"/>
        <n v="6.378299"/>
        <n v="28.13805021"/>
        <n v="29.26421405"/>
      </sharedItems>
      <fieldGroup base="52">
        <rangePr groupBy="range" autoEnd="1" autoStart="1" startNum="0" endNum="100" groupInterval="5"/>
        <groupItems count="22">
          <s v="(blank)"/>
          <s v="0-5"/>
          <s v="5-10"/>
          <s v="10-15"/>
          <s v="15-20"/>
          <s v="20-25"/>
          <s v="25-30"/>
          <s v="30-35"/>
          <s v="35-40"/>
          <s v="40-45"/>
          <s v="45-50"/>
          <s v="50-55"/>
          <s v="55-60"/>
          <s v="60-65"/>
          <s v="65-70"/>
          <s v="70-75"/>
          <s v="75-80"/>
          <s v="80-85"/>
          <s v="85-90"/>
          <s v="90-95"/>
          <s v="95-100"/>
          <s v="&gt;100"/>
        </groupItems>
      </fieldGroup>
    </cacheField>
    <cacheField name="Outlier">
      <sharedItems containsSemiMixedTypes="0" containsString="0" containsMixedTypes="0" containsNumber="1" containsInteger="1" count="2">
        <n v="0"/>
        <n v="1"/>
      </sharedItems>
    </cacheField>
  </cacheFields>
</pivotCacheDefinition>
</file>

<file path=xl/pivotCache/pivotCacheRecords1.xml><?xml version="1.0" encoding="utf-8"?>
<pivotCacheRecords xmlns="http://schemas.openxmlformats.org/spreadsheetml/2006/main" xmlns:r="http://schemas.openxmlformats.org/officeDocument/2006/relationships" count="213">
  <r>
    <n v="220"/>
    <s v="Monthly"/>
    <n v="1"/>
    <n v="15000"/>
    <n v="15000"/>
    <s v="Over 30%"/>
    <x v="0"/>
    <n v="40"/>
    <n v="15000"/>
    <x v="0"/>
    <s v="Unknown"/>
    <s v="Non-payment of bills"/>
    <s v="Yes"/>
    <s v="Yes"/>
    <s v="Yes"/>
    <s v="No"/>
    <s v="Yes"/>
    <s v="Parts for critical equipment"/>
    <m/>
    <m/>
    <n v="2444"/>
    <x v="0"/>
    <x v="0"/>
  </r>
  <r>
    <n v="5"/>
    <s v="Monthly"/>
    <n v="1"/>
    <n v="4690"/>
    <n v="4690"/>
    <s v="Over 30%"/>
    <x v="0"/>
    <n v="40"/>
    <n v="4690"/>
    <x v="0"/>
    <s v="0-10%"/>
    <s v="Neither"/>
    <m/>
    <m/>
    <m/>
    <s v="No"/>
    <s v="No"/>
    <m/>
    <m/>
    <s v="We waived two months fees for all customers. We had sufficient reserves."/>
    <n v="386"/>
    <x v="1"/>
    <x v="1"/>
  </r>
  <r>
    <n v="162"/>
    <s v="Monthly"/>
    <n v="1"/>
    <m/>
    <s v=""/>
    <s v="Over 30%"/>
    <x v="0"/>
    <n v="40"/>
    <s v=""/>
    <x v="0"/>
    <s v="0-10%"/>
    <s v="Non-payment of bills"/>
    <s v="No"/>
    <s v="No"/>
    <s v="No"/>
    <s v="No"/>
    <s v="Yes"/>
    <s v="Chemicals, Parts for critical equipment"/>
    <m/>
    <m/>
    <n v="193"/>
    <x v="1"/>
    <x v="2"/>
  </r>
  <r>
    <n v="97"/>
    <s v="Monthly"/>
    <n v="1"/>
    <n v="7289"/>
    <n v="7289"/>
    <s v="0-10%"/>
    <x v="1"/>
    <n v="5"/>
    <n v="7289"/>
    <x v="0"/>
    <s v="0-10%"/>
    <s v="Both"/>
    <s v="No"/>
    <s v="No"/>
    <s v="No"/>
    <s v="No"/>
    <s v="No"/>
    <s v="Parts for critical equipment, Other (please specify below)"/>
    <s v="Some PPE materials"/>
    <m/>
    <n v="5197"/>
    <x v="2"/>
    <x v="3"/>
  </r>
  <r>
    <n v="211"/>
    <s v="Bi-monthly"/>
    <n v="0.5"/>
    <n v="32910"/>
    <n v="16455"/>
    <s v="0-10%"/>
    <x v="1"/>
    <n v="5"/>
    <n v="16455"/>
    <x v="0"/>
    <s v="0-10%"/>
    <s v="Non-payment of bills"/>
    <s v="No"/>
    <s v="No"/>
    <s v="No"/>
    <s v="No"/>
    <s v="No"/>
    <m/>
    <m/>
    <m/>
    <n v="96179"/>
    <x v="3"/>
    <x v="4"/>
  </r>
  <r>
    <n v="77"/>
    <s v="Monthly"/>
    <n v="1"/>
    <n v="6000"/>
    <n v="6000"/>
    <s v="Over 30%"/>
    <x v="0"/>
    <n v="40"/>
    <n v="6000"/>
    <x v="0"/>
    <s v="0-10%"/>
    <s v="Non-payment of bills"/>
    <s v="No"/>
    <s v="No"/>
    <s v="No"/>
    <s v="No"/>
    <s v="No"/>
    <m/>
    <s v="n/a"/>
    <m/>
    <n v="712"/>
    <x v="0"/>
    <x v="5"/>
  </r>
  <r>
    <n v="76"/>
    <s v="Monthly"/>
    <n v="1"/>
    <n v="15000"/>
    <n v="15000"/>
    <s v="Over 30%"/>
    <x v="0"/>
    <n v="40"/>
    <n v="15000"/>
    <x v="0"/>
    <s v="0-10%"/>
    <s v="Non-payment of bills"/>
    <s v="No"/>
    <s v="No"/>
    <s v="No"/>
    <s v="No"/>
    <s v="No"/>
    <m/>
    <s v="n/a"/>
    <m/>
    <n v="943"/>
    <x v="0"/>
    <x v="6"/>
  </r>
  <r>
    <n v="80"/>
    <s v="Yearly"/>
    <n v="0.0833333333333333"/>
    <n v="0"/>
    <n v="0"/>
    <s v="0-10%"/>
    <x v="2"/>
    <n v="0"/>
    <n v="0"/>
    <x v="0"/>
    <s v="0-10%"/>
    <s v="Neither"/>
    <s v="No"/>
    <s v="No"/>
    <s v="No"/>
    <s v="No"/>
    <s v="No"/>
    <m/>
    <m/>
    <s v="We invoice yearly, and we pushed the due date off by a quarter.  No loss of revenue yet since we have deferred due dates."/>
    <n v="600"/>
    <x v="0"/>
    <x v="7"/>
  </r>
  <r>
    <n v="4"/>
    <s v="Monthly"/>
    <n v="1"/>
    <n v="1900"/>
    <n v="1900"/>
    <s v="21-30%"/>
    <x v="3"/>
    <n v="25"/>
    <n v="1900"/>
    <x v="0"/>
    <s v="0-10%"/>
    <s v="Non-payment of bills"/>
    <s v="No"/>
    <s v="No"/>
    <s v="No"/>
    <s v="No"/>
    <s v="No"/>
    <s v="Other (please specify below)"/>
    <s v="Started development of a new backup well"/>
    <s v="unpaid monthly bills is a small percentage of the expenses involved in drilling and developing a new well"/>
    <n v="66"/>
    <x v="1"/>
    <x v="8"/>
  </r>
  <r>
    <n v="213"/>
    <s v="Bi-monthly"/>
    <n v="0.5"/>
    <m/>
    <s v=""/>
    <s v="21-30%"/>
    <x v="3"/>
    <n v="25"/>
    <s v=""/>
    <x v="1"/>
    <s v="21-30%"/>
    <s v="Both"/>
    <s v="Yes"/>
    <s v="Yes"/>
    <s v="Yes"/>
    <s v="No"/>
    <s v="Yes"/>
    <s v="Parts for critical equipment"/>
    <m/>
    <m/>
    <n v="868"/>
    <x v="0"/>
    <x v="9"/>
  </r>
  <r>
    <n v="49"/>
    <s v="Monthly"/>
    <n v="1"/>
    <m/>
    <s v=""/>
    <s v="0-10%"/>
    <x v="2"/>
    <n v="0"/>
    <n v="0"/>
    <x v="1"/>
    <s v="0-10%"/>
    <s v="Non-payment of bills"/>
    <s v="Yes"/>
    <s v="Yes"/>
    <s v="Yes"/>
    <s v="Yes"/>
    <s v="Yes"/>
    <s v="Chemicals, Parts for critical equipment"/>
    <m/>
    <s v="Additional concern in relation to bill payment; $600 a week federal supplement to unemployment benefits is scheduled to expire on July 30. Without renewal, there is an expectation that instances of bill non-payment could increase."/>
    <n v="501344"/>
    <x v="4"/>
    <x v="10"/>
  </r>
  <r>
    <n v="128"/>
    <s v="Monthly"/>
    <n v="1"/>
    <n v="9750"/>
    <n v="9750"/>
    <s v="21-30%"/>
    <x v="3"/>
    <n v="25"/>
    <n v="9750"/>
    <x v="2"/>
    <s v="0-10%"/>
    <s v="Non-payment of bills"/>
    <s v="No"/>
    <s v="No"/>
    <s v="No"/>
    <s v="No"/>
    <s v="No"/>
    <m/>
    <m/>
    <s v="A huge impact on our loss of income are customers not paying their bills.  As of May 31st, we had about 20% of our customers with unpaid account balances.   Last year we had 10% during the same period.  We have no recourse to make customers pay without the threat of disconnection.  We realize people need water and understand why disconnections were stopped, but we need some way of getting customers to pay their bills.  In an effort to help our customers through this time, we stopped all late fees for four months (March - June).   A &quot;normal&quot; month of late fees are about $1,500, so we lost that income as well.  Our water production has increased during the last few months.  We are a rural area and have noticed more homes being used for &quot;full time&quot; residences instead of vacation retreats.  We also have had more people home due to the Stay At Home orders issued by the Governor. More people at home means they are using more water for hand washing and other personal hygiene, cleaning and laundry.  At this time, our we are not having an issue with staffing or getting supplies. PPE (hand sanitizer,  cleaning supplies, masks, etc.) were tough to get, but that has improved in the last month or so.  We appreciate the opportunity to comment.  Thank you."/>
    <n v="1300"/>
    <x v="0"/>
    <x v="11"/>
  </r>
  <r>
    <n v="14"/>
    <s v="Monthly"/>
    <n v="1"/>
    <n v="6790"/>
    <n v="6790"/>
    <s v="11-20%"/>
    <x v="4"/>
    <n v="15"/>
    <n v="6790"/>
    <x v="2"/>
    <s v="11-20%"/>
    <s v="Non-payment of bills"/>
    <s v="No"/>
    <s v="No"/>
    <s v="No"/>
    <s v="No"/>
    <s v="No"/>
    <m/>
    <s v="none"/>
    <m/>
    <n v="1824"/>
    <x v="0"/>
    <x v="12"/>
  </r>
  <r>
    <n v="219"/>
    <s v="Monthly"/>
    <n v="1"/>
    <n v="18456.47"/>
    <n v="18456.47"/>
    <s v="0-10%"/>
    <x v="1"/>
    <n v="5"/>
    <n v="18456.47"/>
    <x v="2"/>
    <s v="Unknown"/>
    <s v="Non-payment of bills"/>
    <s v="No"/>
    <s v="No"/>
    <s v="No"/>
    <s v="No"/>
    <s v="No"/>
    <s v="Chemicals"/>
    <m/>
    <m/>
    <n v="6032"/>
    <x v="2"/>
    <x v="13"/>
  </r>
  <r>
    <n v="177"/>
    <s v="Monthly"/>
    <n v="1"/>
    <m/>
    <s v=""/>
    <s v="Over 30%"/>
    <x v="0"/>
    <n v="40"/>
    <s v=""/>
    <x v="2"/>
    <s v="0-10%"/>
    <s v="Non-payment of bills"/>
    <s v="No"/>
    <s v="No"/>
    <s v="No"/>
    <s v="No"/>
    <s v="No"/>
    <s v="Parts for critical equipment"/>
    <m/>
    <m/>
    <n v="19372"/>
    <x v="3"/>
    <x v="14"/>
  </r>
  <r>
    <n v="161"/>
    <s v="Bi-monthly"/>
    <n v="0.5"/>
    <m/>
    <s v=""/>
    <s v="0-10%"/>
    <x v="2"/>
    <n v="0"/>
    <n v="0"/>
    <x v="2"/>
    <s v="Unknown"/>
    <s v="Non-payment of bills"/>
    <s v="Yes"/>
    <s v="Yes"/>
    <s v="No"/>
    <s v="No"/>
    <s v="No"/>
    <s v="Other (please specify below)"/>
    <s v="none"/>
    <m/>
    <n v="155306"/>
    <x v="4"/>
    <x v="15"/>
  </r>
  <r>
    <n v="27"/>
    <s v="Bi-monthly"/>
    <n v="0.5"/>
    <n v="0"/>
    <n v="0"/>
    <s v="0-10%"/>
    <x v="2"/>
    <n v="0"/>
    <n v="0"/>
    <x v="2"/>
    <s v="0-10%"/>
    <s v="Neither"/>
    <m/>
    <s v="No"/>
    <s v="No"/>
    <s v="No"/>
    <s v="No"/>
    <m/>
    <m/>
    <s v="No impact to water comany"/>
    <n v="100"/>
    <x v="1"/>
    <x v="16"/>
  </r>
  <r>
    <n v="33"/>
    <s v="Bi-monthly"/>
    <n v="0.5"/>
    <n v="24000"/>
    <n v="12000"/>
    <s v="11-20%"/>
    <x v="4"/>
    <n v="15"/>
    <n v="12000"/>
    <x v="2"/>
    <s v="0-10%"/>
    <s v="Reduced usage"/>
    <s v="No"/>
    <s v="No"/>
    <s v="No"/>
    <s v="No"/>
    <s v="No"/>
    <m/>
    <m/>
    <m/>
    <n v="1624"/>
    <x v="0"/>
    <x v="1"/>
  </r>
  <r>
    <n v="205"/>
    <s v="Monthly"/>
    <n v="1"/>
    <n v="9783.52"/>
    <n v="9783.52"/>
    <s v="11-20%"/>
    <x v="4"/>
    <n v="15"/>
    <n v="9783.52"/>
    <x v="2"/>
    <s v="0-10%"/>
    <s v="Non-payment of bills"/>
    <s v="No"/>
    <s v="No"/>
    <s v="Yes"/>
    <s v="No"/>
    <s v="No"/>
    <m/>
    <m/>
    <s v="Due to  the Covid 19 pandemic we are restricted  in enforcing our bylaws and rules and regulation, therefore we are experiencing a financial hardship"/>
    <n v="1850"/>
    <x v="0"/>
    <x v="17"/>
  </r>
  <r>
    <n v="118"/>
    <s v="Bi-monthly"/>
    <n v="0.5"/>
    <n v="55000"/>
    <n v="27500"/>
    <s v="11-20%"/>
    <x v="4"/>
    <n v="15"/>
    <n v="27500"/>
    <x v="2"/>
    <s v="21-30%"/>
    <s v="Neither"/>
    <s v="No"/>
    <s v="No"/>
    <s v="No"/>
    <s v="No"/>
    <s v="No"/>
    <s v="Other (please specify below)"/>
    <s v="PPE"/>
    <m/>
    <n v="6032"/>
    <x v="2"/>
    <x v="18"/>
  </r>
  <r>
    <n v="143"/>
    <s v="Quarterly"/>
    <n v="0.333333333333333"/>
    <n v="20000"/>
    <n v="6666.66666666666"/>
    <s v="11-20%"/>
    <x v="4"/>
    <n v="15"/>
    <n v="6666.66666666666"/>
    <x v="2"/>
    <s v="Unknown"/>
    <s v="Non-payment of bills"/>
    <s v="Yes"/>
    <s v="Yes"/>
    <s v="Yes"/>
    <s v="No"/>
    <s v="No"/>
    <s v="Parts for critical equipment"/>
    <m/>
    <m/>
    <n v="145"/>
    <x v="1"/>
    <x v="19"/>
  </r>
  <r>
    <n v="204"/>
    <s v="Bi-monthly"/>
    <n v="0.5"/>
    <n v="50191"/>
    <n v="25095.5"/>
    <s v="11-20%"/>
    <x v="4"/>
    <n v="15"/>
    <n v="25095.5"/>
    <x v="2"/>
    <s v="Over 30%"/>
    <s v="Reduced usage"/>
    <m/>
    <m/>
    <m/>
    <m/>
    <m/>
    <m/>
    <m/>
    <s v="It is hard to predict what will happen in the next months. But at this time we are fully staffed and are not experiencing any supply chain issues."/>
    <n v="1435"/>
    <x v="0"/>
    <x v="20"/>
  </r>
  <r>
    <n v="223"/>
    <s v="Monthly"/>
    <n v="1"/>
    <n v="5000"/>
    <n v="5000"/>
    <s v="0-10%"/>
    <x v="1"/>
    <n v="5"/>
    <n v="5000"/>
    <x v="2"/>
    <s v="0-10%"/>
    <s v="Both"/>
    <s v="No"/>
    <s v="No"/>
    <s v="No"/>
    <s v="No"/>
    <s v="No"/>
    <s v="Parts for critical equipment"/>
    <m/>
    <m/>
    <n v="14415"/>
    <x v="3"/>
    <x v="21"/>
  </r>
  <r>
    <n v="210"/>
    <s v="Monthly"/>
    <n v="1"/>
    <n v="0"/>
    <n v="0"/>
    <s v="0-10%"/>
    <x v="2"/>
    <n v="0"/>
    <n v="0"/>
    <x v="3"/>
    <s v="0-10%"/>
    <s v="Non-payment of bills"/>
    <s v="No"/>
    <s v="No"/>
    <s v="No"/>
    <s v="No"/>
    <s v="No"/>
    <s v="Other (please specify below)"/>
    <s v="We are having issues getting PPE"/>
    <m/>
    <n v="30000"/>
    <x v="3"/>
    <x v="22"/>
  </r>
  <r>
    <n v="170"/>
    <s v="Monthly"/>
    <n v="1"/>
    <m/>
    <s v=""/>
    <s v="0-10%"/>
    <x v="2"/>
    <n v="0"/>
    <n v="0"/>
    <x v="3"/>
    <s v="Unknown"/>
    <s v="Non-payment of bills"/>
    <s v="No"/>
    <s v="No"/>
    <s v="No"/>
    <s v="No"/>
    <s v="No"/>
    <m/>
    <m/>
    <m/>
    <n v="4943"/>
    <x v="2"/>
    <x v="23"/>
  </r>
  <r>
    <n v="81"/>
    <s v="Bi-monthly"/>
    <n v="0.5"/>
    <n v="0"/>
    <n v="0"/>
    <s v="0-10%"/>
    <x v="2"/>
    <n v="0"/>
    <n v="0"/>
    <x v="3"/>
    <s v="0-10%"/>
    <s v="Neither"/>
    <m/>
    <m/>
    <m/>
    <s v="No"/>
    <s v="No"/>
    <m/>
    <m/>
    <m/>
    <n v="846"/>
    <x v="0"/>
    <x v="24"/>
  </r>
  <r>
    <n v="48"/>
    <s v="Bi-monthly"/>
    <n v="0.5"/>
    <n v="23500"/>
    <n v="11750"/>
    <s v="0-10%"/>
    <x v="1"/>
    <n v="5"/>
    <n v="11750"/>
    <x v="3"/>
    <s v="Unknown"/>
    <s v="Both"/>
    <s v="No"/>
    <s v="No"/>
    <s v="No"/>
    <s v="No"/>
    <s v="No"/>
    <s v="Other (please specify below)"/>
    <s v="disinfection and ppe supplies"/>
    <s v="This district wide data that includes all drinking water systems.  we have also incurred about $70,000 in direct expenses with only a portion to be reimbursed from FEMA Public Assistance"/>
    <n v="4416"/>
    <x v="2"/>
    <x v="25"/>
  </r>
  <r>
    <n v="102"/>
    <s v="Monthly"/>
    <n v="1"/>
    <n v="3000"/>
    <n v="3000"/>
    <s v="0-10%"/>
    <x v="1"/>
    <n v="5"/>
    <n v="3000"/>
    <x v="3"/>
    <s v="0-10%"/>
    <s v="Non-payment of bills"/>
    <s v="No"/>
    <s v="No"/>
    <s v="No"/>
    <s v="No"/>
    <s v="No"/>
    <m/>
    <m/>
    <m/>
    <n v="5963"/>
    <x v="2"/>
    <x v="26"/>
  </r>
  <r>
    <n v="214"/>
    <s v="Monthly"/>
    <n v="1"/>
    <n v="0"/>
    <n v="0"/>
    <s v="0-10%"/>
    <x v="2"/>
    <n v="0"/>
    <n v="0"/>
    <x v="3"/>
    <s v="Unknown"/>
    <m/>
    <s v="No"/>
    <s v="No"/>
    <s v="No"/>
    <s v="No"/>
    <s v="No"/>
    <m/>
    <m/>
    <s v="We have experienced a reduction in late payments. However, June of 2020 brought in more revenue than June of 2019. We have not written off any revenue due to COVID-19"/>
    <n v="113061"/>
    <x v="4"/>
    <x v="27"/>
  </r>
  <r>
    <n v="185"/>
    <s v="Bi-monthly"/>
    <n v="0.5"/>
    <n v="40000"/>
    <n v="20000"/>
    <s v="0-10%"/>
    <x v="1"/>
    <n v="5"/>
    <n v="20000"/>
    <x v="3"/>
    <s v="Unknown"/>
    <s v="Non-payment of bills"/>
    <m/>
    <m/>
    <m/>
    <s v="No"/>
    <s v="No"/>
    <m/>
    <m/>
    <m/>
    <n v="198000"/>
    <x v="4"/>
    <x v="28"/>
  </r>
  <r>
    <n v="198"/>
    <s v="Bi-monthly"/>
    <n v="0.5"/>
    <n v="44454"/>
    <n v="22227"/>
    <s v="0-10%"/>
    <x v="1"/>
    <n v="5"/>
    <n v="22227"/>
    <x v="3"/>
    <s v="Unknown"/>
    <s v="Non-payment of bills"/>
    <s v="No"/>
    <s v="No"/>
    <s v="Yes"/>
    <s v="No"/>
    <s v="Yes"/>
    <m/>
    <m/>
    <m/>
    <n v="35375"/>
    <x v="3"/>
    <x v="29"/>
  </r>
  <r>
    <n v="36"/>
    <s v="Monthly"/>
    <n v="1"/>
    <n v="30000"/>
    <n v="30000"/>
    <s v="0-10%"/>
    <x v="1"/>
    <n v="5"/>
    <n v="30000"/>
    <x v="3"/>
    <s v="0-10%"/>
    <s v="Non-payment of bills"/>
    <s v="No"/>
    <s v="No"/>
    <s v="No"/>
    <s v="No"/>
    <m/>
    <m/>
    <m/>
    <m/>
    <n v="40144"/>
    <x v="3"/>
    <x v="30"/>
  </r>
  <r>
    <n v="146"/>
    <s v="Quarterly"/>
    <n v="0.333333333333333"/>
    <n v="328000"/>
    <n v="109333.33333333321"/>
    <s v="0-10%"/>
    <x v="1"/>
    <n v="5"/>
    <n v="109333.33333333321"/>
    <x v="3"/>
    <s v="11-20%"/>
    <s v="Both"/>
    <s v="No"/>
    <s v="Yes"/>
    <s v="Yes"/>
    <s v="No"/>
    <s v="No"/>
    <m/>
    <m/>
    <m/>
    <n v="121124"/>
    <x v="4"/>
    <x v="31"/>
  </r>
  <r>
    <n v="90"/>
    <s v="Quarterly"/>
    <n v="0.333333333333333"/>
    <n v="15000"/>
    <n v="4999.9999999999945"/>
    <s v="11-20%"/>
    <x v="4"/>
    <n v="15"/>
    <n v="4999.9999999999945"/>
    <x v="3"/>
    <s v="Unknown"/>
    <s v="Non-payment of bills"/>
    <s v="No"/>
    <s v="No"/>
    <s v="Yes"/>
    <s v="Yes"/>
    <s v="No"/>
    <s v="Parts for critical equipment, Other (please specify below)"/>
    <s v="PPE"/>
    <s v="We are a small utility with already limited staff. Additional workload as a result of COVID related surveys, meetings, requirements are the equivalent of a additional full time staff position we do not have."/>
    <n v="3200"/>
    <x v="0"/>
    <x v="32"/>
  </r>
  <r>
    <n v="194"/>
    <s v="Bi-monthly"/>
    <n v="0.5"/>
    <n v="55822"/>
    <n v="27911"/>
    <s v="0-10%"/>
    <x v="1"/>
    <n v="5"/>
    <n v="27911"/>
    <x v="3"/>
    <s v="0-10%"/>
    <s v="Non-payment of bills"/>
    <s v="No"/>
    <s v="No"/>
    <s v="No"/>
    <s v="No"/>
    <s v="No"/>
    <m/>
    <m/>
    <m/>
    <n v="9102"/>
    <x v="2"/>
    <x v="33"/>
  </r>
  <r>
    <n v="104"/>
    <s v="Monthly"/>
    <n v="1"/>
    <n v="600"/>
    <n v="600"/>
    <s v="0-10%"/>
    <x v="1"/>
    <n v="5"/>
    <n v="600"/>
    <x v="3"/>
    <s v="0-10%"/>
    <s v="Neither"/>
    <s v="Yes"/>
    <s v="Yes"/>
    <s v="Yes"/>
    <s v="Yes"/>
    <s v="Yes"/>
    <s v="Chemicals, Parts for critical equipment, Other (please specify below)"/>
    <s v="general supplies, meter equipment"/>
    <s v="In the case of Sanger, it is too early to determine accurate impacts. we do have more accounts not getting paid in a timely manner because we can't shut off the water. Even after COVID-19, we still can no longer just shut off water. We are already bringing temp labor in the Fiance Department to tract the new water shut-off rules. We also have staff that are either positive for COVID-19 or were exposed and now at home."/>
    <n v="25664"/>
    <x v="3"/>
    <x v="34"/>
  </r>
  <r>
    <n v="200"/>
    <s v="Monthly"/>
    <n v="1"/>
    <m/>
    <s v=""/>
    <s v="Over 30%"/>
    <x v="0"/>
    <n v="40"/>
    <s v=""/>
    <x v="3"/>
    <s v="Unknown"/>
    <s v="Non-payment of bills"/>
    <s v="No"/>
    <s v="No"/>
    <s v="No"/>
    <s v="No"/>
    <s v="No"/>
    <s v="Chemicals, Parts for critical equipment, Other (please specify below)"/>
    <s v="Hand sanitizer and PPE"/>
    <s v="All the chemicals and parts needed to operate are available, however, it takes longer time to obtain them."/>
    <n v="26273"/>
    <x v="3"/>
    <x v="35"/>
  </r>
  <r>
    <n v="228"/>
    <s v="Monthly"/>
    <n v="1"/>
    <n v="0"/>
    <n v="0"/>
    <s v="0-10%"/>
    <x v="2"/>
    <n v="0"/>
    <n v="0"/>
    <x v="3"/>
    <s v="0-10%"/>
    <s v="Neither"/>
    <s v="No"/>
    <s v="No"/>
    <s v="No"/>
    <s v="No"/>
    <s v="No"/>
    <m/>
    <s v="Only time delays on delivery."/>
    <s v="We are short staff in our backflow program."/>
    <n v="46315"/>
    <x v="3"/>
    <x v="36"/>
  </r>
  <r>
    <n v="202"/>
    <s v="Monthly"/>
    <n v="1"/>
    <n v="21262"/>
    <n v="21262"/>
    <s v="0-10%"/>
    <x v="1"/>
    <n v="5"/>
    <n v="21262"/>
    <x v="3"/>
    <s v="0-10%"/>
    <s v="Non-payment of bills"/>
    <s v="No"/>
    <s v="No"/>
    <s v="No"/>
    <s v="No"/>
    <s v="No"/>
    <m/>
    <m/>
    <s v="Our water consumption is up as more people are home during the day.  We are not charging late fees and we are not shutting off water.  This has caused a revenue loss of about $6,000 per month.  Also, we are operating with only half of our employees on duty at a time.  They are working week on week off so as to maintain social distancing.  Thus, we are paying our employees when they are not working on their COVID week off.  We are losing productivity, behind on customer generated work orders, deferring maintenance, and repairs."/>
    <n v="6979"/>
    <x v="2"/>
    <x v="37"/>
  </r>
  <r>
    <n v="171"/>
    <m/>
    <n v="0"/>
    <m/>
    <s v=""/>
    <s v="0-10%"/>
    <x v="2"/>
    <n v="0"/>
    <n v="0"/>
    <x v="3"/>
    <s v="Unknown"/>
    <s v="Neither"/>
    <m/>
    <m/>
    <m/>
    <m/>
    <m/>
    <m/>
    <m/>
    <m/>
    <n v="4800"/>
    <x v="2"/>
    <x v="38"/>
  </r>
  <r>
    <n v="135"/>
    <m/>
    <n v="0"/>
    <m/>
    <s v=""/>
    <s v="0-10%"/>
    <x v="2"/>
    <n v="0"/>
    <n v="0"/>
    <x v="3"/>
    <s v="Unknown"/>
    <s v="Neither"/>
    <s v="No"/>
    <s v="No"/>
    <s v="No"/>
    <s v="No"/>
    <s v="No"/>
    <m/>
    <m/>
    <m/>
    <n v="40"/>
    <x v="1"/>
    <x v="39"/>
  </r>
  <r>
    <n v="71"/>
    <s v="Quarterly"/>
    <n v="0.333333333333333"/>
    <n v="0"/>
    <n v="0"/>
    <s v="0-10%"/>
    <x v="2"/>
    <n v="0"/>
    <n v="0"/>
    <x v="3"/>
    <s v="0-10%"/>
    <s v="Neither"/>
    <s v="No"/>
    <s v="Yes"/>
    <s v="Yes"/>
    <s v="No"/>
    <s v="No"/>
    <s v="Other (please specify below)"/>
    <s v="Testing personnel loss due to COVID Illnesses"/>
    <s v="N/A"/>
    <n v="32"/>
    <x v="1"/>
    <x v="40"/>
  </r>
  <r>
    <n v="74"/>
    <s v="Monthly"/>
    <n v="1"/>
    <m/>
    <s v=""/>
    <s v="0-10%"/>
    <x v="2"/>
    <n v="0"/>
    <n v="0"/>
    <x v="3"/>
    <s v="Unknown"/>
    <s v="Non-payment of bills"/>
    <s v="No"/>
    <s v="No"/>
    <s v="No"/>
    <s v="No"/>
    <s v="No"/>
    <s v="Parts for critical equipment"/>
    <m/>
    <s v="We are currently budgeting for a generator and an extra pump and motor. We are close to our goal. I would guess by next year."/>
    <n v="150"/>
    <x v="1"/>
    <x v="1"/>
  </r>
  <r>
    <n v="216"/>
    <s v="Monthly"/>
    <n v="1"/>
    <n v="900"/>
    <n v="900"/>
    <s v="0-10%"/>
    <x v="1"/>
    <n v="5"/>
    <n v="900"/>
    <x v="3"/>
    <s v="0-10%"/>
    <s v="Non-payment of bills"/>
    <s v="No"/>
    <s v="No"/>
    <s v="No"/>
    <s v="No"/>
    <s v="No"/>
    <s v="Chemicals"/>
    <m/>
    <s v="So far we have been working with our customers on payment plans and differing payments until they get back to work. We have received the Paycheck Protection Program, that has helped with Staff who have needed time off due to Covid19 exposure."/>
    <n v="501"/>
    <x v="0"/>
    <x v="41"/>
  </r>
  <r>
    <n v="121"/>
    <s v="Monthly"/>
    <n v="1"/>
    <n v="0"/>
    <n v="0"/>
    <s v="0-10%"/>
    <x v="2"/>
    <n v="0"/>
    <n v="0"/>
    <x v="3"/>
    <s v="0-10%"/>
    <s v="Neither"/>
    <s v="No"/>
    <s v="No"/>
    <s v="No"/>
    <s v="No"/>
    <s v="No"/>
    <m/>
    <s v="none"/>
    <m/>
    <n v="35"/>
    <x v="1"/>
    <x v="42"/>
  </r>
  <r>
    <n v="154"/>
    <s v="Monthly"/>
    <n v="1"/>
    <m/>
    <s v=""/>
    <s v="0-10%"/>
    <x v="2"/>
    <n v="0"/>
    <n v="0"/>
    <x v="3"/>
    <s v="21-30%"/>
    <s v="Reduced usage"/>
    <s v="Yes"/>
    <s v="Yes"/>
    <s v="Yes"/>
    <s v="No"/>
    <s v="Yes"/>
    <s v="Chemicals, Parts for critical equipment, Other (please specify below)"/>
    <s v="Electrical, filter vessels, pumps, building materials for a new water well we are equiping and a new TCP,123 filter station going out to bid"/>
    <m/>
    <n v="52658"/>
    <x v="3"/>
    <x v="43"/>
  </r>
  <r>
    <n v="70"/>
    <s v="Monthly"/>
    <n v="1"/>
    <n v="5300"/>
    <n v="5300"/>
    <s v="0-10%"/>
    <x v="1"/>
    <n v="5"/>
    <n v="5300"/>
    <x v="3"/>
    <s v="0-10%"/>
    <s v="Non-payment of bills"/>
    <s v="No"/>
    <s v="No"/>
    <s v="No"/>
    <s v="No"/>
    <s v="No"/>
    <m/>
    <m/>
    <m/>
    <n v="4200"/>
    <x v="2"/>
    <x v="44"/>
  </r>
  <r>
    <n v="64"/>
    <s v="Monthly"/>
    <n v="1"/>
    <n v="42167"/>
    <n v="42167"/>
    <s v="0-10%"/>
    <x v="1"/>
    <n v="5"/>
    <n v="42167"/>
    <x v="3"/>
    <s v="0-10%"/>
    <s v="Non-payment of bills"/>
    <s v="No"/>
    <s v="No"/>
    <s v="No"/>
    <s v="No"/>
    <s v="No"/>
    <m/>
    <s v="none"/>
    <m/>
    <n v="34133"/>
    <x v="3"/>
    <x v="45"/>
  </r>
  <r>
    <n v="79"/>
    <s v="Monthly"/>
    <n v="1"/>
    <n v="0"/>
    <n v="0"/>
    <s v="0-10%"/>
    <x v="2"/>
    <n v="0"/>
    <n v="0"/>
    <x v="3"/>
    <s v="0-10%"/>
    <s v="Neither"/>
    <s v="No"/>
    <s v="No"/>
    <s v="No"/>
    <s v="No"/>
    <s v="No"/>
    <m/>
    <m/>
    <m/>
    <n v="20500"/>
    <x v="3"/>
    <x v="46"/>
  </r>
  <r>
    <n v="113"/>
    <s v="Monthly"/>
    <n v="1"/>
    <m/>
    <s v=""/>
    <s v="0-10%"/>
    <x v="2"/>
    <n v="0"/>
    <n v="0"/>
    <x v="3"/>
    <s v="0-10%"/>
    <s v="Non-payment of bills"/>
    <m/>
    <s v="No"/>
    <s v="No"/>
    <s v="No"/>
    <s v="No"/>
    <m/>
    <m/>
    <m/>
    <n v="8839"/>
    <x v="2"/>
    <x v="47"/>
  </r>
  <r>
    <n v="217"/>
    <s v="Monthly"/>
    <n v="1"/>
    <n v="1500"/>
    <n v="1500"/>
    <s v="0-10%"/>
    <x v="1"/>
    <n v="5"/>
    <n v="1500"/>
    <x v="3"/>
    <s v="0-10%"/>
    <s v="Non-payment of bills"/>
    <s v="No"/>
    <s v="No"/>
    <s v="No"/>
    <s v="No"/>
    <s v="No"/>
    <s v="Chemicals"/>
    <m/>
    <s v="We have been working with our customers on payment plans and deferring payment until they get back to work. We have received the Paycheck protection loan, that has helped with the staff that  have needed time off due to Covid19 exposure."/>
    <n v="1103"/>
    <x v="0"/>
    <x v="48"/>
  </r>
  <r>
    <n v="29"/>
    <s v="Monthly"/>
    <n v="1"/>
    <n v="117038"/>
    <n v="117038"/>
    <s v="0-10%"/>
    <x v="1"/>
    <n v="5"/>
    <n v="117038"/>
    <x v="3"/>
    <s v="0-10%"/>
    <s v="Non-payment of bills"/>
    <s v="No"/>
    <s v="No"/>
    <s v="No"/>
    <s v="No"/>
    <s v="No"/>
    <m/>
    <m/>
    <m/>
    <n v="32330"/>
    <x v="3"/>
    <x v="49"/>
  </r>
  <r>
    <n v="229"/>
    <s v="Monthly"/>
    <n v="1"/>
    <n v="4000"/>
    <n v="4000"/>
    <s v="0-10%"/>
    <x v="1"/>
    <n v="5"/>
    <n v="4000"/>
    <x v="3"/>
    <s v="0-10%"/>
    <s v="Both"/>
    <s v="No"/>
    <s v="No"/>
    <s v="No"/>
    <s v="Yes"/>
    <s v="No"/>
    <m/>
    <m/>
    <m/>
    <n v="1450"/>
    <x v="0"/>
    <x v="1"/>
  </r>
  <r>
    <n v="114"/>
    <s v="N/a"/>
    <n v="0"/>
    <m/>
    <s v=""/>
    <s v="0-10%"/>
    <x v="2"/>
    <n v="0"/>
    <n v="0"/>
    <x v="3"/>
    <s v="Unknown"/>
    <s v="Non-payment of bills"/>
    <s v="No"/>
    <s v="No"/>
    <s v="No"/>
    <s v="No"/>
    <s v="No"/>
    <s v="Chemicals, Parts for critical equipment"/>
    <m/>
    <m/>
    <n v="150"/>
    <x v="1"/>
    <x v="50"/>
  </r>
  <r>
    <n v="137"/>
    <s v="Monthly"/>
    <n v="1"/>
    <n v="0"/>
    <n v="0"/>
    <s v="0-10%"/>
    <x v="2"/>
    <n v="0"/>
    <n v="0"/>
    <x v="3"/>
    <s v="0-10%"/>
    <s v="Neither"/>
    <s v="No"/>
    <s v="No"/>
    <s v="No"/>
    <s v="No"/>
    <s v="No"/>
    <m/>
    <m/>
    <m/>
    <n v="150"/>
    <x v="1"/>
    <x v="51"/>
  </r>
  <r>
    <n v="169"/>
    <s v="Monthly"/>
    <n v="1"/>
    <n v="5000"/>
    <n v="5000"/>
    <s v="0-10%"/>
    <x v="1"/>
    <n v="5"/>
    <n v="5000"/>
    <x v="3"/>
    <s v="0-10%"/>
    <s v="Non-payment of bills"/>
    <s v="No"/>
    <s v="No"/>
    <s v="No"/>
    <s v="No"/>
    <s v="No"/>
    <m/>
    <m/>
    <m/>
    <n v="2359"/>
    <x v="0"/>
    <x v="52"/>
  </r>
  <r>
    <n v="208"/>
    <s v="Monthly"/>
    <n v="1"/>
    <n v="0"/>
    <n v="0"/>
    <s v="0-10%"/>
    <x v="2"/>
    <n v="0"/>
    <n v="0"/>
    <x v="3"/>
    <s v="0-10%"/>
    <s v="Neither"/>
    <s v="No"/>
    <s v="No"/>
    <s v="No"/>
    <s v="No"/>
    <s v="No"/>
    <m/>
    <m/>
    <m/>
    <n v="4762"/>
    <x v="2"/>
    <x v="53"/>
  </r>
  <r>
    <n v="60"/>
    <s v="Monthly"/>
    <n v="1"/>
    <n v="3500"/>
    <n v="3500"/>
    <s v="0-10%"/>
    <x v="1"/>
    <n v="5"/>
    <n v="3500"/>
    <x v="3"/>
    <s v="0-10%"/>
    <s v="Both"/>
    <s v="No"/>
    <s v="No"/>
    <s v="No"/>
    <s v="No"/>
    <s v="No"/>
    <m/>
    <m/>
    <s v="We are fortunate that 95% of our customers are paying there monthly bills. We have made a few payment arrangements with customers and only have 10 customers on our shut off list out of 800 (Still cant shut off) so it is a small impact but we are managing."/>
    <n v="1902"/>
    <x v="0"/>
    <x v="54"/>
  </r>
  <r>
    <n v="18"/>
    <s v="Quarterly"/>
    <n v="0.333333333333333"/>
    <n v="0"/>
    <n v="0"/>
    <s v="0-10%"/>
    <x v="2"/>
    <n v="0"/>
    <n v="0"/>
    <x v="3"/>
    <s v="0-10%"/>
    <s v="Neither"/>
    <s v="No"/>
    <s v="No"/>
    <s v="No"/>
    <s v="No"/>
    <s v="No"/>
    <m/>
    <m/>
    <s v="No change from normal"/>
    <n v="289"/>
    <x v="1"/>
    <x v="55"/>
  </r>
  <r>
    <n v="68"/>
    <m/>
    <n v="0"/>
    <n v="0"/>
    <s v=""/>
    <s v="0-10%"/>
    <x v="2"/>
    <n v="0"/>
    <n v="0"/>
    <x v="3"/>
    <s v="0-10%"/>
    <s v="Non-payment of bills"/>
    <s v="No"/>
    <s v="No"/>
    <s v="No"/>
    <m/>
    <s v="No"/>
    <m/>
    <m/>
    <m/>
    <n v="55"/>
    <x v="1"/>
    <x v="56"/>
  </r>
  <r>
    <n v="145"/>
    <m/>
    <n v="0"/>
    <m/>
    <s v=""/>
    <s v="0-10%"/>
    <x v="2"/>
    <n v="0"/>
    <n v="0"/>
    <x v="3"/>
    <s v="Unknown"/>
    <m/>
    <m/>
    <m/>
    <m/>
    <m/>
    <m/>
    <m/>
    <m/>
    <s v="I am the owner and the employee. Doing well so far, no tenants have any symptoms, so far. No impact, so far."/>
    <n v="24"/>
    <x v="1"/>
    <x v="57"/>
  </r>
  <r>
    <n v="196"/>
    <s v="Bi-monthly"/>
    <n v="0.5"/>
    <m/>
    <s v=""/>
    <s v="0-10%"/>
    <x v="2"/>
    <n v="0"/>
    <n v="0"/>
    <x v="3"/>
    <s v="0-10%"/>
    <s v="Non-payment of bills"/>
    <s v="No"/>
    <s v="No"/>
    <s v="No"/>
    <s v="No"/>
    <s v="No"/>
    <m/>
    <m/>
    <m/>
    <n v="55703"/>
    <x v="3"/>
    <x v="58"/>
  </r>
  <r>
    <n v="157"/>
    <s v="Bi-monthly"/>
    <n v="0.5"/>
    <n v="0"/>
    <n v="0"/>
    <s v="0-10%"/>
    <x v="2"/>
    <n v="0"/>
    <n v="0"/>
    <x v="3"/>
    <s v="Unknown"/>
    <s v="Non-payment of bills"/>
    <s v="No"/>
    <s v="No"/>
    <s v="No"/>
    <s v="No"/>
    <s v="No"/>
    <m/>
    <s v="NA"/>
    <s v="NA"/>
    <n v="24848"/>
    <x v="3"/>
    <x v="59"/>
  </r>
  <r>
    <n v="160"/>
    <s v="Bi-monthly"/>
    <n v="0.5"/>
    <n v="5000"/>
    <n v="2500"/>
    <s v="0-10%"/>
    <x v="1"/>
    <n v="5"/>
    <n v="2500"/>
    <x v="3"/>
    <s v="0-10%"/>
    <s v="Non-payment of bills"/>
    <s v="No"/>
    <s v="No"/>
    <s v="No"/>
    <s v="No"/>
    <s v="No"/>
    <m/>
    <m/>
    <s v="We have no leverage to collect due to not being able to turn off for non payment - understand hardships due to pandemic, but customer are also taking advantage of this"/>
    <n v="22968"/>
    <x v="3"/>
    <x v="60"/>
  </r>
  <r>
    <n v="43"/>
    <s v="Bi-monthly"/>
    <n v="0.5"/>
    <n v="0"/>
    <n v="0"/>
    <s v="0-10%"/>
    <x v="2"/>
    <n v="0"/>
    <n v="0"/>
    <x v="3"/>
    <s v="0-10%"/>
    <s v="Neither"/>
    <s v="No"/>
    <s v="No"/>
    <s v="No"/>
    <s v="No"/>
    <s v="No"/>
    <m/>
    <m/>
    <s v="We currently have not identified any material reduction in revenue due to Covid-19.  There has been a reduction in demand from Commercial accounts, however, the overall impact is minimal because over 75% of service connections are residential, and demand changes are driven by the weather.  Overall, our AMI data shows that demand for water was down significantly in April compared to last year, but primarily due to weather.  This past April we had 3 inches more rain than last year, and the average daily temperature was 2 degrees cooler.  Sales have rebounded in May and June due to hotter, dryer weather.  We are currently projecting sales to be at or above last year._x000a__x000a__x000a__x000a_3._x0009_The Water Department has unrestricted cash reserves totaling $37.9 million as of March 31, 2020 that could be used to address potential cash flow disruptions due to COVID-19.  The current cash balance is equal to approximately 320 daysâ€™ cash on hand.  The City has not drawn on any lines of credit or otherwise taken actions to increase liquidity with respect to the Water System, including seeking funding under relief legislation enacted in response to COVID 19."/>
    <n v="205536"/>
    <x v="4"/>
    <x v="61"/>
  </r>
  <r>
    <n v="39"/>
    <s v="Bi-monthly"/>
    <n v="0.5"/>
    <n v="10200"/>
    <n v="5100"/>
    <s v="11-20%"/>
    <x v="4"/>
    <n v="15"/>
    <n v="5100"/>
    <x v="3"/>
    <s v="11-20%"/>
    <s v="Both"/>
    <s v="No"/>
    <s v="No"/>
    <s v="No"/>
    <s v="No"/>
    <s v="No"/>
    <m/>
    <m/>
    <s v="We expect cash reserves to be sufficient to weather the impact from COVID-19 over the next year.  Reductions in capital improvements will need to be made in the coming year based upon full impact from COVID-19."/>
    <n v="9852"/>
    <x v="2"/>
    <x v="1"/>
  </r>
  <r>
    <n v="103"/>
    <s v="Bi-monthly"/>
    <n v="0.5"/>
    <n v="0"/>
    <n v="0"/>
    <s v="0-10%"/>
    <x v="2"/>
    <n v="0"/>
    <n v="0"/>
    <x v="3"/>
    <s v="0-10%"/>
    <s v="Neither"/>
    <s v="No"/>
    <s v="No"/>
    <s v="No"/>
    <s v="No"/>
    <s v="No"/>
    <m/>
    <m/>
    <s v="Some customers are slow to pay _x000a__x000a_Arrangement have been made and we hope the remain on track with payments."/>
    <n v="9500"/>
    <x v="2"/>
    <x v="62"/>
  </r>
  <r>
    <n v="78"/>
    <s v="Monthly"/>
    <n v="1"/>
    <m/>
    <s v=""/>
    <s v="0-10%"/>
    <x v="2"/>
    <n v="0"/>
    <n v="0"/>
    <x v="3"/>
    <s v="0-10%"/>
    <s v="Non-payment of bills"/>
    <s v="Yes"/>
    <s v="No"/>
    <s v="No"/>
    <s v="No"/>
    <s v="No"/>
    <m/>
    <m/>
    <m/>
    <n v="115525"/>
    <x v="4"/>
    <x v="63"/>
  </r>
  <r>
    <n v="122"/>
    <s v="Bi-monthly"/>
    <n v="0.5"/>
    <n v="95000"/>
    <n v="47500"/>
    <s v="0-10%"/>
    <x v="1"/>
    <n v="5"/>
    <n v="47500"/>
    <x v="3"/>
    <s v="11-20%"/>
    <s v="Reduced usage"/>
    <s v="No"/>
    <s v="No"/>
    <s v="No"/>
    <s v="No"/>
    <s v="No"/>
    <m/>
    <s v="none, vendors have confirmed supplies and materials are readily available."/>
    <s v="It seems people are trying to make a crisis worse by hyping this type of survey as important.  We have continued to provide safe and reliable drinking water 24/7 and our customers need to know we are solid not insecure.  This is as much a crisis of public confidence as a medical situation.  Maintaining the public trust and confidence is an essential and fundamental role of Public Water._x000a__x000a_We have continued capital programs and accelerated other work to make more jobs available to the community through out the past five months._x000a__x000a_In recent years, the State and many utilities have lost the path, that public water is a service not a commodity.  Distortions to cost recovery via rate structures have been too focused on the meter.  The meter is not a cash register, it is a method to distribute costs.  When a utility has a properly constructed structure, when demands fall cost will fall (but not absolutely proportional), the service aspect of the utility is in place.  We lost some demand (and revenue) from commercial, but the residential demand is up a bit.  It does not match the revenue loss but the difference is de minimis.   When addressing retail agencies, the State board should view water as an essential service and not fall  in the trap of considering it a commodity."/>
    <n v="166046"/>
    <x v="4"/>
    <x v="64"/>
  </r>
  <r>
    <n v="136"/>
    <s v="Bi-monthly"/>
    <n v="0.5"/>
    <n v="0"/>
    <n v="0"/>
    <s v="0-10%"/>
    <x v="2"/>
    <n v="0"/>
    <n v="0"/>
    <x v="3"/>
    <s v="0-10%"/>
    <s v="Neither"/>
    <s v="No"/>
    <s v="No"/>
    <s v="No"/>
    <s v="No"/>
    <s v="No"/>
    <m/>
    <m/>
    <s v="At this time we have been very lucky with our customers paying their bills and our employees staying safe, so knock on wood we can stay the course."/>
    <n v="45000"/>
    <x v="3"/>
    <x v="65"/>
  </r>
  <r>
    <n v="158"/>
    <s v="Bi-monthly"/>
    <n v="0.5"/>
    <n v="5183.63"/>
    <n v="2591.815"/>
    <s v="11-20%"/>
    <x v="4"/>
    <n v="15"/>
    <n v="2591.815"/>
    <x v="3"/>
    <s v="Unknown"/>
    <s v="Non-payment of bills"/>
    <s v="No"/>
    <s v="No"/>
    <s v="No"/>
    <s v="No"/>
    <s v="No"/>
    <m/>
    <s v="NA"/>
    <s v="NA"/>
    <n v="24957"/>
    <x v="3"/>
    <x v="66"/>
  </r>
  <r>
    <n v="159"/>
    <s v="Bi-monthly"/>
    <n v="0.5"/>
    <n v="0"/>
    <n v="0"/>
    <s v="0-10%"/>
    <x v="2"/>
    <n v="0"/>
    <n v="0"/>
    <x v="3"/>
    <s v="Unknown"/>
    <s v="Non-payment of bills"/>
    <s v="No"/>
    <s v="No"/>
    <s v="No"/>
    <s v="No"/>
    <s v="No"/>
    <m/>
    <s v="NA"/>
    <s v="NA"/>
    <n v="73209"/>
    <x v="3"/>
    <x v="67"/>
  </r>
  <r>
    <n v="50"/>
    <s v="Bi-monthly"/>
    <n v="0.5"/>
    <n v="250000"/>
    <n v="125000"/>
    <s v="0-10%"/>
    <x v="1"/>
    <n v="5"/>
    <n v="125000"/>
    <x v="3"/>
    <s v="0-10%"/>
    <s v="Reduced usage"/>
    <s v="No"/>
    <s v="Yes"/>
    <s v="Yes"/>
    <s v="No"/>
    <s v="No"/>
    <s v="Chemicals"/>
    <m/>
    <m/>
    <n v="106886"/>
    <x v="4"/>
    <x v="68"/>
  </r>
  <r>
    <n v="130"/>
    <s v="Monthly"/>
    <n v="1"/>
    <n v="0"/>
    <n v="0"/>
    <s v="0-10%"/>
    <x v="2"/>
    <n v="0"/>
    <n v="0"/>
    <x v="3"/>
    <s v="0-10%"/>
    <s v="Neither"/>
    <s v="No"/>
    <s v="No"/>
    <s v="No"/>
    <s v="No"/>
    <s v="No"/>
    <m/>
    <m/>
    <m/>
    <n v="75384"/>
    <x v="3"/>
    <x v="69"/>
  </r>
  <r>
    <n v="123"/>
    <s v="Bi-monthly"/>
    <n v="0.5"/>
    <n v="0"/>
    <n v="0"/>
    <s v="0-10%"/>
    <x v="2"/>
    <n v="0"/>
    <n v="0"/>
    <x v="3"/>
    <s v="0-10%"/>
    <s v="Neither"/>
    <s v="No"/>
    <s v="No"/>
    <s v="No"/>
    <s v="No"/>
    <s v="No"/>
    <m/>
    <m/>
    <m/>
    <n v="58212"/>
    <x v="3"/>
    <x v="70"/>
  </r>
  <r>
    <n v="25"/>
    <s v="Bi-monthly"/>
    <n v="0.5"/>
    <n v="140"/>
    <n v="70"/>
    <s v="0-10%"/>
    <x v="1"/>
    <n v="5"/>
    <n v="70"/>
    <x v="3"/>
    <s v="0-10%"/>
    <s v="Non-payment of bills"/>
    <s v="No"/>
    <s v="No"/>
    <s v="No"/>
    <s v="No"/>
    <s v="No"/>
    <m/>
    <m/>
    <m/>
    <n v="175"/>
    <x v="1"/>
    <x v="71"/>
  </r>
  <r>
    <n v="127"/>
    <s v="Monthly"/>
    <n v="1"/>
    <m/>
    <s v=""/>
    <s v="0-10%"/>
    <x v="2"/>
    <n v="0"/>
    <n v="0"/>
    <x v="3"/>
    <s v="0-10%"/>
    <s v="Neither"/>
    <s v="Yes"/>
    <s v="Yes"/>
    <s v="Yes"/>
    <s v="No"/>
    <s v="No"/>
    <s v="Parts for critical equipment"/>
    <m/>
    <s v="Will CA Water Distribution/Treatment and Wastewater Operator testing resume? If so, when? Will testing move to an online model due to COVID-19 concerns?"/>
    <n v="13220"/>
    <x v="3"/>
    <x v="72"/>
  </r>
  <r>
    <n v="82"/>
    <s v="Bi-monthly"/>
    <n v="0.5"/>
    <n v="0"/>
    <n v="0"/>
    <s v="0-10%"/>
    <x v="2"/>
    <n v="0"/>
    <n v="0"/>
    <x v="3"/>
    <s v="0-10%"/>
    <s v="Neither"/>
    <s v="No"/>
    <s v="No"/>
    <s v="No"/>
    <s v="No"/>
    <s v="No"/>
    <s v="Other (please specify below)"/>
    <s v="PPE"/>
    <m/>
    <n v="1394"/>
    <x v="0"/>
    <x v="73"/>
  </r>
  <r>
    <n v="117"/>
    <s v="Quarterly"/>
    <n v="0.333333333333333"/>
    <n v="0"/>
    <n v="0"/>
    <s v="0-10%"/>
    <x v="2"/>
    <n v="0"/>
    <n v="0"/>
    <x v="3"/>
    <s v="0-10%"/>
    <s v="Neither"/>
    <s v="No"/>
    <s v="No"/>
    <s v="No"/>
    <s v="No"/>
    <s v="No"/>
    <m/>
    <m/>
    <s v="Water system is okay and not in need of any assistance."/>
    <n v="18447"/>
    <x v="3"/>
    <x v="74"/>
  </r>
  <r>
    <n v="138"/>
    <s v="Monthly"/>
    <n v="1"/>
    <n v="1500"/>
    <n v="1500"/>
    <s v="0-10%"/>
    <x v="1"/>
    <n v="5"/>
    <n v="1500"/>
    <x v="3"/>
    <s v="0-10%"/>
    <s v="Non-payment of bills"/>
    <s v="No"/>
    <s v="No"/>
    <s v="No"/>
    <s v="No"/>
    <s v="No"/>
    <s v="Other (please specify below)"/>
    <s v="PPE/N95"/>
    <m/>
    <n v="798"/>
    <x v="0"/>
    <x v="75"/>
  </r>
  <r>
    <n v="197"/>
    <s v="Quarterly"/>
    <n v="0.333333333333333"/>
    <n v="0"/>
    <n v="0"/>
    <s v="0-10%"/>
    <x v="2"/>
    <n v="0"/>
    <n v="0"/>
    <x v="3"/>
    <s v="0-10%"/>
    <s v="Neither"/>
    <s v="No"/>
    <s v="No"/>
    <s v="No"/>
    <s v="No"/>
    <s v="No"/>
    <m/>
    <m/>
    <m/>
    <n v="188"/>
    <x v="1"/>
    <x v="76"/>
  </r>
  <r>
    <n v="153"/>
    <s v="Monthly"/>
    <n v="1"/>
    <m/>
    <s v=""/>
    <s v="0-10%"/>
    <x v="2"/>
    <n v="0"/>
    <n v="0"/>
    <x v="3"/>
    <s v="0-10%"/>
    <s v="Non-payment of bills"/>
    <s v="No"/>
    <s v="No"/>
    <s v="No"/>
    <s v="No"/>
    <s v="No"/>
    <m/>
    <s v="n/a"/>
    <m/>
    <n v="40998"/>
    <x v="3"/>
    <x v="77"/>
  </r>
  <r>
    <n v="11"/>
    <m/>
    <n v="0"/>
    <n v="0"/>
    <s v=""/>
    <s v="0-10%"/>
    <x v="2"/>
    <n v="0"/>
    <n v="0"/>
    <x v="3"/>
    <s v="0-10%"/>
    <s v="Neither"/>
    <m/>
    <m/>
    <m/>
    <m/>
    <m/>
    <m/>
    <m/>
    <s v="To date our system has not been impacted by covid-19"/>
    <n v="92"/>
    <x v="1"/>
    <x v="78"/>
  </r>
  <r>
    <n v="176"/>
    <m/>
    <n v="0"/>
    <n v="0"/>
    <s v=""/>
    <s v="0-10%"/>
    <x v="2"/>
    <n v="0"/>
    <n v="0"/>
    <x v="3"/>
    <s v="0-10%"/>
    <s v="Neither"/>
    <s v="No"/>
    <s v="No"/>
    <s v="No"/>
    <s v="No"/>
    <s v="No"/>
    <s v="Chemicals, Parts for critical equipment"/>
    <m/>
    <s v="I don't think we have supply chain issues but they are possible"/>
    <n v="62"/>
    <x v="1"/>
    <x v="79"/>
  </r>
  <r>
    <n v="190"/>
    <s v="Monthly"/>
    <n v="1"/>
    <n v="10000"/>
    <n v="10000"/>
    <s v="0-10%"/>
    <x v="1"/>
    <n v="5"/>
    <n v="10000"/>
    <x v="3"/>
    <s v="0-10%"/>
    <s v="Non-payment of bills"/>
    <s v="Yes"/>
    <s v="Yes"/>
    <s v="Yes"/>
    <s v="No"/>
    <s v="Yes"/>
    <s v="Parts for critical equipment"/>
    <m/>
    <m/>
    <n v="8383"/>
    <x v="2"/>
    <x v="80"/>
  </r>
  <r>
    <n v="2"/>
    <s v="Monthly"/>
    <n v="1"/>
    <n v="0"/>
    <n v="0"/>
    <s v="0-10%"/>
    <x v="2"/>
    <n v="0"/>
    <n v="0"/>
    <x v="3"/>
    <s v="0-10%"/>
    <s v="Neither"/>
    <s v="No"/>
    <s v="No"/>
    <s v="No"/>
    <s v="No"/>
    <s v="No"/>
    <m/>
    <s v="no problems here"/>
    <s v="all good here"/>
    <n v="2360"/>
    <x v="0"/>
    <x v="81"/>
  </r>
  <r>
    <n v="212"/>
    <s v="0"/>
    <n v="0"/>
    <n v="0"/>
    <n v="0"/>
    <s v="0-10%"/>
    <x v="2"/>
    <n v="0"/>
    <n v="0"/>
    <x v="3"/>
    <s v="0-10%"/>
    <s v="Neither"/>
    <s v="Yes"/>
    <s v="Yes"/>
    <s v="No"/>
    <s v="No"/>
    <s v="No"/>
    <m/>
    <m/>
    <s v="water fees are included with the dues for the H.O.A."/>
    <n v="359"/>
    <x v="1"/>
    <x v="82"/>
  </r>
  <r>
    <n v="59"/>
    <s v="Bi-monthly"/>
    <n v="0.5"/>
    <n v="153.37"/>
    <n v="76.685"/>
    <s v="0-10%"/>
    <x v="1"/>
    <n v="5"/>
    <n v="76.685"/>
    <x v="3"/>
    <s v="Unknown"/>
    <s v="Both"/>
    <s v="No"/>
    <s v="No"/>
    <s v="No"/>
    <s v="Yes"/>
    <s v="No"/>
    <m/>
    <m/>
    <m/>
    <n v="110000"/>
    <x v="4"/>
    <x v="83"/>
  </r>
  <r>
    <n v="175"/>
    <s v="Monthly"/>
    <n v="1"/>
    <n v="0"/>
    <n v="0"/>
    <s v="0-10%"/>
    <x v="2"/>
    <n v="0"/>
    <n v="0"/>
    <x v="3"/>
    <s v="0-10%"/>
    <s v="Neither"/>
    <m/>
    <s v="No"/>
    <s v="No"/>
    <s v="No"/>
    <s v="No"/>
    <m/>
    <m/>
    <s v="Customer billing for the month of June 2020 was greater than that of June 2019 by approximately $450,000. Therefore, the District's responses are no for the most part._x000a__x000a_There is shortage in our personnel"/>
    <n v="82807"/>
    <x v="3"/>
    <x v="84"/>
  </r>
  <r>
    <n v="62"/>
    <s v="Bi-monthly"/>
    <n v="0.5"/>
    <n v="13000"/>
    <n v="6500"/>
    <s v="0-10%"/>
    <x v="1"/>
    <n v="5"/>
    <n v="6500"/>
    <x v="3"/>
    <s v="0-10%"/>
    <s v="Non-payment of bills"/>
    <s v="Yes"/>
    <s v="No"/>
    <s v="No"/>
    <s v="No"/>
    <s v="No"/>
    <s v="Other (please specify below)"/>
    <s v="PPE"/>
    <s v="We hired a temporary operator at the beginning of the quarantine in anticipation of staffing impacts; we did have an operations employee impacted by illness other than COVID, but had we had this operator's illness plus COVID illness, we would have been significantly impacted in our operations department.  Having access to a pool of retired or temporary workers was helpful."/>
    <n v="3247"/>
    <x v="0"/>
    <x v="85"/>
  </r>
  <r>
    <n v="182"/>
    <s v="Monthly"/>
    <n v="1"/>
    <m/>
    <s v=""/>
    <s v="0-10%"/>
    <x v="2"/>
    <n v="0"/>
    <n v="0"/>
    <x v="3"/>
    <s v="0-10%"/>
    <s v="Non-payment of bills"/>
    <s v="No"/>
    <s v="No"/>
    <s v="No"/>
    <s v="No"/>
    <s v="No"/>
    <m/>
    <m/>
    <m/>
    <n v="49054"/>
    <x v="3"/>
    <x v="86"/>
  </r>
  <r>
    <n v="181"/>
    <s v="Monthly"/>
    <n v="1"/>
    <m/>
    <s v=""/>
    <s v="0-10%"/>
    <x v="2"/>
    <n v="0"/>
    <n v="0"/>
    <x v="3"/>
    <s v="0-10%"/>
    <s v="Non-payment of bills"/>
    <s v="No"/>
    <s v="No"/>
    <s v="No"/>
    <s v="No"/>
    <s v="No"/>
    <m/>
    <m/>
    <m/>
    <n v="422000"/>
    <x v="4"/>
    <x v="87"/>
  </r>
  <r>
    <n v="209"/>
    <s v="Monthly"/>
    <n v="1"/>
    <n v="0"/>
    <n v="0"/>
    <s v="0-10%"/>
    <x v="2"/>
    <n v="0"/>
    <n v="0"/>
    <x v="3"/>
    <s v="0-10%"/>
    <s v="Neither"/>
    <s v="No"/>
    <s v="No"/>
    <s v="No"/>
    <s v="No"/>
    <s v="No"/>
    <s v="Chemicals, Parts for critical equipment"/>
    <m/>
    <m/>
    <n v="83546"/>
    <x v="3"/>
    <x v="88"/>
  </r>
  <r>
    <n v="134"/>
    <s v="Monthly"/>
    <n v="1"/>
    <n v="10000"/>
    <n v="10000"/>
    <s v="0-10%"/>
    <x v="1"/>
    <n v="5"/>
    <n v="10000"/>
    <x v="3"/>
    <s v="0-10%"/>
    <s v="Non-payment of bills"/>
    <s v="Yes"/>
    <s v="Yes"/>
    <s v="No"/>
    <s v="No"/>
    <s v="No"/>
    <s v="Other (please specify below)"/>
    <s v="NA"/>
    <m/>
    <n v="1129"/>
    <x v="0"/>
    <x v="89"/>
  </r>
  <r>
    <n v="236"/>
    <s v="Monthly"/>
    <n v="1"/>
    <n v="1000"/>
    <n v="1000"/>
    <s v="0-10%"/>
    <x v="1"/>
    <n v="5"/>
    <n v="1000"/>
    <x v="3"/>
    <s v="0-10%"/>
    <s v="Non-payment of bills"/>
    <s v="No"/>
    <s v="No"/>
    <s v="No"/>
    <s v="No"/>
    <s v="No"/>
    <m/>
    <m/>
    <m/>
    <n v="735"/>
    <x v="0"/>
    <x v="90"/>
  </r>
  <r>
    <n v="115"/>
    <s v="Monthly"/>
    <n v="1"/>
    <n v="103000"/>
    <n v="103000"/>
    <s v="0-10%"/>
    <x v="1"/>
    <n v="5"/>
    <n v="103000"/>
    <x v="3"/>
    <s v="0-10%"/>
    <s v="Neither"/>
    <s v="No"/>
    <s v="No"/>
    <s v="No"/>
    <s v="No"/>
    <s v="No"/>
    <m/>
    <m/>
    <s v="CVWD anticipates greater revenue losses if the $600 additional unemployment benefit is not renewed."/>
    <n v="280000"/>
    <x v="4"/>
    <x v="91"/>
  </r>
  <r>
    <n v="26"/>
    <s v="Monthly"/>
    <n v="1"/>
    <n v="0"/>
    <n v="0"/>
    <s v="0-10%"/>
    <x v="2"/>
    <n v="0"/>
    <n v="0"/>
    <x v="3"/>
    <s v="0-10%"/>
    <s v="Neither"/>
    <s v="No"/>
    <s v="No"/>
    <s v="No"/>
    <s v="No"/>
    <s v="No"/>
    <s v="Other (please specify below)"/>
    <s v="Personal protective equipment"/>
    <s v="Anticipating a 2% decrease in operating revenues._x000a__x000a_Causes:_x000a__x000a_1)  Deferral of rate increase from 7/1/20 to 1/1/21 ($1.4 million)._x000a__x000a_2)  Delinquent accounts that become permanently uncollectible ($200,000)."/>
    <n v="155805"/>
    <x v="4"/>
    <x v="92"/>
  </r>
  <r>
    <n v="150"/>
    <s v="Monthly"/>
    <n v="1"/>
    <n v="0"/>
    <n v="0"/>
    <s v="0-10%"/>
    <x v="2"/>
    <n v="0"/>
    <n v="0"/>
    <x v="3"/>
    <s v="0-10%"/>
    <s v="Neither"/>
    <s v="Yes"/>
    <s v="Yes"/>
    <s v="Yes"/>
    <s v="No"/>
    <s v="Yes"/>
    <s v="Parts for critical equipment"/>
    <m/>
    <s v="Without State Operator testing, employees are harder to maintain while others are leaving and retiring."/>
    <n v="29982"/>
    <x v="3"/>
    <x v="93"/>
  </r>
  <r>
    <n v="225"/>
    <s v="Monthly"/>
    <n v="1"/>
    <m/>
    <s v=""/>
    <s v="0-10%"/>
    <x v="2"/>
    <n v="0"/>
    <n v="0"/>
    <x v="3"/>
    <s v="Unknown"/>
    <s v="Non-payment of bills"/>
    <s v="No"/>
    <s v="No"/>
    <s v="No"/>
    <s v="No"/>
    <s v="No"/>
    <m/>
    <m/>
    <m/>
    <n v="132916"/>
    <x v="4"/>
    <x v="94"/>
  </r>
  <r>
    <n v="140"/>
    <s v="Monthly"/>
    <n v="1"/>
    <n v="367980"/>
    <n v="367980"/>
    <s v="11-20%"/>
    <x v="4"/>
    <n v="15"/>
    <n v="367980"/>
    <x v="3"/>
    <s v="0-10%"/>
    <s v="Non-payment of bills"/>
    <s v="No"/>
    <s v="No"/>
    <s v="No"/>
    <s v="No"/>
    <s v="No"/>
    <s v="Other (please specify below)"/>
    <s v="Takes longer to receive orders but we have accommodated"/>
    <m/>
    <n v="50001"/>
    <x v="3"/>
    <x v="95"/>
  </r>
  <r>
    <n v="188"/>
    <s v="Monthly"/>
    <n v="1"/>
    <n v="0"/>
    <n v="0"/>
    <s v="0-10%"/>
    <x v="2"/>
    <n v="0"/>
    <n v="0"/>
    <x v="3"/>
    <s v="0-10%"/>
    <s v="Non-payment of bills"/>
    <s v="No"/>
    <s v="No"/>
    <s v="No"/>
    <s v="No"/>
    <s v="No"/>
    <m/>
    <m/>
    <m/>
    <n v="7854"/>
    <x v="2"/>
    <x v="96"/>
  </r>
  <r>
    <n v="105"/>
    <s v="Monthly"/>
    <n v="1"/>
    <n v="298000"/>
    <n v="298000"/>
    <s v="0-10%"/>
    <x v="1"/>
    <n v="5"/>
    <n v="298000"/>
    <x v="3"/>
    <s v="0-10%"/>
    <s v="Reduced usage"/>
    <s v="No"/>
    <s v="No"/>
    <s v="No"/>
    <s v="No"/>
    <s v="No"/>
    <s v="Other (please specify below)"/>
    <s v="PPE"/>
    <m/>
    <n v="309875"/>
    <x v="4"/>
    <x v="97"/>
  </r>
  <r>
    <n v="45"/>
    <s v="Monthly"/>
    <n v="1"/>
    <n v="296608"/>
    <n v="296608"/>
    <s v="0-10%"/>
    <x v="1"/>
    <n v="5"/>
    <n v="296608"/>
    <x v="3"/>
    <s v="Over 30%"/>
    <s v="Both"/>
    <s v="No"/>
    <s v="Yes"/>
    <s v="Yes"/>
    <s v="No"/>
    <s v="No"/>
    <m/>
    <m/>
    <m/>
    <n v="172836"/>
    <x v="4"/>
    <x v="1"/>
  </r>
  <r>
    <n v="144"/>
    <s v="Monthly"/>
    <n v="1"/>
    <n v="4878.83"/>
    <n v="4878.83"/>
    <s v="0-10%"/>
    <x v="1"/>
    <n v="5"/>
    <n v="4878.83"/>
    <x v="3"/>
    <s v="0-10%"/>
    <s v="Both"/>
    <s v="No"/>
    <s v="No"/>
    <s v="No"/>
    <s v="No"/>
    <s v="No"/>
    <m/>
    <m/>
    <m/>
    <n v="2535"/>
    <x v="0"/>
    <x v="98"/>
  </r>
  <r>
    <n v="201"/>
    <s v="Monthly"/>
    <n v="1"/>
    <n v="29000"/>
    <n v="29000"/>
    <s v="11-20%"/>
    <x v="4"/>
    <n v="15"/>
    <n v="29000"/>
    <x v="3"/>
    <s v="11-20%"/>
    <s v="Reduced usage"/>
    <s v="No"/>
    <s v="No"/>
    <s v="No"/>
    <s v="No"/>
    <s v="No"/>
    <s v="Other (please specify below)"/>
    <s v="Cleaning and Disinfection items hard to get for Covid protection."/>
    <m/>
    <n v="8948"/>
    <x v="2"/>
    <x v="99"/>
  </r>
  <r>
    <n v="88"/>
    <m/>
    <n v="0"/>
    <n v="0"/>
    <s v=""/>
    <s v="0-10%"/>
    <x v="2"/>
    <n v="0"/>
    <n v="0"/>
    <x v="3"/>
    <s v="0-10%"/>
    <s v="Neither"/>
    <s v="No"/>
    <s v="Yes"/>
    <s v="Yes"/>
    <s v="No"/>
    <s v="No"/>
    <s v="Other (please specify below)"/>
    <s v="none"/>
    <m/>
    <n v="5817"/>
    <x v="2"/>
    <x v="100"/>
  </r>
  <r>
    <n v="46"/>
    <s v="Bi-monthly"/>
    <n v="0.5"/>
    <n v="30000"/>
    <n v="15000"/>
    <s v="0-10%"/>
    <x v="1"/>
    <n v="5"/>
    <n v="15000"/>
    <x v="3"/>
    <s v="Unknown"/>
    <s v="Non-payment of bills"/>
    <s v="No"/>
    <s v="No"/>
    <s v="No"/>
    <s v="No"/>
    <s v="No"/>
    <m/>
    <m/>
    <m/>
    <n v="29580"/>
    <x v="3"/>
    <x v="101"/>
  </r>
  <r>
    <n v="224"/>
    <m/>
    <n v="0"/>
    <m/>
    <s v=""/>
    <s v="0-10%"/>
    <x v="2"/>
    <n v="0"/>
    <n v="0"/>
    <x v="3"/>
    <s v="0-10%"/>
    <s v="Neither"/>
    <s v="No"/>
    <s v="No"/>
    <s v="No"/>
    <s v="No"/>
    <s v="No"/>
    <m/>
    <m/>
    <m/>
    <n v="55"/>
    <x v="1"/>
    <x v="102"/>
  </r>
  <r>
    <n v="191"/>
    <s v="Monthly"/>
    <n v="1"/>
    <m/>
    <s v=""/>
    <s v="0-10%"/>
    <x v="2"/>
    <n v="0"/>
    <n v="0"/>
    <x v="3"/>
    <s v="0-10%"/>
    <s v="Non-payment of bills"/>
    <s v="No"/>
    <s v="No"/>
    <s v="No"/>
    <s v="No"/>
    <s v="No"/>
    <m/>
    <m/>
    <s v="We have $134,000 in outstanding unpaid bills by residents who would otherwise be shut off due to late payment.  We have not asked any residents to provide proof of COVID related financial impacts so it is assumed presently all unpaid bills are COVID related."/>
    <n v="19189"/>
    <x v="3"/>
    <x v="103"/>
  </r>
  <r>
    <n v="98"/>
    <s v="Monthly"/>
    <n v="1"/>
    <m/>
    <s v=""/>
    <s v="11-20%"/>
    <x v="4"/>
    <n v="15"/>
    <s v=""/>
    <x v="3"/>
    <s v="0-10%"/>
    <s v="Non-payment of bills"/>
    <s v="No"/>
    <s v="No"/>
    <s v="No"/>
    <s v="No"/>
    <s v="No"/>
    <s v="Chemicals, Parts for critical equipment"/>
    <m/>
    <m/>
    <n v="2988"/>
    <x v="0"/>
    <x v="104"/>
  </r>
  <r>
    <n v="38"/>
    <m/>
    <n v="0"/>
    <m/>
    <s v=""/>
    <s v="0-10%"/>
    <x v="2"/>
    <n v="0"/>
    <n v="0"/>
    <x v="3"/>
    <s v="0-10%"/>
    <s v="Neither"/>
    <s v="No"/>
    <s v="No"/>
    <s v="No"/>
    <s v="No"/>
    <s v="No"/>
    <m/>
    <m/>
    <s v="We are so small, we have very little issues with COVID."/>
    <n v="175"/>
    <x v="1"/>
    <x v="105"/>
  </r>
  <r>
    <n v="106"/>
    <s v="Monthly"/>
    <n v="1"/>
    <n v="0"/>
    <n v="0"/>
    <s v="0-10%"/>
    <x v="2"/>
    <n v="0"/>
    <n v="0"/>
    <x v="3"/>
    <s v="Over 30%"/>
    <s v="Both"/>
    <s v="Yes"/>
    <s v="Yes"/>
    <s v="Yes"/>
    <s v="No"/>
    <s v="No"/>
    <m/>
    <m/>
    <s v="Commercial revenue is down but residential revenue is higher which has offset commercial"/>
    <n v="7183"/>
    <x v="2"/>
    <x v="106"/>
  </r>
  <r>
    <n v="13"/>
    <s v="Monthly"/>
    <n v="1"/>
    <n v="335"/>
    <n v="335"/>
    <s v="0-10%"/>
    <x v="1"/>
    <n v="5"/>
    <n v="335"/>
    <x v="3"/>
    <m/>
    <s v="Both"/>
    <s v="No"/>
    <s v="No"/>
    <s v="No"/>
    <s v="No"/>
    <s v="No"/>
    <m/>
    <m/>
    <s v="Havasu is a resort area.  Only 25% full time residence.  Shore line closed to public by Chemehuevi Tribe"/>
    <n v="361"/>
    <x v="1"/>
    <x v="107"/>
  </r>
  <r>
    <n v="232"/>
    <s v="Anually"/>
    <n v="0.0833333333333333"/>
    <n v="10794.46"/>
    <n v="899.538333333333"/>
    <s v="0-10%"/>
    <x v="1"/>
    <n v="5"/>
    <n v="899.538333333333"/>
    <x v="3"/>
    <s v="0-10%"/>
    <s v="Non-payment of bills"/>
    <s v="No"/>
    <s v="No"/>
    <s v="No"/>
    <s v="No"/>
    <s v="No"/>
    <m/>
    <s v="none"/>
    <m/>
    <n v="995"/>
    <x v="0"/>
    <x v="108"/>
  </r>
  <r>
    <n v="218"/>
    <s v="Bi-monthly"/>
    <n v="0.5"/>
    <n v="46660"/>
    <n v="23330"/>
    <s v="0-10%"/>
    <x v="1"/>
    <n v="5"/>
    <n v="23330"/>
    <x v="3"/>
    <s v="0-10%"/>
    <s v="Reduced usage"/>
    <m/>
    <m/>
    <m/>
    <s v="No"/>
    <s v="No"/>
    <m/>
    <m/>
    <m/>
    <n v="94133"/>
    <x v="3"/>
    <x v="109"/>
  </r>
  <r>
    <n v="10"/>
    <s v="Bi-monthly"/>
    <n v="0.5"/>
    <n v="125800"/>
    <n v="62900"/>
    <s v="0-10%"/>
    <x v="1"/>
    <n v="5"/>
    <n v="62900"/>
    <x v="3"/>
    <s v="Unknown"/>
    <s v="Non-payment of bills"/>
    <s v="No"/>
    <s v="No"/>
    <s v="No"/>
    <s v="No"/>
    <s v="No"/>
    <s v="Other (please specify below)"/>
    <s v="None."/>
    <m/>
    <n v="57678"/>
    <x v="3"/>
    <x v="110"/>
  </r>
  <r>
    <n v="31"/>
    <m/>
    <n v="0"/>
    <m/>
    <s v=""/>
    <s v="0-10%"/>
    <x v="2"/>
    <n v="0"/>
    <n v="0"/>
    <x v="3"/>
    <s v="0-10%"/>
    <s v="Neither"/>
    <s v="No"/>
    <s v="No"/>
    <s v="No"/>
    <s v="No"/>
    <s v="No"/>
    <m/>
    <m/>
    <m/>
    <n v="7500"/>
    <x v="2"/>
    <x v="111"/>
  </r>
  <r>
    <n v="112"/>
    <s v="Monthly"/>
    <n v="1"/>
    <n v="400000"/>
    <n v="400000"/>
    <s v="0-10%"/>
    <x v="1"/>
    <n v="5"/>
    <n v="400000"/>
    <x v="3"/>
    <s v="0-10%"/>
    <s v="Both"/>
    <s v="No"/>
    <s v="No"/>
    <s v="No"/>
    <s v="No"/>
    <s v="No"/>
    <s v="Other (please specify below)"/>
    <s v="not anticipating issues at this point"/>
    <s v="We've experience an increase in delinquent accounts from about 500 in March to 1,500 in the latest billing cycle."/>
    <n v="203571"/>
    <x v="4"/>
    <x v="112"/>
  </r>
  <r>
    <n v="156"/>
    <s v="Bi-monthly"/>
    <n v="0.5"/>
    <n v="97237"/>
    <n v="48618.5"/>
    <s v="Over 30%"/>
    <x v="0"/>
    <n v="40"/>
    <n v="48618.5"/>
    <x v="3"/>
    <s v="Over 30%"/>
    <s v="Reduced usage"/>
    <s v="No"/>
    <s v="No"/>
    <s v="No"/>
    <s v="No"/>
    <s v="No"/>
    <m/>
    <m/>
    <m/>
    <n v="9338"/>
    <x v="2"/>
    <x v="113"/>
  </r>
  <r>
    <n v="173"/>
    <s v="Bi-monthly"/>
    <n v="0.5"/>
    <n v="38000"/>
    <n v="19000"/>
    <s v="Over 30%"/>
    <x v="0"/>
    <n v="40"/>
    <n v="19000"/>
    <x v="3"/>
    <s v="0-10%"/>
    <s v="Non-payment of bills"/>
    <s v="No"/>
    <s v="No"/>
    <s v="No"/>
    <s v="No"/>
    <s v="No"/>
    <s v="Other (please specify below)"/>
    <s v="PPE's such as N95 masks"/>
    <m/>
    <n v="18795"/>
    <x v="3"/>
    <x v="114"/>
  </r>
  <r>
    <n v="163"/>
    <s v="Monthly"/>
    <n v="1"/>
    <n v="305846.21"/>
    <n v="305846.21"/>
    <s v="11-20%"/>
    <x v="4"/>
    <n v="15"/>
    <n v="305846.21"/>
    <x v="3"/>
    <s v="0-10%"/>
    <s v="Non-payment of bills"/>
    <s v="No"/>
    <s v="Yes"/>
    <s v="Yes"/>
    <s v="No"/>
    <s v="Yes"/>
    <s v="Parts for critical equipment"/>
    <m/>
    <s v="Delinquency continues to grow.  Request for Mutual aid is a possibility."/>
    <n v="122603"/>
    <x v="4"/>
    <x v="115"/>
  </r>
  <r>
    <n v="65"/>
    <s v="Monthly"/>
    <n v="1"/>
    <n v="0"/>
    <n v="0"/>
    <s v="0-10%"/>
    <x v="2"/>
    <n v="0"/>
    <n v="0"/>
    <x v="3"/>
    <s v="0-10%"/>
    <s v="Non-payment of bills"/>
    <s v="No"/>
    <s v="No"/>
    <s v="No"/>
    <s v="No"/>
    <s v="No"/>
    <s v="Chemicals, Other (please specify below)"/>
    <s v="Anticipated SCE Public Safety Power Shutoffs may create issues this summer/fall."/>
    <s v="While YVWD is not currently experiencing staffing shortages, this may change quickly at any time.  Staffing shortages are likely as we get into the fall/winter season due to various illnesses and potential school issues/decisions."/>
    <n v="54292"/>
    <x v="3"/>
    <x v="116"/>
  </r>
  <r>
    <n v="100"/>
    <s v="Quarterly"/>
    <n v="0.333333333333333"/>
    <n v="5000"/>
    <n v="1666.666666666665"/>
    <s v="0-10%"/>
    <x v="1"/>
    <n v="5"/>
    <n v="1666.666666666665"/>
    <x v="3"/>
    <s v="Unknown"/>
    <s v="Non-payment of bills"/>
    <s v="No"/>
    <s v="No"/>
    <s v="No"/>
    <s v="No"/>
    <s v="No"/>
    <m/>
    <m/>
    <s v="Slow on payments being received"/>
    <n v="3578"/>
    <x v="2"/>
    <x v="117"/>
  </r>
  <r>
    <n v="85"/>
    <m/>
    <n v="0"/>
    <m/>
    <s v=""/>
    <s v="0-10%"/>
    <x v="2"/>
    <n v="0"/>
    <n v="0"/>
    <x v="3"/>
    <s v="0-10%"/>
    <s v="Neither"/>
    <s v="No"/>
    <s v="No"/>
    <s v="Yes"/>
    <s v="No"/>
    <s v="No"/>
    <m/>
    <m/>
    <m/>
    <n v="10667"/>
    <x v="3"/>
    <x v="1"/>
  </r>
  <r>
    <n v="131"/>
    <s v="Monthly"/>
    <n v="1"/>
    <n v="0"/>
    <n v="0"/>
    <s v="0-10%"/>
    <x v="2"/>
    <n v="0"/>
    <n v="0"/>
    <x v="3"/>
    <s v="0-10%"/>
    <s v="Neither"/>
    <m/>
    <m/>
    <m/>
    <s v="No"/>
    <s v="No"/>
    <m/>
    <m/>
    <s v="Our revenue is up this year compared to last year due to drier weather conditions."/>
    <n v="88422"/>
    <x v="3"/>
    <x v="118"/>
  </r>
  <r>
    <n v="69"/>
    <s v="Monthly"/>
    <n v="1"/>
    <m/>
    <s v=""/>
    <s v="0-10%"/>
    <x v="2"/>
    <n v="0"/>
    <n v="0"/>
    <x v="3"/>
    <s v="Unknown"/>
    <s v="Non-payment of bills"/>
    <s v="No"/>
    <s v="No"/>
    <s v="Yes"/>
    <s v="Yes"/>
    <s v="Yes"/>
    <s v="Other (please specify below)"/>
    <s v="PPE and disinfectants"/>
    <m/>
    <n v="560"/>
    <x v="0"/>
    <x v="119"/>
  </r>
  <r>
    <n v="101"/>
    <s v="Monthly"/>
    <n v="1"/>
    <n v="20000"/>
    <n v="20000"/>
    <s v="0-10%"/>
    <x v="1"/>
    <n v="5"/>
    <n v="20000"/>
    <x v="3"/>
    <s v="0-10%"/>
    <s v="Neither"/>
    <s v="No"/>
    <s v="No"/>
    <s v="No"/>
    <s v="No"/>
    <s v="No"/>
    <s v="Other (please specify below)"/>
    <s v="face masks and signs"/>
    <m/>
    <n v="22288"/>
    <x v="3"/>
    <x v="120"/>
  </r>
  <r>
    <n v="34"/>
    <s v="Monthly"/>
    <n v="1"/>
    <n v="0"/>
    <n v="0"/>
    <s v="0-10%"/>
    <x v="2"/>
    <n v="0"/>
    <n v="0"/>
    <x v="3"/>
    <s v="0-10%"/>
    <s v="Neither"/>
    <s v="No"/>
    <s v="No"/>
    <s v="No"/>
    <s v="No"/>
    <s v="No"/>
    <s v="Other (please specify below)"/>
    <s v="none"/>
    <s v="We're lucky!"/>
    <n v="27255"/>
    <x v="3"/>
    <x v="121"/>
  </r>
  <r>
    <n v="63"/>
    <s v="Bi-monthly"/>
    <n v="0.5"/>
    <m/>
    <s v=""/>
    <s v="0-10%"/>
    <x v="2"/>
    <n v="0"/>
    <n v="0"/>
    <x v="3"/>
    <s v="11-20%"/>
    <s v="Non-payment of bills"/>
    <s v="Yes"/>
    <s v="Yes"/>
    <s v="Yes"/>
    <s v="No"/>
    <s v="No"/>
    <m/>
    <m/>
    <m/>
    <n v="1405422"/>
    <x v="4"/>
    <x v="122"/>
  </r>
  <r>
    <n v="129"/>
    <s v="Bi-monthly"/>
    <n v="0.5"/>
    <n v="53438"/>
    <n v="26719"/>
    <s v="11-20%"/>
    <x v="4"/>
    <n v="15"/>
    <n v="26719"/>
    <x v="3"/>
    <s v="Unknown"/>
    <s v="Non-payment of bills"/>
    <s v="No"/>
    <s v="No"/>
    <s v="No"/>
    <s v="No"/>
    <s v="No"/>
    <m/>
    <m/>
    <m/>
    <n v="38003"/>
    <x v="3"/>
    <x v="123"/>
  </r>
  <r>
    <n v="91"/>
    <s v="Monthly"/>
    <n v="1"/>
    <n v="15000"/>
    <n v="15000"/>
    <s v="0-10%"/>
    <x v="1"/>
    <n v="5"/>
    <n v="15000"/>
    <x v="3"/>
    <s v="0-10%"/>
    <s v="Non-payment of bills"/>
    <m/>
    <m/>
    <m/>
    <m/>
    <m/>
    <m/>
    <m/>
    <s v="So far, revenues are down slightly, but stable. We have used messaging to emphasize our willingness to work with customers on extended payment plans, etc., but have also emphasized that past due amounts will ultimately be collected, typically by a future property tax lien"/>
    <n v="25766"/>
    <x v="3"/>
    <x v="124"/>
  </r>
  <r>
    <n v="139"/>
    <s v="Bi-monthly"/>
    <n v="0.5"/>
    <n v="14214"/>
    <n v="7107"/>
    <s v="0-10%"/>
    <x v="1"/>
    <n v="5"/>
    <n v="7107"/>
    <x v="3"/>
    <s v="0-10%"/>
    <s v="Non-payment of bills"/>
    <m/>
    <m/>
    <m/>
    <m/>
    <m/>
    <s v="Other (please specify below)"/>
    <s v="Disinfection/cleaning supplies"/>
    <m/>
    <n v="135204"/>
    <x v="4"/>
    <x v="1"/>
  </r>
  <r>
    <n v="199"/>
    <s v="Monthly"/>
    <n v="1"/>
    <n v="5000"/>
    <n v="5000"/>
    <s v="0-10%"/>
    <x v="1"/>
    <n v="5"/>
    <n v="5000"/>
    <x v="3"/>
    <s v="Unknown"/>
    <s v="Both"/>
    <s v="No"/>
    <s v="No"/>
    <s v="No"/>
    <s v="No"/>
    <s v="No"/>
    <s v="Chemicals"/>
    <m/>
    <s v="Though OMWD has not yet experienced significant issues with nonpayment, we anticipate this to worsen in the coming months as federal COVID-related unemployment benefits expire, and particularly if the economy does not improve."/>
    <n v="86478"/>
    <x v="3"/>
    <x v="125"/>
  </r>
  <r>
    <n v="28"/>
    <s v="Monthly"/>
    <n v="1"/>
    <n v="13"/>
    <n v="13"/>
    <s v="0-10%"/>
    <x v="1"/>
    <n v="5"/>
    <n v="13"/>
    <x v="3"/>
    <s v="0-10%"/>
    <s v="Neither"/>
    <m/>
    <m/>
    <m/>
    <s v="No"/>
    <s v="No"/>
    <m/>
    <m/>
    <m/>
    <n v="486"/>
    <x v="1"/>
    <x v="126"/>
  </r>
  <r>
    <n v="17"/>
    <s v="Bi-monthly"/>
    <n v="0.5"/>
    <n v="1000"/>
    <n v="500"/>
    <s v="0-10%"/>
    <x v="1"/>
    <n v="5"/>
    <n v="500"/>
    <x v="3"/>
    <s v="0-10%"/>
    <s v="Reduced usage"/>
    <s v="No"/>
    <s v="No"/>
    <s v="No"/>
    <s v="No"/>
    <s v="No"/>
    <m/>
    <m/>
    <s v="Very minimal impact"/>
    <n v="120"/>
    <x v="1"/>
    <x v="127"/>
  </r>
  <r>
    <n v="7"/>
    <s v="Bi-monthly"/>
    <n v="0.5"/>
    <n v="0"/>
    <n v="0"/>
    <s v="0-10%"/>
    <x v="2"/>
    <n v="0"/>
    <n v="0"/>
    <x v="3"/>
    <s v="0-10%"/>
    <s v="Reduced usage"/>
    <s v="No"/>
    <s v="No"/>
    <s v="No"/>
    <s v="No"/>
    <s v="No"/>
    <m/>
    <m/>
    <s v="Inability to shut-off water service will push costs to other customers and could create greater revenue loss over the long term and violate Prop 218.  Need funding source to cover non-payment of bills."/>
    <n v="7560"/>
    <x v="2"/>
    <x v="128"/>
  </r>
  <r>
    <n v="231"/>
    <s v="Monthly"/>
    <n v="1"/>
    <m/>
    <s v=""/>
    <s v="0-10%"/>
    <x v="2"/>
    <n v="0"/>
    <n v="0"/>
    <x v="3"/>
    <s v="Unknown"/>
    <s v="Both"/>
    <s v="No"/>
    <s v="No"/>
    <s v="No"/>
    <s v="No"/>
    <s v="No"/>
    <m/>
    <m/>
    <m/>
    <n v="32212"/>
    <x v="3"/>
    <x v="129"/>
  </r>
  <r>
    <n v="89"/>
    <s v="Bi-monthly"/>
    <n v="0.5"/>
    <m/>
    <s v=""/>
    <s v="0-10%"/>
    <x v="2"/>
    <n v="0"/>
    <n v="0"/>
    <x v="3"/>
    <m/>
    <m/>
    <s v="No"/>
    <s v="No"/>
    <s v="Yes"/>
    <s v="No"/>
    <s v="No"/>
    <s v="Other (please specify below)"/>
    <s v="only briefly was there a slight issue with trucking a chemical delivery due to the pandemic"/>
    <m/>
    <n v="102593"/>
    <x v="4"/>
    <x v="130"/>
  </r>
  <r>
    <n v="165"/>
    <s v="Monthly"/>
    <n v="1"/>
    <n v="0"/>
    <n v="0"/>
    <s v="0-10%"/>
    <x v="2"/>
    <n v="0"/>
    <n v="0"/>
    <x v="3"/>
    <s v="0-10%"/>
    <s v="Neither"/>
    <s v="No"/>
    <s v="No"/>
    <s v="No"/>
    <s v="No"/>
    <s v="No"/>
    <m/>
    <m/>
    <m/>
    <n v="37687"/>
    <x v="3"/>
    <x v="131"/>
  </r>
  <r>
    <n v="23"/>
    <s v="Bi-monthly"/>
    <n v="0.5"/>
    <n v="10000"/>
    <n v="5000"/>
    <s v="0-10%"/>
    <x v="1"/>
    <n v="5"/>
    <n v="5000"/>
    <x v="3"/>
    <s v="0-10%"/>
    <s v="Non-payment of bills"/>
    <s v="Yes"/>
    <s v="Yes"/>
    <s v="Yes"/>
    <s v="Yes"/>
    <s v="Yes"/>
    <s v="Chemicals, Parts for critical equipment"/>
    <s v="disinfectant wipes and supplies."/>
    <s v="The Governors executive order that prevents water shut offs  during Covid-19 people have taken advantage of it and used it as an excuse."/>
    <n v="4861"/>
    <x v="2"/>
    <x v="132"/>
  </r>
  <r>
    <n v="155"/>
    <s v="other"/>
    <n v="0"/>
    <n v="0"/>
    <n v="0"/>
    <s v="0-10%"/>
    <x v="2"/>
    <n v="0"/>
    <n v="0"/>
    <x v="3"/>
    <s v="0-10%"/>
    <s v="Neither"/>
    <s v="No"/>
    <s v="No"/>
    <s v="Yes"/>
    <s v="No"/>
    <s v="No"/>
    <s v="Chemicals"/>
    <m/>
    <m/>
    <n v="14971"/>
    <x v="3"/>
    <x v="133"/>
  </r>
  <r>
    <n v="179"/>
    <s v="Monthly"/>
    <n v="1"/>
    <n v="0"/>
    <n v="0"/>
    <s v="0-10%"/>
    <x v="2"/>
    <n v="0"/>
    <n v="0"/>
    <x v="3"/>
    <s v="0-10%"/>
    <s v="Neither"/>
    <s v="No"/>
    <s v="No"/>
    <s v="No"/>
    <s v="No"/>
    <s v="No"/>
    <m/>
    <s v="none"/>
    <s v="Virtually no COVID impact."/>
    <n v="614"/>
    <x v="0"/>
    <x v="134"/>
  </r>
  <r>
    <n v="16"/>
    <s v="Monthly"/>
    <n v="1"/>
    <n v="0"/>
    <n v="0"/>
    <s v="0-10%"/>
    <x v="2"/>
    <n v="0"/>
    <n v="0"/>
    <x v="3"/>
    <s v="0-10%"/>
    <s v="Neither"/>
    <s v="No"/>
    <s v="No"/>
    <s v="No"/>
    <s v="No"/>
    <s v="No"/>
    <s v="Other (please specify below)"/>
    <s v="n/a"/>
    <m/>
    <n v="66721"/>
    <x v="3"/>
    <x v="135"/>
  </r>
  <r>
    <n v="180"/>
    <s v="Monthly"/>
    <n v="1"/>
    <m/>
    <s v=""/>
    <s v="0-10%"/>
    <x v="2"/>
    <n v="0"/>
    <n v="0"/>
    <x v="3"/>
    <s v="0-10%"/>
    <s v="Non-payment of bills"/>
    <s v="Yes"/>
    <s v="Yes"/>
    <s v="Yes"/>
    <s v="No"/>
    <s v="Yes"/>
    <m/>
    <m/>
    <s v="This is a challenging time to operate a utility with the COVID-19 pandemic. With budget shortfalls, staffing issues, rate pressure and overall economic climate there are many challenges ahead for Utilities."/>
    <n v="117200"/>
    <x v="4"/>
    <x v="136"/>
  </r>
  <r>
    <n v="15"/>
    <s v="Bi-monthly"/>
    <n v="0.5"/>
    <n v="0"/>
    <n v="0"/>
    <s v="0-10%"/>
    <x v="2"/>
    <n v="0"/>
    <n v="0"/>
    <x v="3"/>
    <s v="0-10%"/>
    <s v="Neither"/>
    <s v="No"/>
    <s v="No"/>
    <s v="No"/>
    <s v="No"/>
    <s v="No"/>
    <m/>
    <s v="none"/>
    <s v="SAMWAC is too small to experience any measurable effect."/>
    <n v="350"/>
    <x v="1"/>
    <x v="137"/>
  </r>
  <r>
    <n v="87"/>
    <s v="Monthly"/>
    <n v="1"/>
    <n v="0"/>
    <n v="0"/>
    <s v="0-10%"/>
    <x v="2"/>
    <n v="0"/>
    <n v="0"/>
    <x v="3"/>
    <s v="0-10%"/>
    <s v="Neither"/>
    <m/>
    <s v="No"/>
    <s v="No"/>
    <s v="No"/>
    <s v="No"/>
    <m/>
    <m/>
    <s v="COVID-19 has had no financial impact on our water company so far."/>
    <n v="172"/>
    <x v="1"/>
    <x v="138"/>
  </r>
  <r>
    <n v="40"/>
    <s v="Bi-monthly"/>
    <n v="0.5"/>
    <m/>
    <s v=""/>
    <s v="0-10%"/>
    <x v="2"/>
    <n v="0"/>
    <n v="0"/>
    <x v="3"/>
    <s v="0-10%"/>
    <s v="Reduced usage"/>
    <s v="No"/>
    <s v="No"/>
    <s v="No"/>
    <s v="No"/>
    <s v="No"/>
    <m/>
    <m/>
    <s v="We experienced about 40% demand decline in the commercial sector in March &amp; April (bills issued 4/30/20). Commercial sector makes up a relatively small portion of our total system. The decline in Commercial sector was offset by overall demand uptick due to warm and dry spring."/>
    <n v="10509"/>
    <x v="3"/>
    <x v="139"/>
  </r>
  <r>
    <n v="132"/>
    <s v="Quarterly"/>
    <n v="0.333333333333333"/>
    <n v="0"/>
    <n v="0"/>
    <s v="0-10%"/>
    <x v="2"/>
    <n v="0"/>
    <n v="0"/>
    <x v="3"/>
    <s v="0-10%"/>
    <s v="Neither"/>
    <s v="No"/>
    <s v="No"/>
    <s v="No"/>
    <s v="No"/>
    <s v="No"/>
    <m/>
    <s v="n/a"/>
    <s v="n/a"/>
    <n v="356"/>
    <x v="1"/>
    <x v="140"/>
  </r>
  <r>
    <n v="24"/>
    <s v="Quarterly"/>
    <n v="0.333333333333333"/>
    <n v="0"/>
    <n v="0"/>
    <s v="0-10%"/>
    <x v="2"/>
    <n v="0"/>
    <n v="0"/>
    <x v="3"/>
    <s v="0-10%"/>
    <s v="Neither"/>
    <m/>
    <m/>
    <m/>
    <m/>
    <m/>
    <m/>
    <m/>
    <s v="So far, our shareholders have paid and our vendors have delivered. Tomorrow might be a different story."/>
    <n v="310"/>
    <x v="1"/>
    <x v="141"/>
  </r>
  <r>
    <n v="222"/>
    <s v="Monthly"/>
    <n v="1"/>
    <n v="800"/>
    <n v="800"/>
    <s v="0-10%"/>
    <x v="1"/>
    <n v="5"/>
    <n v="800"/>
    <x v="3"/>
    <s v="0-10%"/>
    <s v="Non-payment of bills"/>
    <s v="Yes"/>
    <s v="Yes"/>
    <s v="Yes"/>
    <s v="No"/>
    <s v="No"/>
    <s v="Other (please specify below)"/>
    <s v="CA not requiring residents to pay back until Dec 2021"/>
    <m/>
    <n v="308"/>
    <x v="1"/>
    <x v="142"/>
  </r>
  <r>
    <n v="37"/>
    <s v="Monthly"/>
    <n v="1"/>
    <n v="0"/>
    <n v="0"/>
    <s v="0-10%"/>
    <x v="2"/>
    <n v="0"/>
    <n v="0"/>
    <x v="3"/>
    <s v="0-10%"/>
    <s v="Non-payment of bills"/>
    <s v="No"/>
    <s v="No"/>
    <s v="No"/>
    <s v="No"/>
    <s v="No"/>
    <m/>
    <m/>
    <m/>
    <n v="87113"/>
    <x v="3"/>
    <x v="143"/>
  </r>
  <r>
    <n v="51"/>
    <s v="Monthly"/>
    <n v="1"/>
    <n v="0"/>
    <n v="0"/>
    <s v="0-10%"/>
    <x v="2"/>
    <n v="0"/>
    <n v="0"/>
    <x v="3"/>
    <s v="Unknown"/>
    <s v="Neither"/>
    <s v="No"/>
    <s v="No"/>
    <s v="No"/>
    <s v="No"/>
    <s v="No"/>
    <m/>
    <m/>
    <m/>
    <n v="10386"/>
    <x v="3"/>
    <x v="144"/>
  </r>
  <r>
    <n v="9"/>
    <s v="Monthly"/>
    <n v="1"/>
    <n v="350"/>
    <n v="350"/>
    <s v="11-20%"/>
    <x v="4"/>
    <n v="15"/>
    <n v="350"/>
    <x v="3"/>
    <m/>
    <s v="Non-payment of bills"/>
    <s v="No"/>
    <s v="No"/>
    <s v="No"/>
    <s v="No"/>
    <s v="No"/>
    <m/>
    <m/>
    <s v="We are a very low income group of owners and the Covid -19  shut down has really hurt all of us."/>
    <n v="50"/>
    <x v="1"/>
    <x v="145"/>
  </r>
  <r>
    <n v="83"/>
    <s v="Monthly"/>
    <n v="1"/>
    <n v="5000"/>
    <n v="5000"/>
    <s v="11-20%"/>
    <x v="4"/>
    <n v="15"/>
    <n v="5000"/>
    <x v="3"/>
    <s v="Unknown"/>
    <s v="Non-payment of bills"/>
    <m/>
    <m/>
    <m/>
    <m/>
    <m/>
    <s v="Chemicals, Other (please specify below)"/>
    <s v="cleaning solution"/>
    <m/>
    <n v="1923"/>
    <x v="0"/>
    <x v="146"/>
  </r>
  <r>
    <n v="67"/>
    <s v="Monthly"/>
    <n v="1"/>
    <m/>
    <s v=""/>
    <s v="0-10%"/>
    <x v="2"/>
    <n v="0"/>
    <n v="0"/>
    <x v="3"/>
    <s v="0-10%"/>
    <s v="Both"/>
    <s v="No"/>
    <s v="Yes"/>
    <s v="Yes"/>
    <s v="Yes"/>
    <s v="Yes"/>
    <s v="Chemicals, Parts for critical equipment, Other (please specify below)"/>
    <s v="technical support, training for new certification or re-certification-contact hrs for licences. classes and testing for certification. -"/>
    <s v="we have several departments that we cover with minimal staffing, if someone gets sick and is quarantined  this will significantly effect us if we all have to quarantine due to exposure. this would basically shut us down for a period of time."/>
    <n v="1300"/>
    <x v="0"/>
    <x v="147"/>
  </r>
  <r>
    <n v="35"/>
    <s v="Monthly"/>
    <n v="1"/>
    <n v="240000"/>
    <n v="240000"/>
    <s v="11-20%"/>
    <x v="4"/>
    <n v="15"/>
    <n v="240000"/>
    <x v="3"/>
    <s v="Unknown"/>
    <s v="Non-payment of bills"/>
    <m/>
    <m/>
    <m/>
    <s v="No"/>
    <s v="No"/>
    <m/>
    <m/>
    <s v="To date, our operations have not been significantly impacted in any way.  The financial numbers provided above are very preliminary.  We are still trying to fully assess the financial impacts, but again, for now we are getting by OK."/>
    <n v="112140"/>
    <x v="4"/>
    <x v="148"/>
  </r>
  <r>
    <n v="84"/>
    <s v="Monthly"/>
    <n v="1"/>
    <n v="0"/>
    <n v="0"/>
    <s v="0-10%"/>
    <x v="2"/>
    <n v="0"/>
    <n v="0"/>
    <x v="3"/>
    <s v="0-10%"/>
    <s v="Non-payment of bills"/>
    <s v="No"/>
    <s v="No"/>
    <s v="No"/>
    <s v="No"/>
    <s v="No"/>
    <m/>
    <m/>
    <m/>
    <n v="76"/>
    <x v="1"/>
    <x v="149"/>
  </r>
  <r>
    <n v="167"/>
    <s v="Monthly"/>
    <n v="1"/>
    <n v="0"/>
    <n v="0"/>
    <s v="0-10%"/>
    <x v="2"/>
    <n v="0"/>
    <n v="0"/>
    <x v="3"/>
    <s v="0-10%"/>
    <s v="Neither"/>
    <s v="No"/>
    <s v="No"/>
    <s v="No"/>
    <s v="No"/>
    <s v="No"/>
    <s v="Other (please specify below)"/>
    <s v="None"/>
    <m/>
    <n v="244"/>
    <x v="1"/>
    <x v="150"/>
  </r>
  <r>
    <n v="148"/>
    <s v="Monthly"/>
    <n v="1"/>
    <n v="0"/>
    <n v="0"/>
    <s v="0-10%"/>
    <x v="2"/>
    <n v="0"/>
    <n v="0"/>
    <x v="3"/>
    <s v="0-10%"/>
    <s v="Neither"/>
    <s v="No"/>
    <s v="No"/>
    <s v="No"/>
    <s v="No"/>
    <s v="No"/>
    <m/>
    <s v="None"/>
    <s v="We are not having any losses due to COVID-19."/>
    <n v="218"/>
    <x v="1"/>
    <x v="151"/>
  </r>
  <r>
    <n v="149"/>
    <s v="Quarterly"/>
    <n v="0.333333333333333"/>
    <m/>
    <s v=""/>
    <s v="0-10%"/>
    <x v="2"/>
    <n v="0"/>
    <n v="0"/>
    <x v="3"/>
    <s v="0-10%"/>
    <s v="Neither"/>
    <s v="No"/>
    <s v="No"/>
    <s v="No"/>
    <s v="No"/>
    <s v="No"/>
    <m/>
    <m/>
    <m/>
    <n v="65"/>
    <x v="1"/>
    <x v="152"/>
  </r>
  <r>
    <n v="184"/>
    <s v="other"/>
    <n v="0"/>
    <n v="0"/>
    <n v="0"/>
    <s v="0-10%"/>
    <x v="2"/>
    <n v="0"/>
    <n v="0"/>
    <x v="3"/>
    <m/>
    <s v="Neither"/>
    <s v="No"/>
    <s v="No"/>
    <s v="No"/>
    <s v="No"/>
    <s v="No"/>
    <m/>
    <m/>
    <s v="outlook could change as things progress but we pay annual fees so we do not yet know of loss of income for the water system."/>
    <n v="84"/>
    <x v="1"/>
    <x v="153"/>
  </r>
  <r>
    <n v="110"/>
    <s v="annual"/>
    <n v="0.0833333333333333"/>
    <n v="0"/>
    <n v="0"/>
    <s v="0-10%"/>
    <x v="2"/>
    <n v="0"/>
    <n v="0"/>
    <x v="3"/>
    <s v="0-10%"/>
    <s v="Neither"/>
    <m/>
    <m/>
    <m/>
    <m/>
    <m/>
    <m/>
    <m/>
    <m/>
    <n v="98"/>
    <x v="1"/>
    <x v="154"/>
  </r>
  <r>
    <n v="234"/>
    <s v="Bi-monthly"/>
    <n v="0.5"/>
    <m/>
    <s v=""/>
    <s v="0-10%"/>
    <x v="2"/>
    <n v="0"/>
    <n v="0"/>
    <x v="3"/>
    <s v="Unknown"/>
    <s v="Reduced usage"/>
    <s v="No"/>
    <s v="No"/>
    <s v="No"/>
    <s v="No"/>
    <s v="No"/>
    <m/>
    <m/>
    <m/>
    <n v="42067"/>
    <x v="3"/>
    <x v="155"/>
  </r>
  <r>
    <n v="99"/>
    <s v="Monthly"/>
    <n v="1"/>
    <n v="120000"/>
    <n v="120000"/>
    <s v="0-10%"/>
    <x v="1"/>
    <n v="5"/>
    <n v="120000"/>
    <x v="3"/>
    <s v="0-10%"/>
    <s v="Both"/>
    <s v="No"/>
    <s v="No"/>
    <s v="No"/>
    <s v="No"/>
    <s v="No"/>
    <m/>
    <m/>
    <m/>
    <n v="22679"/>
    <x v="3"/>
    <x v="156"/>
  </r>
  <r>
    <n v="109"/>
    <m/>
    <n v="0"/>
    <m/>
    <s v=""/>
    <s v="0-10%"/>
    <x v="2"/>
    <n v="0"/>
    <n v="0"/>
    <x v="3"/>
    <s v="0-10%"/>
    <s v="Neither"/>
    <s v="No"/>
    <s v="No"/>
    <s v="No"/>
    <s v="No"/>
    <s v="No"/>
    <m/>
    <m/>
    <s v="Our little system is not experiencing any problems related to COVID-19."/>
    <n v="44"/>
    <x v="1"/>
    <x v="157"/>
  </r>
  <r>
    <n v="73"/>
    <s v="Monthly"/>
    <n v="1"/>
    <n v="5000"/>
    <n v="5000"/>
    <s v="0-10%"/>
    <x v="1"/>
    <n v="5"/>
    <n v="5000"/>
    <x v="3"/>
    <s v="Unknown"/>
    <s v="Both"/>
    <s v="No"/>
    <s v="No"/>
    <s v="No"/>
    <s v="No"/>
    <s v="No"/>
    <m/>
    <m/>
    <m/>
    <n v="3600"/>
    <x v="2"/>
    <x v="158"/>
  </r>
  <r>
    <n v="206"/>
    <s v="Monthly"/>
    <n v="1"/>
    <m/>
    <s v=""/>
    <s v="0-10%"/>
    <x v="2"/>
    <n v="0"/>
    <n v="0"/>
    <x v="3"/>
    <s v="0-10%"/>
    <s v="Non-payment of bills"/>
    <s v="No"/>
    <s v="No"/>
    <s v="No"/>
    <s v="No"/>
    <s v="No"/>
    <m/>
    <m/>
    <s v="we have had very few accounts go past 3 month past due.  For the most part accounts have continued to remain current"/>
    <n v="775"/>
    <x v="0"/>
    <x v="159"/>
  </r>
  <r>
    <n v="215"/>
    <m/>
    <n v="0"/>
    <n v="0"/>
    <s v=""/>
    <s v="0-10%"/>
    <x v="2"/>
    <n v="0"/>
    <n v="0"/>
    <x v="3"/>
    <s v="0-10%"/>
    <m/>
    <s v="No"/>
    <s v="No"/>
    <s v="No"/>
    <s v="No"/>
    <s v="No"/>
    <m/>
    <m/>
    <s v="Ponderosa CSD bills annually as a direct charge on property tax bills.  At this time, our district is not experiencing any difficulties because of Covid19."/>
    <n v="340"/>
    <x v="1"/>
    <x v="160"/>
  </r>
  <r>
    <n v="226"/>
    <s v="Monthly"/>
    <n v="1"/>
    <n v="2890"/>
    <n v="2890"/>
    <s v="0-10%"/>
    <x v="1"/>
    <n v="5"/>
    <n v="2890"/>
    <x v="3"/>
    <s v="Unknown"/>
    <s v="Non-payment of bills"/>
    <s v="No"/>
    <s v="No"/>
    <s v="No"/>
    <s v="No"/>
    <s v="No"/>
    <m/>
    <m/>
    <s v="We are a very small agency, not being able to collect late fees or to collect from non-payers really affects our income. It may not be high numbers but we operate on a very slim margin. To force us to implement the restrictions with no compensation is unfair."/>
    <n v="550"/>
    <x v="0"/>
    <x v="161"/>
  </r>
  <r>
    <n v="192"/>
    <s v="Quarterly"/>
    <n v="0.333333333333333"/>
    <n v="0"/>
    <n v="0"/>
    <s v="0-10%"/>
    <x v="2"/>
    <n v="0"/>
    <n v="0"/>
    <x v="3"/>
    <s v="0-10%"/>
    <s v="Neither"/>
    <m/>
    <m/>
    <m/>
    <s v="No"/>
    <s v="No"/>
    <m/>
    <m/>
    <s v="We are a small (34 connection) mutual with no paid staff.  The  primary  impacts for us have been derived from the affect that the current emergency has on our owner-participants in their personal lives and the limitations those might have on their ability to participate in company operations.  Also, the difficulty in arranging meetings of work groups, the board, etc. with the current limitations."/>
    <n v="92"/>
    <x v="1"/>
    <x v="162"/>
  </r>
  <r>
    <n v="207"/>
    <s v="Monthly"/>
    <n v="1"/>
    <m/>
    <s v=""/>
    <s v="0-10%"/>
    <x v="2"/>
    <n v="0"/>
    <n v="0"/>
    <x v="3"/>
    <s v="0-10%"/>
    <s v="Neither"/>
    <s v="No"/>
    <s v="No"/>
    <s v="No"/>
    <s v="No"/>
    <s v="No"/>
    <m/>
    <m/>
    <s v="very few accounts going past 3 months past due."/>
    <n v="140"/>
    <x v="1"/>
    <x v="163"/>
  </r>
  <r>
    <n v="111"/>
    <s v="Monthly"/>
    <n v="1"/>
    <n v="2800"/>
    <n v="2800"/>
    <s v="0-10%"/>
    <x v="1"/>
    <n v="5"/>
    <n v="2800"/>
    <x v="3"/>
    <s v="0-10%"/>
    <s v="Neither"/>
    <s v="No"/>
    <s v="No"/>
    <s v="No"/>
    <s v="No"/>
    <s v="No"/>
    <m/>
    <s v="None"/>
    <s v="None at this time"/>
    <n v="8770"/>
    <x v="2"/>
    <x v="164"/>
  </r>
  <r>
    <n v="120"/>
    <s v="Monthly"/>
    <n v="1"/>
    <n v="12305"/>
    <n v="12305"/>
    <s v="0-10%"/>
    <x v="1"/>
    <n v="5"/>
    <n v="12305"/>
    <x v="3"/>
    <s v="0-10%"/>
    <s v="Non-payment of bills"/>
    <s v="No"/>
    <s v="No"/>
    <s v="No"/>
    <s v="No"/>
    <s v="No"/>
    <s v="Parts for critical equipment"/>
    <m/>
    <m/>
    <n v="65982"/>
    <x v="3"/>
    <x v="165"/>
  </r>
  <r>
    <n v="22"/>
    <s v="Monthly"/>
    <n v="1"/>
    <n v="0"/>
    <n v="0"/>
    <s v="0-10%"/>
    <x v="2"/>
    <n v="0"/>
    <n v="0"/>
    <x v="3"/>
    <s v="0-10%"/>
    <s v="Non-payment of bills"/>
    <s v="No"/>
    <s v="No"/>
    <s v="No"/>
    <s v="No"/>
    <s v="No"/>
    <m/>
    <m/>
    <m/>
    <n v="4495"/>
    <x v="2"/>
    <x v="166"/>
  </r>
  <r>
    <n v="186"/>
    <s v="Yearly"/>
    <n v="0.0833333333333333"/>
    <n v="0"/>
    <n v="0"/>
    <s v="0-10%"/>
    <x v="2"/>
    <n v="0"/>
    <n v="0"/>
    <x v="3"/>
    <s v="0-10%"/>
    <m/>
    <s v="No"/>
    <s v="No"/>
    <s v="No"/>
    <s v="No"/>
    <s v="No"/>
    <m/>
    <m/>
    <s v="Yearly billing in September so we had no effect on revenues from Covid to date.  We may have some customers request monthly payments rather than annual billing."/>
    <n v="468"/>
    <x v="1"/>
    <x v="167"/>
  </r>
  <r>
    <n v="94"/>
    <m/>
    <n v="0"/>
    <n v="0"/>
    <s v=""/>
    <s v="0-10%"/>
    <x v="2"/>
    <n v="0"/>
    <n v="0"/>
    <x v="3"/>
    <s v="0-10%"/>
    <s v="Neither"/>
    <s v="No"/>
    <s v="No"/>
    <s v="No"/>
    <s v="No"/>
    <s v="No"/>
    <m/>
    <s v="No"/>
    <s v="We are a State Prison and are fully Staffed. So far our water operations have  not been operationally effected due to COVID-19 beyond taking measure to protect our staff and stop it's spread. Contingencies are being developed in the invent of a personnel shortage."/>
    <n v="3600"/>
    <x v="2"/>
    <x v="40"/>
  </r>
  <r>
    <n v="133"/>
    <s v="Monthly"/>
    <n v="1"/>
    <n v="1129583"/>
    <n v="1129583"/>
    <s v="0-10%"/>
    <x v="1"/>
    <n v="5"/>
    <n v="1129583"/>
    <x v="3"/>
    <s v="0-10%"/>
    <s v="Both"/>
    <s v="No"/>
    <s v="No"/>
    <s v="No"/>
    <s v="No"/>
    <s v="No"/>
    <s v="Other (please specify below)"/>
    <s v="Personal protective equipment"/>
    <s v="Revenues has dropped, but we have mainly been impacted by accounts receivable not being paid.  Our receivables has increased by over $1 million.  Residents are not currently getting shut off, penalties are being waived (loss of revenue), and payments are not required from residents."/>
    <n v="209877"/>
    <x v="4"/>
    <x v="168"/>
  </r>
  <r>
    <n v="147"/>
    <m/>
    <n v="0"/>
    <m/>
    <s v=""/>
    <m/>
    <x v="2"/>
    <n v="0"/>
    <n v="0"/>
    <x v="4"/>
    <m/>
    <m/>
    <m/>
    <m/>
    <m/>
    <m/>
    <m/>
    <m/>
    <m/>
    <s v="We are a privately owned company in a rural area and we have not been adversely affected by COVID-19 yet."/>
    <n v="4600"/>
    <x v="2"/>
    <x v="169"/>
  </r>
  <r>
    <n v="108"/>
    <m/>
    <n v="0"/>
    <m/>
    <s v=""/>
    <m/>
    <x v="2"/>
    <n v="0"/>
    <n v="0"/>
    <x v="4"/>
    <m/>
    <m/>
    <s v="No"/>
    <s v="No"/>
    <s v="No"/>
    <s v="No"/>
    <s v="No"/>
    <m/>
    <s v="Na"/>
    <m/>
    <n v="356"/>
    <x v="1"/>
    <x v="170"/>
  </r>
  <r>
    <n v="95"/>
    <m/>
    <n v="0"/>
    <m/>
    <s v=""/>
    <m/>
    <x v="2"/>
    <n v="0"/>
    <n v="0"/>
    <x v="4"/>
    <m/>
    <m/>
    <m/>
    <m/>
    <m/>
    <m/>
    <m/>
    <m/>
    <m/>
    <s v="We are not experiencing any losses or shortages as a result of Covid-19"/>
    <n v="100"/>
    <x v="1"/>
    <x v="171"/>
  </r>
  <r>
    <n v="125"/>
    <s v="Bi-monthly"/>
    <n v="0.5"/>
    <m/>
    <s v=""/>
    <m/>
    <x v="2"/>
    <n v="0"/>
    <n v="0"/>
    <x v="4"/>
    <m/>
    <m/>
    <s v="No"/>
    <s v="No"/>
    <s v="No"/>
    <s v="No"/>
    <s v="No"/>
    <m/>
    <m/>
    <m/>
    <n v="10762"/>
    <x v="3"/>
    <x v="172"/>
  </r>
  <r>
    <n v="221"/>
    <s v="Bi-monthly"/>
    <n v="0.5"/>
    <m/>
    <s v=""/>
    <m/>
    <x v="2"/>
    <n v="0"/>
    <n v="0"/>
    <x v="4"/>
    <m/>
    <m/>
    <s v="No"/>
    <s v="No"/>
    <s v="No"/>
    <s v="No"/>
    <s v="No"/>
    <m/>
    <m/>
    <s v="Bills for May/June 2020 were mailed out on 7-17-2020. Payments are due 30 days from mailing.  We do not have sufficient information to answer the Financial Information section."/>
    <n v="81"/>
    <x v="1"/>
    <x v="173"/>
  </r>
  <r>
    <n v="233"/>
    <m/>
    <n v="0"/>
    <m/>
    <s v=""/>
    <m/>
    <x v="2"/>
    <n v="0"/>
    <n v="0"/>
    <x v="4"/>
    <m/>
    <m/>
    <s v="No"/>
    <s v="No"/>
    <s v="No"/>
    <s v="No"/>
    <s v="No"/>
    <m/>
    <m/>
    <m/>
    <n v="400"/>
    <x v="1"/>
    <x v="174"/>
  </r>
  <r>
    <n v="189"/>
    <m/>
    <n v="0"/>
    <m/>
    <s v=""/>
    <m/>
    <x v="2"/>
    <n v="0"/>
    <n v="0"/>
    <x v="4"/>
    <m/>
    <s v="Non-payment of bills"/>
    <s v="No"/>
    <s v="No"/>
    <s v="No"/>
    <s v="No"/>
    <s v="No"/>
    <s v="Other (please specify below)"/>
    <s v="Well service repair and availability of contractor to perform work if needed."/>
    <m/>
    <n v="105"/>
    <x v="1"/>
    <x v="175"/>
  </r>
  <r>
    <n v="187"/>
    <m/>
    <n v="0"/>
    <m/>
    <s v=""/>
    <m/>
    <x v="2"/>
    <n v="0"/>
    <n v="0"/>
    <x v="4"/>
    <m/>
    <m/>
    <m/>
    <m/>
    <m/>
    <m/>
    <m/>
    <s v="Chemicals"/>
    <m/>
    <m/>
    <n v="44"/>
    <x v="1"/>
    <x v="176"/>
  </r>
  <r>
    <n v="92"/>
    <s v="Monthly"/>
    <n v="1"/>
    <m/>
    <s v=""/>
    <m/>
    <x v="2"/>
    <n v="0"/>
    <n v="0"/>
    <x v="4"/>
    <m/>
    <m/>
    <s v="Yes"/>
    <s v="No"/>
    <s v="Yes"/>
    <s v="No"/>
    <s v="No"/>
    <m/>
    <m/>
    <m/>
    <n v="22690"/>
    <x v="3"/>
    <x v="177"/>
  </r>
  <r>
    <n v="20"/>
    <s v="Monthly"/>
    <n v="1"/>
    <n v="0"/>
    <n v="0"/>
    <m/>
    <x v="2"/>
    <n v="0"/>
    <n v="0"/>
    <x v="4"/>
    <m/>
    <m/>
    <s v="No"/>
    <s v="No"/>
    <s v="No"/>
    <s v="No"/>
    <s v="No"/>
    <m/>
    <m/>
    <s v="We are not experiencing any revenue loss during the  COVID-19 pandemic at this time"/>
    <n v="9494"/>
    <x v="2"/>
    <x v="178"/>
  </r>
  <r>
    <n v="195"/>
    <s v="Bi-monthly"/>
    <n v="0.5"/>
    <n v="0"/>
    <n v="0"/>
    <m/>
    <x v="2"/>
    <n v="0"/>
    <n v="0"/>
    <x v="4"/>
    <m/>
    <m/>
    <s v="No"/>
    <s v="No"/>
    <s v="No"/>
    <s v="No"/>
    <s v="No"/>
    <s v="Parts for critical equipment"/>
    <m/>
    <s v="We are in uncertain time although we are holding with minimal shortages this can change instantly. We had a Covid scare 2 weeks ago with a contractor all is well now but that can change._x000a__x000a_"/>
    <n v="2013"/>
    <x v="0"/>
    <x v="179"/>
  </r>
  <r>
    <n v="174"/>
    <m/>
    <n v="0"/>
    <m/>
    <s v=""/>
    <m/>
    <x v="2"/>
    <n v="0"/>
    <n v="0"/>
    <x v="4"/>
    <m/>
    <m/>
    <s v="No"/>
    <s v="No"/>
    <s v="No"/>
    <s v="No"/>
    <s v="No"/>
    <m/>
    <m/>
    <s v="So far operations are normal. No revenue losses and CV-19 has not affected staff. But CV-19 is unpredictable."/>
    <n v="20715"/>
    <x v="3"/>
    <x v="180"/>
  </r>
  <r>
    <n v="168"/>
    <s v="Bi-monthly"/>
    <n v="0.5"/>
    <m/>
    <s v=""/>
    <s v="0-10%"/>
    <x v="2"/>
    <n v="0"/>
    <n v="0"/>
    <x v="4"/>
    <s v="0-10%"/>
    <s v="Reduced usage"/>
    <s v="No"/>
    <s v="Yes"/>
    <s v="Yes"/>
    <s v="No"/>
    <s v="No"/>
    <m/>
    <m/>
    <m/>
    <n v="61500"/>
    <x v="3"/>
    <x v="181"/>
  </r>
  <r>
    <n v="116"/>
    <m/>
    <n v="0"/>
    <m/>
    <s v=""/>
    <m/>
    <x v="2"/>
    <n v="0"/>
    <n v="0"/>
    <x v="4"/>
    <m/>
    <m/>
    <m/>
    <m/>
    <m/>
    <m/>
    <m/>
    <m/>
    <m/>
    <s v="no hardship is being experienced because of Covid-19"/>
    <n v="78"/>
    <x v="1"/>
    <x v="182"/>
  </r>
  <r>
    <n v="119"/>
    <m/>
    <n v="0"/>
    <n v="0"/>
    <s v=""/>
    <m/>
    <x v="2"/>
    <n v="0"/>
    <n v="0"/>
    <x v="4"/>
    <m/>
    <m/>
    <s v="No"/>
    <s v="No"/>
    <s v="No"/>
    <m/>
    <s v="No"/>
    <m/>
    <m/>
    <m/>
    <n v="54"/>
    <x v="1"/>
    <x v="183"/>
  </r>
  <r>
    <n v="227"/>
    <m/>
    <n v="0"/>
    <m/>
    <s v=""/>
    <m/>
    <x v="2"/>
    <n v="0"/>
    <n v="0"/>
    <x v="4"/>
    <m/>
    <m/>
    <s v="No"/>
    <s v="No"/>
    <s v="No"/>
    <s v="No"/>
    <s v="No"/>
    <m/>
    <m/>
    <m/>
    <n v="860"/>
    <x v="0"/>
    <x v="184"/>
  </r>
  <r>
    <n v="58"/>
    <s v="Bi-monthly"/>
    <n v="0.5"/>
    <n v="2200000"/>
    <n v="1100000"/>
    <m/>
    <x v="2"/>
    <n v="0"/>
    <n v="0"/>
    <x v="4"/>
    <s v="Unknown"/>
    <s v="Both"/>
    <m/>
    <m/>
    <m/>
    <s v="No"/>
    <s v="No"/>
    <m/>
    <m/>
    <s v="The estimated financial information above is based on a presentation made to our Public Utilities Board based on information through mid-May and assumed that the Stateâ€™s shelter in place order is maintained through June; however, a prolonged COVID-19 pandemic could lead to further reductions/impacts."/>
    <n v="362896"/>
    <x v="4"/>
    <x v="185"/>
  </r>
  <r>
    <n v="164"/>
    <m/>
    <n v="0"/>
    <m/>
    <s v=""/>
    <m/>
    <x v="2"/>
    <n v="0"/>
    <n v="0"/>
    <x v="4"/>
    <m/>
    <s v="Neither"/>
    <s v="No"/>
    <s v="No"/>
    <s v="No"/>
    <s v="No"/>
    <s v="No"/>
    <m/>
    <m/>
    <s v="Our revenues have been within the margin of error."/>
    <n v="201000"/>
    <x v="4"/>
    <x v="186"/>
  </r>
  <r>
    <n v="96"/>
    <m/>
    <n v="0"/>
    <m/>
    <s v=""/>
    <m/>
    <x v="2"/>
    <n v="0"/>
    <n v="0"/>
    <x v="4"/>
    <m/>
    <m/>
    <m/>
    <m/>
    <m/>
    <m/>
    <m/>
    <s v="Chemicals, Parts for critical equipment"/>
    <m/>
    <s v="With the COVID19 restrictions in place we are having to take our own water samples and having the accredited lab pick them up. This is good service on the part of our lab but we pay for the sampling charge now though the company doesn't do the sample."/>
    <n v="500"/>
    <x v="1"/>
    <x v="187"/>
  </r>
  <r>
    <n v="142"/>
    <s v="Monthly"/>
    <n v="1"/>
    <n v="0"/>
    <n v="0"/>
    <m/>
    <x v="2"/>
    <n v="0"/>
    <n v="0"/>
    <x v="4"/>
    <m/>
    <m/>
    <s v="No"/>
    <s v="No"/>
    <s v="No"/>
    <s v="No"/>
    <s v="No"/>
    <m/>
    <m/>
    <m/>
    <n v="3782"/>
    <x v="2"/>
    <x v="188"/>
  </r>
  <r>
    <n v="141"/>
    <m/>
    <n v="0"/>
    <m/>
    <s v=""/>
    <m/>
    <x v="2"/>
    <n v="0"/>
    <n v="0"/>
    <x v="4"/>
    <m/>
    <m/>
    <s v="No"/>
    <s v="No"/>
    <s v="No"/>
    <s v="No"/>
    <s v="No"/>
    <m/>
    <m/>
    <m/>
    <n v="1000"/>
    <x v="0"/>
    <x v="189"/>
  </r>
  <r>
    <n v="32"/>
    <m/>
    <n v="0"/>
    <m/>
    <s v=""/>
    <m/>
    <x v="2"/>
    <n v="0"/>
    <n v="0"/>
    <x v="4"/>
    <m/>
    <m/>
    <s v="Yes"/>
    <s v="No"/>
    <s v="No"/>
    <s v="No"/>
    <s v="No"/>
    <s v="Parts for critical equipment"/>
    <m/>
    <s v="Although we are answering no for some of the questions above the District has implemented modified staffing levels for social distancing which limits our ability to preserve the current proactive maintenance schedule. While this is acceptable temporary it is not sustainable in the long run. As the District continues maintaining ongoing dialogue with our vendors, we anticipate disruptions in the supply chain since there are a number of unknowns at this point.  We will provide the additional information come September as we anticipate having more financial data to better understand impacts."/>
    <n v="102000"/>
    <x v="4"/>
    <x v="190"/>
  </r>
  <r>
    <n v="75"/>
    <m/>
    <n v="0"/>
    <m/>
    <s v=""/>
    <m/>
    <x v="2"/>
    <n v="0"/>
    <n v="0"/>
    <x v="4"/>
    <m/>
    <m/>
    <m/>
    <m/>
    <m/>
    <m/>
    <m/>
    <s v="Parts for critical equipment, Other (please specify below)"/>
    <s v="PPE"/>
    <m/>
    <n v="108"/>
    <x v="1"/>
    <x v="7"/>
  </r>
  <r>
    <n v="19"/>
    <m/>
    <n v="0"/>
    <m/>
    <s v=""/>
    <m/>
    <x v="2"/>
    <n v="0"/>
    <n v="0"/>
    <x v="4"/>
    <m/>
    <m/>
    <s v="No"/>
    <s v="No"/>
    <s v="No"/>
    <s v="No"/>
    <s v="No"/>
    <s v="Chemicals, Parts for critical equipment"/>
    <s v="Having difficulty getting quotes for replacement items that we would not normally have delays getting. Chemical deliveries are taking an extra few days lead time."/>
    <s v="Personnel shortage is vague, we have modified our operation to reduce staffing levels to mitigate the spread of COVID-19. We don't staff trucks with two people anymore, and we staggered our work shifts to reduce employee contact with one another. This has been done since April, however we're slowly moving closer towards normal operation with new SOP's and other solutions to keep staff safe. We have not lost staff members in the water distribution or treatment crews temporarily or permanently because of COVID-19, they were just shuffled. Revenue dipped slightly in the short term but has stabilized and is more or less back to normal."/>
    <n v="63715"/>
    <x v="3"/>
    <x v="191"/>
  </r>
  <r>
    <n v="151"/>
    <m/>
    <n v="0"/>
    <m/>
    <s v=""/>
    <m/>
    <x v="2"/>
    <n v="0"/>
    <n v="0"/>
    <x v="4"/>
    <m/>
    <m/>
    <m/>
    <m/>
    <m/>
    <m/>
    <m/>
    <m/>
    <m/>
    <s v="None of the above has affected us."/>
    <n v="65"/>
    <x v="1"/>
    <x v="192"/>
  </r>
  <r>
    <n v="93"/>
    <s v="Monthly"/>
    <n v="1"/>
    <n v="0"/>
    <n v="0"/>
    <m/>
    <x v="2"/>
    <n v="0"/>
    <n v="0"/>
    <x v="4"/>
    <m/>
    <s v="Non-payment of bills"/>
    <m/>
    <s v="No"/>
    <s v="No"/>
    <s v="No"/>
    <s v="No"/>
    <m/>
    <m/>
    <m/>
    <n v="120"/>
    <x v="1"/>
    <x v="193"/>
  </r>
  <r>
    <n v="183"/>
    <s v="Monthly"/>
    <n v="1"/>
    <m/>
    <s v=""/>
    <m/>
    <x v="2"/>
    <n v="0"/>
    <n v="0"/>
    <x v="4"/>
    <s v="Unknown"/>
    <m/>
    <s v="Yes"/>
    <s v="Yes"/>
    <s v="Yes"/>
    <s v="No"/>
    <s v="No"/>
    <m/>
    <m/>
    <s v="The City does not have the capability to determine the actual revenue shortfalls due to limited staff resources in Utility Billing in the Finance Department.  Staff shortages are due to budget constraints imposed on the entire City, hiring freezes, and general City direction to have a limited workforce."/>
    <n v="107356"/>
    <x v="4"/>
    <x v="194"/>
  </r>
  <r>
    <n v="126"/>
    <m/>
    <n v="0"/>
    <m/>
    <s v=""/>
    <m/>
    <x v="2"/>
    <n v="0"/>
    <n v="0"/>
    <x v="4"/>
    <m/>
    <m/>
    <m/>
    <m/>
    <m/>
    <m/>
    <m/>
    <m/>
    <m/>
    <s v="We have not been grossly affected by. COVID-19. We had to manage the schedule for the purchase of disinfectant, modify delivery of water samples to the lab, few other minor adjustments, but no loss of revenue and nothing crippling to operations."/>
    <n v="60"/>
    <x v="1"/>
    <x v="195"/>
  </r>
  <r>
    <n v="41"/>
    <s v="Monthly"/>
    <n v="1"/>
    <n v="0"/>
    <n v="0"/>
    <m/>
    <x v="2"/>
    <n v="0"/>
    <n v="0"/>
    <x v="4"/>
    <m/>
    <m/>
    <s v="No"/>
    <s v="No"/>
    <s v="Yes"/>
    <s v="No"/>
    <s v="No"/>
    <s v="Chemicals, Parts for critical equipment"/>
    <m/>
    <s v="We haven't experience a revenue shortage but we have experienced an increase in expenses for remote work setup and PPE requirements."/>
    <n v="37720"/>
    <x v="3"/>
    <x v="196"/>
  </r>
  <r>
    <n v="237"/>
    <m/>
    <n v="0"/>
    <m/>
    <s v=""/>
    <m/>
    <x v="2"/>
    <n v="0"/>
    <n v="0"/>
    <x v="4"/>
    <m/>
    <m/>
    <m/>
    <s v="No"/>
    <s v="No"/>
    <s v="No"/>
    <s v="No"/>
    <m/>
    <m/>
    <m/>
    <n v="92"/>
    <x v="1"/>
    <x v="197"/>
  </r>
  <r>
    <n v="178"/>
    <m/>
    <n v="0"/>
    <m/>
    <s v=""/>
    <m/>
    <x v="2"/>
    <n v="0"/>
    <n v="0"/>
    <x v="4"/>
    <m/>
    <m/>
    <m/>
    <m/>
    <m/>
    <s v="No"/>
    <s v="No"/>
    <m/>
    <m/>
    <m/>
    <n v="100"/>
    <x v="1"/>
    <x v="119"/>
  </r>
  <r>
    <n v="107"/>
    <m/>
    <n v="0"/>
    <m/>
    <s v=""/>
    <m/>
    <x v="2"/>
    <n v="0"/>
    <n v="0"/>
    <x v="4"/>
    <m/>
    <m/>
    <m/>
    <s v="No"/>
    <s v="No"/>
    <s v="No"/>
    <s v="No"/>
    <m/>
    <m/>
    <m/>
    <n v="28209"/>
    <x v="3"/>
    <x v="198"/>
  </r>
  <r>
    <n v="86"/>
    <s v="Monthly"/>
    <n v="1"/>
    <m/>
    <s v=""/>
    <m/>
    <x v="2"/>
    <n v="0"/>
    <n v="0"/>
    <x v="4"/>
    <m/>
    <m/>
    <s v="No"/>
    <s v="No"/>
    <s v="No"/>
    <s v="No"/>
    <s v="No"/>
    <m/>
    <m/>
    <m/>
    <n v="22348"/>
    <x v="3"/>
    <x v="199"/>
  </r>
  <r>
    <n v="203"/>
    <m/>
    <n v="0"/>
    <m/>
    <s v=""/>
    <m/>
    <x v="2"/>
    <n v="0"/>
    <n v="0"/>
    <x v="4"/>
    <m/>
    <m/>
    <s v="No"/>
    <s v="No"/>
    <s v="No"/>
    <s v="No"/>
    <s v="No"/>
    <m/>
    <m/>
    <m/>
    <n v="115"/>
    <x v="1"/>
    <x v="200"/>
  </r>
  <r>
    <n v="193"/>
    <s v="Monthly"/>
    <n v="1"/>
    <m/>
    <s v=""/>
    <m/>
    <x v="2"/>
    <n v="0"/>
    <n v="0"/>
    <x v="4"/>
    <m/>
    <m/>
    <s v="No"/>
    <s v="No"/>
    <s v="No"/>
    <s v="No"/>
    <s v="No"/>
    <s v="Parts for critical equipment"/>
    <m/>
    <m/>
    <n v="70235"/>
    <x v="3"/>
    <x v="201"/>
  </r>
  <r>
    <n v="124"/>
    <m/>
    <n v="0"/>
    <m/>
    <s v=""/>
    <m/>
    <x v="2"/>
    <n v="0"/>
    <n v="0"/>
    <x v="4"/>
    <m/>
    <s v="Reduced usage"/>
    <m/>
    <m/>
    <m/>
    <s v="No"/>
    <s v="No"/>
    <s v="Other (please specify below)"/>
    <s v="PPE"/>
    <m/>
    <n v="48828"/>
    <x v="3"/>
    <x v="202"/>
  </r>
</pivotCacheRecords>
</file>

<file path=xl/pivotCache/pivotCacheRecords2.xml><?xml version="1.0" encoding="utf-8"?>
<pivotCacheRecords xmlns="http://schemas.openxmlformats.org/spreadsheetml/2006/main" xmlns:r="http://schemas.openxmlformats.org/officeDocument/2006/relationships" count="1130">
  <r>
    <n v="11585140657"/>
    <d v="2020-05-10T15:07:28.000"/>
    <d v="2020-05-10T15:18:42.000"/>
    <s v="RCAC"/>
    <x v="0"/>
    <s v="1"/>
    <m/>
    <m/>
    <m/>
    <x v="0"/>
    <n v="111"/>
    <n v="288.6"/>
    <x v="0"/>
    <x v="0"/>
    <x v="0"/>
    <n v="0"/>
    <n v="0"/>
    <n v="2"/>
    <x v="0"/>
    <s v=""/>
    <s v="Yes"/>
    <m/>
    <m/>
    <m/>
    <m/>
    <m/>
    <m/>
    <s v="delaying or impeding capital improvement projects"/>
    <m/>
    <m/>
    <m/>
    <m/>
    <m/>
    <m/>
    <m/>
    <s v="Decrease"/>
    <n v="18"/>
    <n v="-18"/>
    <x v="0"/>
    <n v="675"/>
    <n v="-675"/>
    <s v="Yes"/>
    <m/>
    <m/>
    <s v="State Revolving Fund loan(s)"/>
    <m/>
    <m/>
    <s v="Capital Outlay funds"/>
    <m/>
    <s v="Capital outlays"/>
    <s v="No"/>
    <s v="No"/>
    <m/>
    <m/>
    <m/>
    <m/>
    <m/>
    <m/>
    <m/>
    <s v="Help accessing financial assistance"/>
    <m/>
    <m/>
    <m/>
    <m/>
    <m/>
    <m/>
    <m/>
    <s v="Approval of current Capital outlay requests to continuie infrastructure project"/>
    <m/>
    <m/>
    <x v="0"/>
  </r>
  <r>
    <n v="11581518228"/>
    <d v="2020-05-08T20:55:53.000"/>
    <d v="2020-05-08T21:02:30.000"/>
    <s v="RCAC"/>
    <x v="0"/>
    <s v="1"/>
    <m/>
    <m/>
    <m/>
    <x v="0"/>
    <n v="125"/>
    <n v="325"/>
    <x v="0"/>
    <x v="1"/>
    <x v="1"/>
    <n v="0"/>
    <n v="4"/>
    <n v="0"/>
    <x v="1"/>
    <n v="15"/>
    <s v="Yes"/>
    <s v="paying staff"/>
    <s v="keeping staff"/>
    <s v="paying bills, like electricity"/>
    <m/>
    <s v="maintaining our system"/>
    <s v="complying with state and/or federal regulations"/>
    <s v="delaying or impeding capital improvement projects"/>
    <s v="paying back existing debt"/>
    <m/>
    <m/>
    <m/>
    <m/>
    <m/>
    <m/>
    <s v="Decrease"/>
    <n v="10"/>
    <n v="-10"/>
    <x v="1"/>
    <n v="700"/>
    <n v="-700"/>
    <s v="Yes"/>
    <m/>
    <s v="U.S. Department of Agriculture loan(s)"/>
    <m/>
    <m/>
    <m/>
    <m/>
    <m/>
    <m/>
    <s v="No"/>
    <s v="Not sure"/>
    <m/>
    <m/>
    <m/>
    <m/>
    <m/>
    <m/>
    <m/>
    <m/>
    <m/>
    <s v="Help accessing Personal Protective Equipment (PPE)"/>
    <m/>
    <m/>
    <m/>
    <m/>
    <m/>
    <m/>
    <m/>
    <m/>
    <x v="0"/>
  </r>
  <r>
    <n v="11577435343"/>
    <d v="2020-05-07T19:17:52.000"/>
    <d v="2020-05-07T19:20:17.000"/>
    <s v="MAP"/>
    <x v="1"/>
    <s v="1"/>
    <m/>
    <m/>
    <m/>
    <x v="1"/>
    <n v="40"/>
    <n v="104"/>
    <x v="0"/>
    <x v="0"/>
    <x v="0"/>
    <n v="0"/>
    <n v="0"/>
    <n v="1"/>
    <x v="0"/>
    <s v=""/>
    <s v="Yes"/>
    <m/>
    <m/>
    <s v="paying bills, like electricity"/>
    <m/>
    <s v="maintaining our system"/>
    <m/>
    <m/>
    <s v="paying back existing debt"/>
    <m/>
    <m/>
    <m/>
    <m/>
    <m/>
    <m/>
    <s v="No change"/>
    <n v="0"/>
    <n v="0"/>
    <x v="2"/>
    <n v="0"/>
    <n v="0"/>
    <s v="Yes"/>
    <s v="Bond(s)"/>
    <s v="U.S. Department of Agriculture loan(s)"/>
    <m/>
    <m/>
    <m/>
    <m/>
    <m/>
    <m/>
    <s v="No"/>
    <s v="No"/>
    <m/>
    <m/>
    <m/>
    <m/>
    <m/>
    <m/>
    <m/>
    <m/>
    <m/>
    <m/>
    <m/>
    <m/>
    <m/>
    <m/>
    <s v="Not sure"/>
    <m/>
    <m/>
    <m/>
    <x v="0"/>
  </r>
  <r>
    <n v="11600387921"/>
    <d v="2020-05-14T12:15:41.000"/>
    <d v="2020-05-14T12:27:03.000"/>
    <s v="RSOL"/>
    <x v="2"/>
    <s v="0"/>
    <m/>
    <m/>
    <m/>
    <x v="2"/>
    <n v="210"/>
    <n v="546"/>
    <x v="1"/>
    <x v="2"/>
    <x v="2"/>
    <n v="1"/>
    <n v="0"/>
    <n v="0"/>
    <x v="2"/>
    <n v="9"/>
    <s v="Yes"/>
    <m/>
    <m/>
    <m/>
    <m/>
    <s v="maintaining our system"/>
    <m/>
    <s v="delaying or impeding capital improvement projects"/>
    <m/>
    <m/>
    <m/>
    <m/>
    <m/>
    <m/>
    <m/>
    <s v="No change"/>
    <n v="0"/>
    <n v="0"/>
    <x v="2"/>
    <n v="0"/>
    <n v="0"/>
    <s v="No"/>
    <m/>
    <m/>
    <m/>
    <s v="Not borrowing"/>
    <m/>
    <m/>
    <m/>
    <m/>
    <s v="Not applicable"/>
    <s v="Yes"/>
    <s v="Backup in case I come down with C 19"/>
    <m/>
    <s v="Personnel backups"/>
    <m/>
    <m/>
    <m/>
    <m/>
    <m/>
    <m/>
    <s v="Help accessing Personal Protective Equipment (PPE)"/>
    <m/>
    <m/>
    <m/>
    <m/>
    <m/>
    <m/>
    <m/>
    <m/>
    <x v="0"/>
  </r>
  <r>
    <n v="11604704058"/>
    <d v="2020-05-15T13:19:51.000"/>
    <d v="2020-05-15T13:24:10.000"/>
    <s v="RCAC"/>
    <x v="0"/>
    <s v="1"/>
    <m/>
    <m/>
    <m/>
    <x v="0"/>
    <n v="39"/>
    <n v="101.4"/>
    <x v="0"/>
    <x v="1"/>
    <x v="1"/>
    <n v="0"/>
    <n v="0"/>
    <n v="1"/>
    <x v="1"/>
    <n v="15"/>
    <s v="No"/>
    <m/>
    <m/>
    <m/>
    <m/>
    <m/>
    <m/>
    <m/>
    <m/>
    <m/>
    <m/>
    <m/>
    <m/>
    <m/>
    <m/>
    <m/>
    <m/>
    <n v="0"/>
    <x v="2"/>
    <m/>
    <s v=""/>
    <s v="Yes"/>
    <m/>
    <s v="U.S. Department of Agriculture loan(s)"/>
    <m/>
    <m/>
    <m/>
    <m/>
    <m/>
    <m/>
    <s v="No"/>
    <s v="No"/>
    <m/>
    <m/>
    <m/>
    <m/>
    <m/>
    <m/>
    <m/>
    <m/>
    <m/>
    <m/>
    <m/>
    <m/>
    <m/>
    <m/>
    <s v="Not sure"/>
    <m/>
    <m/>
    <m/>
    <x v="0"/>
  </r>
  <r>
    <n v="11592737346"/>
    <d v="2020-05-12T16:03:41.000"/>
    <d v="2020-05-12T16:04:42.000"/>
    <s v="GLCAP"/>
    <x v="3"/>
    <s v="1"/>
    <m/>
    <m/>
    <m/>
    <x v="0"/>
    <n v="680"/>
    <n v="1768"/>
    <x v="1"/>
    <x v="3"/>
    <x v="3"/>
    <n v="3"/>
    <n v="0"/>
    <n v="0"/>
    <x v="1"/>
    <n v="15"/>
    <s v="No"/>
    <m/>
    <m/>
    <m/>
    <m/>
    <m/>
    <m/>
    <m/>
    <m/>
    <m/>
    <m/>
    <m/>
    <m/>
    <m/>
    <m/>
    <m/>
    <m/>
    <n v="0"/>
    <x v="2"/>
    <m/>
    <s v=""/>
    <s v="Yes"/>
    <m/>
    <s v="U.S. Department of Agriculture loan(s)"/>
    <s v="State Revolving Fund loan(s)"/>
    <m/>
    <m/>
    <m/>
    <m/>
    <m/>
    <s v="No"/>
    <s v="No"/>
    <m/>
    <m/>
    <m/>
    <m/>
    <m/>
    <m/>
    <m/>
    <m/>
    <s v="Help with operations and maintenance"/>
    <s v="Help accessing Personal Protective Equipment (PPE)"/>
    <m/>
    <m/>
    <m/>
    <m/>
    <m/>
    <m/>
    <m/>
    <m/>
    <x v="0"/>
  </r>
  <r>
    <n v="11581409168"/>
    <d v="2020-05-08T20:23:45.000"/>
    <d v="2020-05-08T20:26:47.000"/>
    <s v="RCAC"/>
    <x v="0"/>
    <s v="1"/>
    <m/>
    <m/>
    <m/>
    <x v="0"/>
    <n v="70"/>
    <n v="182"/>
    <x v="0"/>
    <x v="1"/>
    <x v="1"/>
    <n v="0"/>
    <n v="0"/>
    <n v="1"/>
    <x v="3"/>
    <n v="0"/>
    <s v="No"/>
    <m/>
    <m/>
    <m/>
    <m/>
    <m/>
    <m/>
    <m/>
    <m/>
    <m/>
    <m/>
    <m/>
    <m/>
    <m/>
    <m/>
    <m/>
    <m/>
    <n v="0"/>
    <x v="2"/>
    <m/>
    <s v=""/>
    <s v="No"/>
    <m/>
    <m/>
    <m/>
    <s v="Not borrowing"/>
    <m/>
    <m/>
    <m/>
    <m/>
    <s v="Not applicable"/>
    <s v="No"/>
    <m/>
    <m/>
    <m/>
    <m/>
    <m/>
    <m/>
    <m/>
    <m/>
    <m/>
    <m/>
    <m/>
    <m/>
    <m/>
    <m/>
    <s v="Not sure"/>
    <m/>
    <m/>
    <m/>
    <x v="0"/>
  </r>
  <r>
    <n v="11594033420"/>
    <d v="2020-05-12T21:39:14.000"/>
    <d v="2020-05-12T21:41:34.000"/>
    <s v="RCAC"/>
    <x v="0"/>
    <s v="1"/>
    <m/>
    <m/>
    <m/>
    <x v="2"/>
    <n v="110"/>
    <n v="286"/>
    <x v="0"/>
    <x v="4"/>
    <x v="4"/>
    <n v="0"/>
    <n v="2"/>
    <n v="1"/>
    <x v="1"/>
    <n v="15"/>
    <s v="Not sure"/>
    <m/>
    <m/>
    <m/>
    <m/>
    <m/>
    <m/>
    <m/>
    <m/>
    <m/>
    <m/>
    <m/>
    <m/>
    <m/>
    <m/>
    <m/>
    <m/>
    <n v="0"/>
    <x v="2"/>
    <m/>
    <s v=""/>
    <s v="No"/>
    <m/>
    <m/>
    <m/>
    <s v="Not borrowing"/>
    <m/>
    <m/>
    <m/>
    <m/>
    <s v="Not applicable"/>
    <s v="No"/>
    <m/>
    <m/>
    <m/>
    <s v="no"/>
    <m/>
    <s v="None/NA"/>
    <m/>
    <m/>
    <m/>
    <m/>
    <m/>
    <m/>
    <m/>
    <m/>
    <m/>
    <s v="None at this time"/>
    <m/>
    <s v="None/NA"/>
    <x v="0"/>
  </r>
  <r>
    <n v="11602589695"/>
    <d v="2020-05-14T21:46:10.000"/>
    <d v="2020-05-14T22:03:11.000"/>
    <s v="CU"/>
    <x v="4"/>
    <s v="1"/>
    <m/>
    <m/>
    <m/>
    <x v="0"/>
    <n v="1090"/>
    <n v="2834"/>
    <x v="1"/>
    <x v="3"/>
    <x v="3"/>
    <n v="5"/>
    <n v="2"/>
    <n v="0"/>
    <x v="0"/>
    <s v=""/>
    <s v="Not sure"/>
    <m/>
    <m/>
    <m/>
    <m/>
    <m/>
    <m/>
    <m/>
    <m/>
    <m/>
    <m/>
    <m/>
    <m/>
    <m/>
    <m/>
    <m/>
    <m/>
    <n v="0"/>
    <x v="2"/>
    <m/>
    <s v=""/>
    <s v="Yes"/>
    <m/>
    <s v="U.S. Department of Agriculture loan(s)"/>
    <m/>
    <m/>
    <m/>
    <m/>
    <m/>
    <m/>
    <s v="No"/>
    <s v="No"/>
    <s v="N/A"/>
    <m/>
    <s v="None/NA"/>
    <s v="Low impact area, COVID just now impacting - County."/>
    <m/>
    <s v="None/NA"/>
    <m/>
    <s v="Help accessing financial assistance"/>
    <m/>
    <m/>
    <m/>
    <m/>
    <m/>
    <m/>
    <m/>
    <s v="Pending other water improvments."/>
    <m/>
    <s v="Miscellaneous"/>
    <x v="0"/>
  </r>
  <r>
    <n v="11576049757"/>
    <d v="2020-05-07T13:22:27.000"/>
    <d v="2020-05-07T13:25:04.000"/>
    <s v="CU"/>
    <x v="5"/>
    <s v="1"/>
    <m/>
    <m/>
    <m/>
    <x v="0"/>
    <n v="950"/>
    <n v="2470"/>
    <x v="1"/>
    <x v="5"/>
    <x v="5"/>
    <n v="2"/>
    <n v="1"/>
    <n v="0"/>
    <x v="2"/>
    <n v="9"/>
    <s v="No"/>
    <m/>
    <m/>
    <m/>
    <m/>
    <m/>
    <m/>
    <m/>
    <m/>
    <m/>
    <m/>
    <m/>
    <m/>
    <m/>
    <m/>
    <m/>
    <m/>
    <n v="0"/>
    <x v="2"/>
    <m/>
    <s v=""/>
    <s v="Yes"/>
    <m/>
    <s v="U.S. Department of Agriculture loan(s)"/>
    <m/>
    <m/>
    <m/>
    <m/>
    <m/>
    <m/>
    <s v="No"/>
    <s v="No"/>
    <m/>
    <m/>
    <m/>
    <m/>
    <m/>
    <m/>
    <m/>
    <m/>
    <m/>
    <m/>
    <m/>
    <m/>
    <m/>
    <m/>
    <s v="Not sure"/>
    <m/>
    <m/>
    <m/>
    <x v="0"/>
  </r>
  <r>
    <n v="11607177793"/>
    <d v="2020-05-16T03:04:59.000"/>
    <d v="2020-05-16T03:32:17.000"/>
    <s v="MAP"/>
    <x v="6"/>
    <s v="1"/>
    <m/>
    <m/>
    <m/>
    <x v="0"/>
    <n v="93"/>
    <n v="241.8"/>
    <x v="0"/>
    <x v="6"/>
    <x v="6"/>
    <n v="0"/>
    <n v="0"/>
    <n v="2"/>
    <x v="1"/>
    <n v="15"/>
    <s v="Not sure"/>
    <m/>
    <m/>
    <m/>
    <m/>
    <m/>
    <m/>
    <m/>
    <m/>
    <m/>
    <m/>
    <m/>
    <m/>
    <m/>
    <m/>
    <m/>
    <m/>
    <n v="0"/>
    <x v="2"/>
    <m/>
    <s v=""/>
    <s v="Yes"/>
    <m/>
    <s v="U.S. Department of Agriculture loan(s)"/>
    <m/>
    <m/>
    <m/>
    <m/>
    <m/>
    <m/>
    <s v="No"/>
    <s v="No"/>
    <m/>
    <m/>
    <m/>
    <s v="Not really"/>
    <m/>
    <s v="None/NA"/>
    <m/>
    <m/>
    <m/>
    <m/>
    <m/>
    <m/>
    <m/>
    <m/>
    <s v="Not sure"/>
    <m/>
    <m/>
    <m/>
    <x v="0"/>
  </r>
  <r>
    <n v="11587850771"/>
    <d v="2020-05-11T15:04:43.000"/>
    <d v="2020-05-11T15:14:27.000"/>
    <s v="CU"/>
    <x v="4"/>
    <s v="1"/>
    <m/>
    <m/>
    <m/>
    <x v="0"/>
    <n v="65"/>
    <n v="169"/>
    <x v="0"/>
    <x v="1"/>
    <x v="1"/>
    <n v="1"/>
    <n v="0"/>
    <n v="0"/>
    <x v="2"/>
    <n v="9"/>
    <s v="Not sure"/>
    <m/>
    <m/>
    <m/>
    <m/>
    <m/>
    <m/>
    <m/>
    <m/>
    <m/>
    <m/>
    <m/>
    <m/>
    <m/>
    <m/>
    <m/>
    <m/>
    <n v="0"/>
    <x v="2"/>
    <m/>
    <s v=""/>
    <s v="No"/>
    <m/>
    <m/>
    <m/>
    <s v="Not borrowing"/>
    <m/>
    <m/>
    <m/>
    <m/>
    <s v="Not applicable"/>
    <s v="No"/>
    <m/>
    <m/>
    <m/>
    <s v="`- is a small rural community with  only residential connections. We do our best to coordinate with other utilities however distance has been a factor. We are in need of an additional well which funding has been a challenge."/>
    <m/>
    <s v="System hardship"/>
    <m/>
    <m/>
    <m/>
    <m/>
    <m/>
    <m/>
    <m/>
    <m/>
    <s v="Not sure"/>
    <m/>
    <m/>
    <m/>
    <x v="0"/>
  </r>
  <r>
    <n v="11588117566"/>
    <d v="2020-05-11T16:08:24.000"/>
    <d v="2020-05-11T16:14:14.000"/>
    <s v="RSOL"/>
    <x v="2"/>
    <s v="1"/>
    <m/>
    <m/>
    <m/>
    <x v="0"/>
    <n v="160"/>
    <n v="416"/>
    <x v="0"/>
    <x v="3"/>
    <x v="3"/>
    <n v="2"/>
    <n v="0"/>
    <n v="0"/>
    <x v="4"/>
    <n v="4"/>
    <s v="Not sure"/>
    <m/>
    <m/>
    <m/>
    <m/>
    <m/>
    <m/>
    <m/>
    <m/>
    <m/>
    <m/>
    <m/>
    <m/>
    <m/>
    <m/>
    <m/>
    <m/>
    <n v="0"/>
    <x v="2"/>
    <m/>
    <s v=""/>
    <s v="Yes"/>
    <m/>
    <s v="U.S. Department of Agriculture loan(s)"/>
    <s v="State Revolving Fund loan(s)"/>
    <m/>
    <m/>
    <m/>
    <m/>
    <m/>
    <m/>
    <s v="No"/>
    <m/>
    <m/>
    <m/>
    <m/>
    <m/>
    <m/>
    <m/>
    <s v="Help accessing financial assistance"/>
    <m/>
    <s v="Help accessing Personal Protective Equipment (PPE)"/>
    <m/>
    <m/>
    <m/>
    <m/>
    <m/>
    <m/>
    <m/>
    <m/>
    <x v="0"/>
  </r>
  <r>
    <n v="11597852062"/>
    <d v="2020-05-13T19:11:16.000"/>
    <d v="2020-05-13T19:17:37.000"/>
    <s v="GLCAP"/>
    <x v="7"/>
    <s v="1"/>
    <s v="Yes"/>
    <m/>
    <m/>
    <x v="2"/>
    <n v="500"/>
    <n v="1300"/>
    <x v="1"/>
    <x v="7"/>
    <x v="7"/>
    <n v="5"/>
    <n v="1"/>
    <n v="3"/>
    <x v="4"/>
    <n v="4"/>
    <s v="Yes"/>
    <m/>
    <m/>
    <m/>
    <m/>
    <m/>
    <m/>
    <m/>
    <m/>
    <m/>
    <m/>
    <s v="releasing staff due to pre-existing conditions. No revenue collections for April, May, June"/>
    <m/>
    <s v="Payment collection; keeping staff"/>
    <n v="1"/>
    <s v="Decrease"/>
    <n v="100"/>
    <n v="-100"/>
    <x v="3"/>
    <n v="50000"/>
    <n v="-50000"/>
    <s v="Yes"/>
    <m/>
    <s v="U.S. Department of Agriculture loan(s)"/>
    <m/>
    <m/>
    <m/>
    <m/>
    <m/>
    <m/>
    <s v="No"/>
    <s v="No"/>
    <m/>
    <m/>
    <m/>
    <m/>
    <m/>
    <m/>
    <m/>
    <m/>
    <m/>
    <m/>
    <m/>
    <m/>
    <m/>
    <m/>
    <s v="Not sure"/>
    <m/>
    <m/>
    <m/>
    <x v="1"/>
  </r>
  <r>
    <n v="11612473341"/>
    <d v="2020-05-18T14:44:12.000"/>
    <d v="2020-05-18T14:48:00.000"/>
    <s v="RCAC"/>
    <x v="0"/>
    <s v="1"/>
    <s v="Yes"/>
    <m/>
    <m/>
    <x v="2"/>
    <n v="700"/>
    <n v="1820"/>
    <x v="1"/>
    <x v="8"/>
    <x v="8"/>
    <n v="8"/>
    <n v="0"/>
    <n v="0"/>
    <x v="2"/>
    <n v="9"/>
    <s v="Yes"/>
    <s v="paying staff"/>
    <m/>
    <m/>
    <m/>
    <m/>
    <m/>
    <s v="delaying or impeding capital improvement projects"/>
    <s v="paying back existing debt"/>
    <m/>
    <m/>
    <m/>
    <m/>
    <m/>
    <m/>
    <s v="Decrease"/>
    <n v="100"/>
    <n v="-100"/>
    <x v="3"/>
    <n v="40000"/>
    <n v="-40000"/>
    <m/>
    <m/>
    <m/>
    <m/>
    <m/>
    <m/>
    <s v="Private loan"/>
    <m/>
    <s v="Loan - other"/>
    <s v="Yes"/>
    <s v="Yes"/>
    <s v="PPE resources with other utilities in the area."/>
    <m/>
    <s v="Donations/delivery of PPE and other supplies"/>
    <m/>
    <m/>
    <m/>
    <m/>
    <s v="Help accessing financial assistance"/>
    <m/>
    <s v="Help accessing Personal Protective Equipment (PPE)"/>
    <m/>
    <m/>
    <m/>
    <m/>
    <m/>
    <m/>
    <m/>
    <m/>
    <x v="1"/>
  </r>
  <r>
    <n v="11578637090"/>
    <d v="2020-05-08T02:34:45.000"/>
    <d v="2020-05-08T02:48:38.000"/>
    <s v="RCAC"/>
    <x v="8"/>
    <s v="34"/>
    <m/>
    <m/>
    <m/>
    <x v="0"/>
    <n v="423"/>
    <n v="1099.8"/>
    <x v="1"/>
    <x v="9"/>
    <x v="7"/>
    <n v="0"/>
    <n v="0"/>
    <n v="34"/>
    <x v="5"/>
    <s v=""/>
    <s v="Yes"/>
    <m/>
    <s v="keeping staff"/>
    <s v="paying bills, like electricity"/>
    <s v="paying for chemicals"/>
    <m/>
    <s v="complying with state and/or federal regulations"/>
    <m/>
    <m/>
    <m/>
    <m/>
    <m/>
    <m/>
    <m/>
    <m/>
    <s v="Decrease"/>
    <n v="60"/>
    <n v="-60"/>
    <x v="4"/>
    <m/>
    <s v=""/>
    <s v="No"/>
    <m/>
    <m/>
    <m/>
    <s v="Not borrowing"/>
    <m/>
    <m/>
    <m/>
    <m/>
    <s v="Yes"/>
    <s v="Yes"/>
    <s v="reviewing potential for  consolidation of several systems"/>
    <m/>
    <s v="Merging"/>
    <m/>
    <m/>
    <m/>
    <m/>
    <m/>
    <m/>
    <m/>
    <m/>
    <m/>
    <m/>
    <m/>
    <s v="Not sure"/>
    <m/>
    <m/>
    <m/>
    <x v="1"/>
  </r>
  <r>
    <n v="11581858626"/>
    <d v="2020-05-08T23:01:11.000"/>
    <d v="2020-05-08T23:10:18.000"/>
    <s v="RSOL"/>
    <x v="9"/>
    <s v="1"/>
    <m/>
    <m/>
    <m/>
    <x v="0"/>
    <n v="78"/>
    <n v="202.8"/>
    <x v="0"/>
    <x v="0"/>
    <x v="0"/>
    <n v="0"/>
    <n v="0"/>
    <n v="0"/>
    <x v="4"/>
    <n v="4"/>
    <s v="Yes"/>
    <m/>
    <m/>
    <m/>
    <s v="paying for chemicals"/>
    <s v="maintaining our system"/>
    <s v="complying with state and/or federal regulations"/>
    <s v="delaying or impeding capital improvement projects"/>
    <s v="paying back existing debt"/>
    <m/>
    <m/>
    <m/>
    <m/>
    <m/>
    <m/>
    <s v="Decrease"/>
    <n v="40"/>
    <n v="-40"/>
    <x v="5"/>
    <n v="800"/>
    <n v="-800"/>
    <s v="No"/>
    <m/>
    <m/>
    <m/>
    <s v="Not borrowing"/>
    <m/>
    <m/>
    <m/>
    <m/>
    <s v="Not applicable"/>
    <s v="Yes"/>
    <s v="Pues trabajamos compartiendo y cumpliendo con la desinfección y tratando q se pueda brindar los servicios ( reparación de tuberías y limpiezas de las áreas.)"/>
    <s v="We are sharing and complying on disinfection and working together to provide services (pipe repair and cleaning of areas)."/>
    <s v="Providing services"/>
    <s v="El compartir y aliarnos para la seguridad de nuestros abonados. ( Paila de Clorox,guantes, mascarillas)"/>
    <s v="Sharing and partnering for Clorox bottles, gloves, and masks, for the safety of our subscribers."/>
    <s v="Providing PPE/disinfectants"/>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m/>
    <m/>
    <x v="1"/>
  </r>
  <r>
    <n v="11607215766"/>
    <d v="2020-05-16T03:58:00.000"/>
    <d v="2020-05-16T04:05:16.000"/>
    <s v="RCAC"/>
    <x v="0"/>
    <s v="1"/>
    <m/>
    <m/>
    <m/>
    <x v="0"/>
    <n v="350"/>
    <n v="910"/>
    <x v="1"/>
    <x v="10"/>
    <x v="8"/>
    <n v="1"/>
    <n v="1"/>
    <n v="0"/>
    <x v="2"/>
    <n v="9"/>
    <s v="Yes"/>
    <s v="paying staff"/>
    <s v="keeping staff"/>
    <m/>
    <m/>
    <s v="maintaining our system"/>
    <s v="complying with state and/or federal regulations"/>
    <s v="delaying or impeding capital improvement projects"/>
    <s v="paying back existing debt"/>
    <m/>
    <m/>
    <m/>
    <m/>
    <m/>
    <m/>
    <s v="Decrease"/>
    <n v="25"/>
    <n v="-25"/>
    <x v="6"/>
    <n v="50000"/>
    <n v="-50000"/>
    <s v="Yes"/>
    <m/>
    <m/>
    <m/>
    <m/>
    <m/>
    <s v="NM Finance Authority"/>
    <m/>
    <s v="State gov. agency"/>
    <s v="Yes"/>
    <s v="Yes"/>
    <m/>
    <m/>
    <m/>
    <m/>
    <m/>
    <m/>
    <s v="Help navigating resources and/or policy changes"/>
    <s v="Help accessing financial assistance"/>
    <s v="Help with operations and maintenance"/>
    <s v="Help accessing Personal Protective Equipment (PPE)"/>
    <s v="Help accessing supplies/chemicals"/>
    <s v="Help complying with state and/or federal regulations"/>
    <m/>
    <m/>
    <m/>
    <m/>
    <m/>
    <m/>
    <x v="1"/>
  </r>
  <r>
    <n v="11604625896"/>
    <d v="2020-05-15T12:58:11.000"/>
    <d v="2020-05-15T13:05:22.000"/>
    <s v="RCAC"/>
    <x v="0"/>
    <s v="1"/>
    <s v="Yes"/>
    <m/>
    <m/>
    <x v="2"/>
    <n v="3000"/>
    <n v="7800"/>
    <x v="2"/>
    <x v="11"/>
    <x v="2"/>
    <n v="8"/>
    <n v="1"/>
    <n v="0"/>
    <x v="2"/>
    <n v="9"/>
    <s v="Yes"/>
    <s v="paying staff"/>
    <s v="keeping staff"/>
    <m/>
    <m/>
    <m/>
    <m/>
    <m/>
    <m/>
    <m/>
    <m/>
    <m/>
    <m/>
    <m/>
    <m/>
    <s v="Decrease"/>
    <n v="25"/>
    <n v="-25"/>
    <x v="6"/>
    <n v="40000"/>
    <n v="-40000"/>
    <m/>
    <m/>
    <m/>
    <m/>
    <m/>
    <s v="Do not want to answer"/>
    <m/>
    <m/>
    <m/>
    <s v="Not applicable"/>
    <s v="No"/>
    <m/>
    <m/>
    <m/>
    <m/>
    <m/>
    <m/>
    <m/>
    <s v="Help accessing financial assistance"/>
    <m/>
    <s v="Help accessing Personal Protective Equipment (PPE)"/>
    <m/>
    <m/>
    <s v="Help communicating with customers"/>
    <s v="Help planning for or adjusting to any future reopening (flushing, financing reconnections, etc.)"/>
    <m/>
    <m/>
    <m/>
    <m/>
    <x v="1"/>
  </r>
  <r>
    <n v="11568473676"/>
    <d v="2020-05-05T14:44:58.000"/>
    <d v="2020-05-05T14:56:48.000"/>
    <s v="CU"/>
    <x v="4"/>
    <s v="1"/>
    <m/>
    <m/>
    <m/>
    <x v="2"/>
    <n v="90"/>
    <n v="234"/>
    <x v="0"/>
    <x v="8"/>
    <x v="8"/>
    <n v="1"/>
    <n v="2"/>
    <n v="0"/>
    <x v="0"/>
    <s v=""/>
    <s v="Yes"/>
    <m/>
    <s v="keeping staff"/>
    <m/>
    <s v="paying for chemicals"/>
    <s v="maintaining our system"/>
    <m/>
    <s v="delaying or impeding capital improvement projects"/>
    <m/>
    <m/>
    <m/>
    <m/>
    <m/>
    <m/>
    <m/>
    <s v="Decrease"/>
    <n v="25"/>
    <n v="-25"/>
    <x v="6"/>
    <n v="4500"/>
    <n v="-4500"/>
    <m/>
    <m/>
    <m/>
    <m/>
    <m/>
    <m/>
    <s v="we do not ask for loans because we are affraid we might not be able to pay back. But we struggle year after year financially."/>
    <m/>
    <s v="None/don't know"/>
    <s v="Not applicable"/>
    <s v="No"/>
    <m/>
    <m/>
    <m/>
    <s v="no comments"/>
    <m/>
    <s v="None/NA"/>
    <m/>
    <s v="Help accessing financial assistance"/>
    <s v="Help with operations and maintenance"/>
    <s v="Help accessing Personal Protective Equipment (PPE)"/>
    <m/>
    <s v="Help complying with state and/or federal regulations"/>
    <s v="Help communicating with customers"/>
    <m/>
    <m/>
    <m/>
    <m/>
    <m/>
    <x v="1"/>
  </r>
  <r>
    <n v="11580153742"/>
    <d v="2020-05-08T14:32:11.000"/>
    <d v="2020-05-08T14:38:24.000"/>
    <s v="RSOL"/>
    <x v="10"/>
    <s v="1"/>
    <m/>
    <m/>
    <m/>
    <x v="1"/>
    <n v="440"/>
    <n v="1144"/>
    <x v="1"/>
    <x v="10"/>
    <x v="8"/>
    <n v="5"/>
    <n v="0"/>
    <n v="0"/>
    <x v="2"/>
    <n v="9"/>
    <s v="Yes"/>
    <m/>
    <m/>
    <s v="paying bills, like electricity"/>
    <m/>
    <m/>
    <m/>
    <m/>
    <s v="paying back existing debt"/>
    <m/>
    <m/>
    <m/>
    <m/>
    <m/>
    <m/>
    <s v="Decrease"/>
    <n v="20"/>
    <n v="-20"/>
    <x v="0"/>
    <m/>
    <s v=""/>
    <s v="Yes"/>
    <m/>
    <s v="U.S. Department of Agriculture loan(s)"/>
    <m/>
    <m/>
    <m/>
    <m/>
    <m/>
    <m/>
    <s v="Yes"/>
    <s v="Yes"/>
    <s v="MASSWARN"/>
    <m/>
    <s v="Emergency assistance"/>
    <m/>
    <m/>
    <m/>
    <m/>
    <s v="Help accessing financial assistance"/>
    <m/>
    <m/>
    <m/>
    <m/>
    <m/>
    <m/>
    <m/>
    <m/>
    <m/>
    <m/>
    <x v="1"/>
  </r>
  <r>
    <n v="11572705610"/>
    <d v="2020-05-06T16:01:34.000"/>
    <d v="2020-05-06T16:10:16.000"/>
    <s v="CU"/>
    <x v="11"/>
    <s v="Multiple"/>
    <s v="Yes"/>
    <m/>
    <m/>
    <x v="0"/>
    <n v="594"/>
    <n v="1544.4"/>
    <x v="1"/>
    <x v="12"/>
    <x v="9"/>
    <n v="4"/>
    <n v="2"/>
    <n v="0"/>
    <x v="2"/>
    <n v="9"/>
    <s v="Yes"/>
    <m/>
    <s v="keeping staff"/>
    <s v="paying bills, like electricity"/>
    <m/>
    <m/>
    <m/>
    <m/>
    <s v="paying back existing debt"/>
    <m/>
    <m/>
    <m/>
    <m/>
    <m/>
    <m/>
    <s v="Decrease"/>
    <n v="20"/>
    <n v="-20"/>
    <x v="0"/>
    <n v="20000"/>
    <n v="-20000"/>
    <s v="Yes"/>
    <m/>
    <s v="U.S. Department of Agriculture loan(s)"/>
    <s v="State Revolving Fund loan(s)"/>
    <m/>
    <m/>
    <m/>
    <m/>
    <m/>
    <s v="Yes"/>
    <s v="No"/>
    <m/>
    <m/>
    <m/>
    <m/>
    <m/>
    <m/>
    <m/>
    <m/>
    <m/>
    <m/>
    <m/>
    <m/>
    <m/>
    <m/>
    <s v="Not sure"/>
    <m/>
    <m/>
    <m/>
    <x v="1"/>
  </r>
  <r>
    <n v="11591639768"/>
    <d v="2020-05-12T11:41:54.000"/>
    <d v="2020-05-12T11:45:07.000"/>
    <s v="GLCAP"/>
    <x v="12"/>
    <s v="Multiple"/>
    <m/>
    <m/>
    <m/>
    <x v="2"/>
    <n v="9852"/>
    <n v="25615.2"/>
    <x v="3"/>
    <x v="11"/>
    <x v="2"/>
    <n v="32"/>
    <n v="0"/>
    <n v="0"/>
    <x v="2"/>
    <n v="9"/>
    <s v="Yes"/>
    <m/>
    <s v="keeping staff"/>
    <m/>
    <m/>
    <m/>
    <m/>
    <s v="delaying or impeding capital improvement projects"/>
    <m/>
    <m/>
    <m/>
    <m/>
    <m/>
    <m/>
    <m/>
    <s v="Decrease"/>
    <n v="20"/>
    <n v="-20"/>
    <x v="0"/>
    <m/>
    <s v=""/>
    <s v="Yes"/>
    <m/>
    <m/>
    <s v="State Revolving Fund loan(s)"/>
    <m/>
    <m/>
    <m/>
    <m/>
    <m/>
    <s v="No"/>
    <s v="No"/>
    <m/>
    <m/>
    <m/>
    <m/>
    <m/>
    <m/>
    <m/>
    <m/>
    <m/>
    <m/>
    <m/>
    <m/>
    <m/>
    <s v="Help planning for or adjusting to any future reopening (flushing, financing reconnections, etc.)"/>
    <m/>
    <m/>
    <m/>
    <m/>
    <x v="1"/>
  </r>
  <r>
    <n v="11605949934"/>
    <d v="2020-05-15T16:08:49.000"/>
    <d v="2020-05-15T18:53:01.000"/>
    <s v="CU"/>
    <x v="13"/>
    <s v="Multiple"/>
    <m/>
    <m/>
    <m/>
    <x v="0"/>
    <m/>
    <s v=""/>
    <x v="4"/>
    <x v="2"/>
    <x v="2"/>
    <n v="2"/>
    <n v="1"/>
    <n v="0"/>
    <x v="1"/>
    <n v="15"/>
    <s v="Yes"/>
    <s v="paying staff"/>
    <s v="keeping staff"/>
    <s v="paying bills, like electricity"/>
    <s v="paying for chemicals"/>
    <s v="maintaining our system"/>
    <m/>
    <m/>
    <s v="paying back existing debt"/>
    <m/>
    <m/>
    <m/>
    <m/>
    <m/>
    <m/>
    <s v="Decrease"/>
    <n v="18"/>
    <n v="-18"/>
    <x v="0"/>
    <n v="31341"/>
    <n v="-31341"/>
    <s v="Yes"/>
    <s v="Bond(s)"/>
    <s v="U.S. Department of Agriculture loan(s)"/>
    <m/>
    <m/>
    <m/>
    <m/>
    <m/>
    <m/>
    <s v="No"/>
    <s v="Yes"/>
    <s v="Communities Unlimited  Arkansas RWA"/>
    <m/>
    <s v="No details provided - just listed agency they're partnering with"/>
    <m/>
    <m/>
    <m/>
    <m/>
    <s v="Help accessing financial assistance"/>
    <m/>
    <m/>
    <m/>
    <m/>
    <m/>
    <m/>
    <m/>
    <m/>
    <m/>
    <m/>
    <x v="1"/>
  </r>
  <r>
    <n v="11570154266"/>
    <d v="2020-05-05T22:40:33.000"/>
    <d v="2020-05-05T22:50:13.000"/>
    <s v="GLCAP"/>
    <x v="7"/>
    <s v="1"/>
    <m/>
    <m/>
    <m/>
    <x v="2"/>
    <n v="84"/>
    <n v="218.4"/>
    <x v="0"/>
    <x v="1"/>
    <x v="1"/>
    <n v="1"/>
    <n v="1"/>
    <n v="0"/>
    <x v="0"/>
    <s v=""/>
    <s v="Yes"/>
    <m/>
    <m/>
    <m/>
    <m/>
    <s v="maintaining our system"/>
    <s v="complying with state and/or federal regulations"/>
    <m/>
    <s v="paying back existing debt"/>
    <m/>
    <m/>
    <m/>
    <m/>
    <m/>
    <m/>
    <s v="Decrease"/>
    <n v="15"/>
    <n v="-15"/>
    <x v="0"/>
    <n v="1000"/>
    <n v="-1000"/>
    <s v="Yes"/>
    <m/>
    <s v="U.S. Department of Agriculture loan(s)"/>
    <m/>
    <m/>
    <m/>
    <m/>
    <m/>
    <m/>
    <s v="No"/>
    <s v="No"/>
    <m/>
    <m/>
    <m/>
    <s v="30 of our 84 customers live in a trailer park and are low income families.  Most work for - and a cheese processing plant in our community.  Many have been laid off and were already having a hard time paying their utility bills.  We would expect that now when they have no income they will do even worse.  Some have already moved out in the last couple of weeks."/>
    <m/>
    <s v="Community uncertainty/hardship"/>
    <m/>
    <m/>
    <m/>
    <m/>
    <m/>
    <m/>
    <m/>
    <m/>
    <s v="Not sure"/>
    <m/>
    <m/>
    <m/>
    <x v="1"/>
  </r>
  <r>
    <n v="11605416118"/>
    <d v="2020-05-15T16:17:55.000"/>
    <d v="2020-05-15T16:21:48.000"/>
    <s v="CU"/>
    <x v="5"/>
    <s v="1"/>
    <m/>
    <m/>
    <m/>
    <x v="0"/>
    <n v="1338"/>
    <n v="3478.8"/>
    <x v="2"/>
    <x v="13"/>
    <x v="8"/>
    <n v="5"/>
    <n v="1"/>
    <n v="0"/>
    <x v="2"/>
    <n v="9"/>
    <s v="Yes"/>
    <s v="paying staff"/>
    <s v="keeping staff"/>
    <s v="paying bills, like electricity"/>
    <s v="paying for chemicals"/>
    <s v="maintaining our system"/>
    <s v="complying with state and/or federal regulations"/>
    <m/>
    <s v="paying back existing debt"/>
    <m/>
    <m/>
    <m/>
    <m/>
    <m/>
    <m/>
    <s v="Decrease"/>
    <n v="15"/>
    <n v="-15"/>
    <x v="0"/>
    <n v="6800"/>
    <n v="-6800"/>
    <s v="Yes"/>
    <m/>
    <s v="U.S. Department of Agriculture loan(s)"/>
    <m/>
    <m/>
    <m/>
    <m/>
    <m/>
    <m/>
    <s v="No"/>
    <s v="No"/>
    <m/>
    <m/>
    <m/>
    <m/>
    <m/>
    <m/>
    <m/>
    <m/>
    <m/>
    <m/>
    <m/>
    <m/>
    <m/>
    <m/>
    <s v="Not sure"/>
    <m/>
    <m/>
    <m/>
    <x v="1"/>
  </r>
  <r>
    <n v="11593526138"/>
    <d v="2020-05-12T19:16:28.000"/>
    <d v="2020-05-12T19:20:45.000"/>
    <s v="SERCAP"/>
    <x v="14"/>
    <s v="Multiple"/>
    <m/>
    <m/>
    <m/>
    <x v="2"/>
    <n v="8200"/>
    <n v="21320"/>
    <x v="3"/>
    <x v="14"/>
    <x v="5"/>
    <n v="40"/>
    <n v="0"/>
    <n v="0"/>
    <x v="4"/>
    <n v="4"/>
    <s v="Yes"/>
    <s v="paying staff"/>
    <s v="keeping staff"/>
    <s v="paying bills, like electricity"/>
    <s v="paying for chemicals"/>
    <s v="maintaining our system"/>
    <s v="complying with state and/or federal regulations"/>
    <s v="delaying or impeding capital improvement projects"/>
    <s v="paying back existing debt"/>
    <m/>
    <m/>
    <m/>
    <m/>
    <m/>
    <m/>
    <s v="Decrease"/>
    <n v="15"/>
    <n v="-15"/>
    <x v="0"/>
    <n v="40000"/>
    <n v="-40000"/>
    <s v="Yes"/>
    <s v="Bond(s)"/>
    <m/>
    <s v="State Revolving Fund loan(s)"/>
    <m/>
    <m/>
    <m/>
    <m/>
    <m/>
    <s v="No"/>
    <s v="No"/>
    <m/>
    <m/>
    <m/>
    <m/>
    <m/>
    <m/>
    <m/>
    <m/>
    <m/>
    <s v="Help accessing Personal Protective Equipment (PPE)"/>
    <m/>
    <s v="Help complying with state and/or federal regulations"/>
    <m/>
    <m/>
    <m/>
    <m/>
    <m/>
    <m/>
    <x v="1"/>
  </r>
  <r>
    <n v="11602035342"/>
    <d v="2020-05-14T19:17:35.000"/>
    <d v="2020-05-14T19:21:02.000"/>
    <s v="CU"/>
    <x v="5"/>
    <s v="3"/>
    <m/>
    <m/>
    <m/>
    <x v="0"/>
    <n v="2063"/>
    <n v="5363.8"/>
    <x v="2"/>
    <x v="8"/>
    <x v="8"/>
    <n v="3"/>
    <n v="1"/>
    <n v="0"/>
    <x v="2"/>
    <n v="9"/>
    <s v="Yes"/>
    <m/>
    <m/>
    <m/>
    <m/>
    <m/>
    <m/>
    <m/>
    <m/>
    <s v="unsure"/>
    <m/>
    <m/>
    <m/>
    <m/>
    <m/>
    <s v="Decrease"/>
    <n v="15"/>
    <n v="-15"/>
    <x v="0"/>
    <n v="2800"/>
    <n v="-2800"/>
    <s v="Yes"/>
    <m/>
    <s v="U.S. Department of Agriculture loan(s)"/>
    <m/>
    <m/>
    <m/>
    <m/>
    <m/>
    <m/>
    <s v="No"/>
    <s v="No"/>
    <m/>
    <m/>
    <m/>
    <m/>
    <m/>
    <m/>
    <m/>
    <m/>
    <m/>
    <m/>
    <m/>
    <m/>
    <s v="Help communicating with customers"/>
    <m/>
    <m/>
    <m/>
    <m/>
    <m/>
    <x v="1"/>
  </r>
  <r>
    <n v="11568773413"/>
    <d v="2020-05-05T15:22:33.000"/>
    <d v="2020-05-05T16:11:38.000"/>
    <s v="GLCAP"/>
    <x v="3"/>
    <s v="Multiple"/>
    <m/>
    <m/>
    <m/>
    <x v="2"/>
    <n v="4400"/>
    <n v="11440"/>
    <x v="3"/>
    <x v="5"/>
    <x v="5"/>
    <n v="10"/>
    <n v="1"/>
    <n v="0"/>
    <x v="6"/>
    <n v="1"/>
    <s v="Yes"/>
    <s v="paying staff"/>
    <m/>
    <s v="paying bills, like electricity"/>
    <s v="paying for chemicals"/>
    <m/>
    <s v="complying with state and/or federal regulations"/>
    <s v="delaying or impeding capital improvement projects"/>
    <s v="paying back existing debt"/>
    <m/>
    <m/>
    <m/>
    <m/>
    <m/>
    <m/>
    <s v="Decrease"/>
    <n v="13"/>
    <n v="-13"/>
    <x v="0"/>
    <n v="30000"/>
    <n v="-30000"/>
    <s v="Yes"/>
    <s v="Bond(s)"/>
    <s v="U.S. Department of Agriculture loan(s)"/>
    <s v="State Revolving Fund loan(s)"/>
    <m/>
    <m/>
    <m/>
    <m/>
    <m/>
    <s v="Yes"/>
    <s v="Yes"/>
    <s v="Collaborating with other PSD's on issues and how they are handling the event."/>
    <m/>
    <s v="Communication/Discussion - Sharing ideas/see what other organizations are doing"/>
    <s v="Nothing"/>
    <m/>
    <s v="None/NA"/>
    <s v="Help navigating resources and/or policy changes"/>
    <s v="Help accessing financial assistance"/>
    <m/>
    <s v="Help accessing Personal Protective Equipment (PPE)"/>
    <m/>
    <m/>
    <s v="Help communicating with customers"/>
    <s v="Help planning for or adjusting to any future reopening (flushing, financing reconnections, etc.)"/>
    <m/>
    <m/>
    <m/>
    <m/>
    <x v="1"/>
  </r>
  <r>
    <n v="11576186277"/>
    <d v="2020-05-07T14:00:18.000"/>
    <d v="2020-05-07T14:06:51.000"/>
    <s v="CU"/>
    <x v="5"/>
    <s v="Multiple"/>
    <m/>
    <m/>
    <m/>
    <x v="0"/>
    <n v="1100"/>
    <n v="2860"/>
    <x v="1"/>
    <x v="15"/>
    <x v="8"/>
    <n v="5"/>
    <n v="0"/>
    <n v="1"/>
    <x v="4"/>
    <n v="4"/>
    <s v="Yes"/>
    <s v="paying staff"/>
    <s v="keeping staff"/>
    <s v="paying bills, like electricity"/>
    <s v="paying for chemicals"/>
    <s v="maintaining our system"/>
    <s v="complying with state and/or federal regulations"/>
    <s v="delaying or impeding capital improvement projects"/>
    <s v="paying back existing debt"/>
    <m/>
    <m/>
    <m/>
    <m/>
    <m/>
    <m/>
    <s v="Decrease"/>
    <n v="10"/>
    <n v="-10"/>
    <x v="1"/>
    <n v="4600"/>
    <n v="-4600"/>
    <m/>
    <m/>
    <m/>
    <m/>
    <m/>
    <s v="Do not want to answer"/>
    <m/>
    <m/>
    <m/>
    <s v="No"/>
    <s v="No"/>
    <m/>
    <m/>
    <m/>
    <m/>
    <m/>
    <m/>
    <m/>
    <m/>
    <m/>
    <m/>
    <m/>
    <m/>
    <m/>
    <m/>
    <s v="Not sure"/>
    <m/>
    <m/>
    <m/>
    <x v="1"/>
  </r>
  <r>
    <n v="11602516079"/>
    <d v="2020-05-14T21:35:45.000"/>
    <d v="2020-05-14T21:38:05.000"/>
    <s v="CU"/>
    <x v="5"/>
    <s v="1"/>
    <m/>
    <m/>
    <m/>
    <x v="0"/>
    <n v="280"/>
    <n v="728"/>
    <x v="1"/>
    <x v="16"/>
    <x v="8"/>
    <n v="0"/>
    <n v="2"/>
    <n v="1"/>
    <x v="1"/>
    <n v="15"/>
    <s v="Yes"/>
    <m/>
    <m/>
    <m/>
    <m/>
    <m/>
    <m/>
    <m/>
    <m/>
    <s v="unsure"/>
    <m/>
    <m/>
    <m/>
    <m/>
    <m/>
    <s v="Decrease"/>
    <n v="10"/>
    <n v="-10"/>
    <x v="1"/>
    <n v="1300"/>
    <n v="-1300"/>
    <s v="Yes"/>
    <m/>
    <s v="U.S. Department of Agriculture loan(s)"/>
    <m/>
    <m/>
    <m/>
    <m/>
    <m/>
    <m/>
    <s v="No"/>
    <s v="No"/>
    <m/>
    <m/>
    <m/>
    <m/>
    <m/>
    <m/>
    <m/>
    <m/>
    <m/>
    <m/>
    <m/>
    <m/>
    <m/>
    <m/>
    <s v="Not sure"/>
    <m/>
    <m/>
    <m/>
    <x v="1"/>
  </r>
  <r>
    <n v="11576769215"/>
    <d v="2020-05-07T13:14:25.000"/>
    <d v="2020-05-07T16:28:12.000"/>
    <s v="GLCAP"/>
    <x v="3"/>
    <s v="3"/>
    <m/>
    <m/>
    <m/>
    <x v="0"/>
    <n v="1800"/>
    <n v="4680"/>
    <x v="2"/>
    <x v="11"/>
    <x v="2"/>
    <n v="7"/>
    <n v="2"/>
    <n v="0"/>
    <x v="2"/>
    <n v="9"/>
    <s v="Yes"/>
    <s v="paying staff"/>
    <m/>
    <m/>
    <m/>
    <m/>
    <m/>
    <s v="delaying or impeding capital improvement projects"/>
    <m/>
    <m/>
    <m/>
    <m/>
    <m/>
    <m/>
    <m/>
    <s v="Decrease"/>
    <n v="10"/>
    <n v="-10"/>
    <x v="1"/>
    <n v="12000"/>
    <n v="-12000"/>
    <s v="Yes"/>
    <s v="Bond(s)"/>
    <s v="U.S. Department of Agriculture loan(s)"/>
    <s v="State Revolving Fund loan(s)"/>
    <m/>
    <m/>
    <m/>
    <m/>
    <m/>
    <s v="No"/>
    <s v="No"/>
    <m/>
    <m/>
    <m/>
    <s v="Nothing"/>
    <m/>
    <s v="None/NA"/>
    <m/>
    <m/>
    <m/>
    <m/>
    <m/>
    <m/>
    <m/>
    <m/>
    <s v="Not sure"/>
    <m/>
    <m/>
    <m/>
    <x v="1"/>
  </r>
  <r>
    <n v="11605884835"/>
    <d v="2020-05-15T18:18:16.000"/>
    <d v="2020-05-15T18:35:02.000"/>
    <s v="CU"/>
    <x v="15"/>
    <s v="Multiple"/>
    <m/>
    <m/>
    <m/>
    <x v="0"/>
    <n v="1150"/>
    <n v="2990"/>
    <x v="1"/>
    <x v="17"/>
    <x v="8"/>
    <n v="3"/>
    <n v="0"/>
    <n v="1"/>
    <x v="0"/>
    <s v=""/>
    <s v="Yes"/>
    <m/>
    <m/>
    <m/>
    <m/>
    <m/>
    <m/>
    <m/>
    <m/>
    <m/>
    <m/>
    <s v="decrease in collecting revenues due to customers being out of work due to business and employer closures."/>
    <m/>
    <s v="Payment collection"/>
    <n v="1"/>
    <s v="Decrease"/>
    <n v="10"/>
    <n v="-10"/>
    <x v="1"/>
    <n v="5000"/>
    <n v="-5000"/>
    <m/>
    <m/>
    <m/>
    <m/>
    <m/>
    <m/>
    <m/>
    <m/>
    <m/>
    <m/>
    <m/>
    <m/>
    <m/>
    <m/>
    <m/>
    <m/>
    <m/>
    <m/>
    <m/>
    <m/>
    <m/>
    <m/>
    <m/>
    <m/>
    <m/>
    <m/>
    <m/>
    <m/>
    <m/>
    <x v="1"/>
  </r>
  <r>
    <n v="11573212324"/>
    <d v="2020-05-06T17:53:15.000"/>
    <d v="2020-05-06T18:34:33.000"/>
    <s v="GLCAP"/>
    <x v="12"/>
    <s v="Multiple"/>
    <m/>
    <m/>
    <m/>
    <x v="0"/>
    <n v="3510"/>
    <n v="9126"/>
    <x v="2"/>
    <x v="16"/>
    <x v="8"/>
    <n v="13"/>
    <n v="2"/>
    <n v="0"/>
    <x v="2"/>
    <n v="9"/>
    <s v="Yes"/>
    <m/>
    <s v="keeping staff"/>
    <m/>
    <m/>
    <s v="maintaining our system"/>
    <m/>
    <s v="delaying or impeding capital improvement projects"/>
    <s v="paying back existing debt"/>
    <m/>
    <m/>
    <m/>
    <m/>
    <m/>
    <m/>
    <s v="Decrease"/>
    <n v="10"/>
    <n v="-10"/>
    <x v="1"/>
    <n v="25000"/>
    <n v="-25000"/>
    <s v="Yes"/>
    <m/>
    <s v="U.S. Department of Agriculture loan(s)"/>
    <s v="State Revolving Fund loan(s)"/>
    <m/>
    <m/>
    <m/>
    <m/>
    <m/>
    <s v="No"/>
    <s v="Yes"/>
    <s v="Operators are ready to fill other operational duties in neighboring utilities"/>
    <m/>
    <s v="Personnel backups"/>
    <m/>
    <m/>
    <m/>
    <m/>
    <m/>
    <m/>
    <s v="Help accessing Personal Protective Equipment (PPE)"/>
    <s v="Help accessing supplies/chemicals"/>
    <m/>
    <m/>
    <m/>
    <m/>
    <s v="sanitizing supplies (taking samples) and toiletries for essential staff"/>
    <m/>
    <m/>
    <x v="1"/>
  </r>
  <r>
    <n v="11593660546"/>
    <d v="2020-05-12T19:49:34.000"/>
    <d v="2020-05-12T19:57:36.000"/>
    <s v="GLCAP"/>
    <x v="12"/>
    <s v="Multiple"/>
    <m/>
    <m/>
    <m/>
    <x v="2"/>
    <n v="3950"/>
    <n v="10270"/>
    <x v="3"/>
    <x v="18"/>
    <x v="2"/>
    <n v="15"/>
    <n v="2"/>
    <n v="0"/>
    <x v="5"/>
    <s v=""/>
    <s v="Yes"/>
    <s v="paying staff"/>
    <m/>
    <m/>
    <m/>
    <s v="maintaining our system"/>
    <s v="complying with state and/or federal regulations"/>
    <s v="delaying or impeding capital improvement projects"/>
    <m/>
    <m/>
    <m/>
    <m/>
    <m/>
    <m/>
    <m/>
    <s v="Decrease"/>
    <n v="10"/>
    <n v="-10"/>
    <x v="1"/>
    <n v="25000"/>
    <n v="-25000"/>
    <s v="Yes"/>
    <m/>
    <s v="U.S. Department of Agriculture loan(s)"/>
    <m/>
    <m/>
    <m/>
    <m/>
    <m/>
    <m/>
    <s v="No"/>
    <s v="Yes"/>
    <m/>
    <m/>
    <m/>
    <m/>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m/>
    <m/>
    <x v="1"/>
  </r>
  <r>
    <n v="11588797912"/>
    <d v="2020-05-11T19:06:42.000"/>
    <d v="2020-05-11T19:49:43.000"/>
    <s v="GLCAP"/>
    <x v="12"/>
    <s v="Multiple"/>
    <m/>
    <m/>
    <m/>
    <x v="0"/>
    <n v="3500"/>
    <n v="9100"/>
    <x v="2"/>
    <x v="10"/>
    <x v="8"/>
    <n v="7"/>
    <n v="0"/>
    <n v="0"/>
    <x v="0"/>
    <s v=""/>
    <s v="Yes"/>
    <s v="paying staff"/>
    <m/>
    <s v="paying bills, like electricity"/>
    <m/>
    <m/>
    <s v="complying with state and/or federal regulations"/>
    <m/>
    <s v="paying back existing debt"/>
    <m/>
    <m/>
    <m/>
    <m/>
    <m/>
    <m/>
    <s v="Decrease"/>
    <n v="9"/>
    <n v="-9"/>
    <x v="1"/>
    <n v="12000"/>
    <n v="-12000"/>
    <s v="Yes"/>
    <s v="Bond(s)"/>
    <s v="U.S. Department of Agriculture loan(s)"/>
    <m/>
    <m/>
    <m/>
    <m/>
    <m/>
    <m/>
    <s v="No"/>
    <s v="No"/>
    <m/>
    <m/>
    <m/>
    <m/>
    <m/>
    <m/>
    <m/>
    <m/>
    <m/>
    <s v="Help accessing Personal Protective Equipment (PPE)"/>
    <m/>
    <m/>
    <m/>
    <m/>
    <s v="Not sure"/>
    <m/>
    <m/>
    <m/>
    <x v="1"/>
  </r>
  <r>
    <n v="11595896152"/>
    <d v="2020-05-13T10:50:31.000"/>
    <d v="2020-05-13T10:54:57.000"/>
    <s v="GLCAP"/>
    <x v="3"/>
    <s v="3"/>
    <m/>
    <m/>
    <m/>
    <x v="2"/>
    <n v="2000"/>
    <n v="5200"/>
    <x v="2"/>
    <x v="19"/>
    <x v="5"/>
    <n v="14"/>
    <n v="0"/>
    <n v="0"/>
    <x v="2"/>
    <n v="9"/>
    <s v="Yes"/>
    <m/>
    <m/>
    <s v="paying bills, like electricity"/>
    <m/>
    <m/>
    <m/>
    <m/>
    <s v="paying back existing debt"/>
    <m/>
    <m/>
    <m/>
    <m/>
    <m/>
    <m/>
    <s v="Decrease"/>
    <n v="5"/>
    <n v="-5"/>
    <x v="1"/>
    <n v="13000"/>
    <n v="-13000"/>
    <s v="Yes"/>
    <s v="Bond(s)"/>
    <m/>
    <m/>
    <m/>
    <m/>
    <m/>
    <m/>
    <m/>
    <s v="No"/>
    <s v="No"/>
    <m/>
    <m/>
    <m/>
    <m/>
    <m/>
    <m/>
    <m/>
    <m/>
    <m/>
    <m/>
    <m/>
    <m/>
    <m/>
    <m/>
    <s v="Not sure"/>
    <m/>
    <m/>
    <m/>
    <x v="1"/>
  </r>
  <r>
    <n v="11583391355"/>
    <d v="2020-05-09T14:57:47.000"/>
    <d v="2020-05-09T15:12:28.000"/>
    <s v="GLCAP"/>
    <x v="12"/>
    <s v="Multiple"/>
    <m/>
    <m/>
    <m/>
    <x v="2"/>
    <n v="2339"/>
    <n v="6081.400000000001"/>
    <x v="2"/>
    <x v="19"/>
    <x v="5"/>
    <n v="6"/>
    <n v="0"/>
    <n v="0"/>
    <x v="6"/>
    <n v="1"/>
    <s v="Yes"/>
    <m/>
    <m/>
    <m/>
    <s v="paying for chemicals"/>
    <s v="maintaining our system"/>
    <s v="complying with state and/or federal regulations"/>
    <m/>
    <s v="paying back existing debt"/>
    <m/>
    <m/>
    <m/>
    <m/>
    <m/>
    <m/>
    <s v="Decrease"/>
    <n v="5"/>
    <n v="-5"/>
    <x v="1"/>
    <n v="3782"/>
    <n v="-3782"/>
    <s v="Yes"/>
    <s v="Bond(s)"/>
    <m/>
    <m/>
    <m/>
    <m/>
    <m/>
    <m/>
    <m/>
    <s v="No"/>
    <s v="No"/>
    <m/>
    <m/>
    <m/>
    <s v="none"/>
    <m/>
    <s v="None/NA"/>
    <m/>
    <m/>
    <m/>
    <m/>
    <s v="Help accessing supplies/chemicals"/>
    <m/>
    <m/>
    <m/>
    <m/>
    <m/>
    <m/>
    <m/>
    <x v="1"/>
  </r>
  <r>
    <n v="11573353951"/>
    <d v="2020-05-06T18:53:20.000"/>
    <d v="2020-05-06T18:59:57.000"/>
    <s v="GLCAP"/>
    <x v="12"/>
    <s v="1"/>
    <m/>
    <m/>
    <m/>
    <x v="0"/>
    <n v="3160"/>
    <n v="8216"/>
    <x v="2"/>
    <x v="20"/>
    <x v="2"/>
    <n v="6"/>
    <n v="1"/>
    <n v="1"/>
    <x v="1"/>
    <n v="15"/>
    <s v="Yes"/>
    <m/>
    <m/>
    <m/>
    <m/>
    <s v="maintaining our system"/>
    <m/>
    <s v="delaying or impeding capital improvement projects"/>
    <s v="paying back existing debt"/>
    <m/>
    <m/>
    <m/>
    <m/>
    <m/>
    <m/>
    <s v="Decrease"/>
    <n v="5"/>
    <n v="-5"/>
    <x v="1"/>
    <n v="8181"/>
    <n v="-8181"/>
    <s v="Yes"/>
    <m/>
    <s v="U.S. Department of Agriculture loan(s)"/>
    <m/>
    <m/>
    <m/>
    <m/>
    <m/>
    <m/>
    <s v="No"/>
    <s v="No"/>
    <m/>
    <m/>
    <m/>
    <m/>
    <m/>
    <m/>
    <m/>
    <m/>
    <m/>
    <s v="Help accessing Personal Protective Equipment (PPE)"/>
    <s v="Help accessing supplies/chemicals"/>
    <m/>
    <m/>
    <m/>
    <s v="Not sure"/>
    <s v="sanitizing supplies (taking samples) and toiletries for essential staff"/>
    <m/>
    <m/>
    <x v="1"/>
  </r>
  <r>
    <n v="11572753885"/>
    <d v="2020-05-06T16:13:50.000"/>
    <d v="2020-05-06T16:23:00.000"/>
    <s v="SERCAP"/>
    <x v="16"/>
    <s v="Multiple"/>
    <m/>
    <m/>
    <m/>
    <x v="2"/>
    <n v="3800"/>
    <n v="9880"/>
    <x v="2"/>
    <x v="21"/>
    <x v="10"/>
    <n v="20"/>
    <n v="1"/>
    <n v="1"/>
    <x v="4"/>
    <n v="4"/>
    <s v="Yes"/>
    <s v="paying staff"/>
    <s v="keeping staff"/>
    <s v="paying bills, like electricity"/>
    <s v="paying for chemicals"/>
    <s v="maintaining our system"/>
    <s v="complying with state and/or federal regulations"/>
    <s v="delaying or impeding capital improvement projects"/>
    <s v="paying back existing debt"/>
    <m/>
    <m/>
    <m/>
    <m/>
    <m/>
    <m/>
    <s v="Decrease"/>
    <n v="3"/>
    <n v="-3"/>
    <x v="1"/>
    <n v="20000"/>
    <n v="-20000"/>
    <s v="Yes"/>
    <s v="Bond(s)"/>
    <m/>
    <m/>
    <m/>
    <m/>
    <m/>
    <m/>
    <m/>
    <s v="No"/>
    <s v="No"/>
    <m/>
    <m/>
    <m/>
    <m/>
    <m/>
    <m/>
    <m/>
    <m/>
    <m/>
    <m/>
    <m/>
    <m/>
    <m/>
    <m/>
    <s v="Not sure"/>
    <m/>
    <m/>
    <m/>
    <x v="1"/>
  </r>
  <r>
    <n v="11580623567"/>
    <d v="2020-05-08T16:28:23.000"/>
    <d v="2020-05-08T16:49:07.000"/>
    <s v="GLCAP"/>
    <x v="12"/>
    <s v="Multiple"/>
    <m/>
    <m/>
    <m/>
    <x v="0"/>
    <n v="4653"/>
    <n v="12097.800000000001"/>
    <x v="3"/>
    <x v="22"/>
    <x v="8"/>
    <n v="14"/>
    <n v="0"/>
    <n v="0"/>
    <x v="1"/>
    <n v="15"/>
    <s v="Yes"/>
    <m/>
    <m/>
    <m/>
    <m/>
    <s v="maintaining our system"/>
    <m/>
    <m/>
    <m/>
    <m/>
    <m/>
    <m/>
    <m/>
    <m/>
    <m/>
    <s v="Decrease"/>
    <n v="3"/>
    <n v="-3"/>
    <x v="1"/>
    <n v="6000"/>
    <n v="-6000"/>
    <s v="Yes"/>
    <m/>
    <s v="U.S. Department of Agriculture loan(s)"/>
    <m/>
    <m/>
    <m/>
    <m/>
    <m/>
    <m/>
    <s v="No"/>
    <s v="No"/>
    <m/>
    <m/>
    <m/>
    <m/>
    <m/>
    <m/>
    <m/>
    <m/>
    <m/>
    <s v="Help accessing Personal Protective Equipment (PPE)"/>
    <s v="Help accessing supplies/chemicals"/>
    <m/>
    <m/>
    <m/>
    <m/>
    <s v="sanitizing supplies (taking samples) and toiletries for essential staff  &amp; PPE (MASKS &amp; GLOVES)"/>
    <m/>
    <m/>
    <x v="1"/>
  </r>
  <r>
    <n v="11604979186"/>
    <d v="2020-05-15T14:31:36.000"/>
    <d v="2020-05-15T15:07:10.000"/>
    <s v="CU"/>
    <x v="4"/>
    <s v="Multiple"/>
    <m/>
    <m/>
    <m/>
    <x v="0"/>
    <n v="2400"/>
    <n v="6240"/>
    <x v="2"/>
    <x v="17"/>
    <x v="8"/>
    <n v="8"/>
    <n v="0"/>
    <n v="0"/>
    <x v="1"/>
    <n v="15"/>
    <s v="Yes"/>
    <m/>
    <m/>
    <m/>
    <m/>
    <m/>
    <m/>
    <m/>
    <m/>
    <m/>
    <m/>
    <s v="We do not know yet how it will affect us.  We have been a water supply for over 50 years and have never defaulted on anything.  Our members are solid  rural people who pay their bills and support their water supply.  But, as said before, we do not know yet how it will affect us."/>
    <m/>
    <s v="None yet/too early to tell"/>
    <n v="1"/>
    <s v="Decrease"/>
    <n v="1"/>
    <n v="-1"/>
    <x v="1"/>
    <n v="721.19"/>
    <n v="-721.19"/>
    <s v="No"/>
    <m/>
    <m/>
    <m/>
    <s v="Not borrowing"/>
    <m/>
    <m/>
    <m/>
    <m/>
    <s v="No"/>
    <s v="Yes"/>
    <s v="working with Texas Rural Water Association"/>
    <m/>
    <s v="No details provided - just listed agency they're partnering with"/>
    <m/>
    <m/>
    <m/>
    <m/>
    <m/>
    <m/>
    <m/>
    <m/>
    <m/>
    <m/>
    <m/>
    <m/>
    <s v="We have exceptional personnel, long-term, that are top-notch.  We keep up with water suppliers in our area to monitor what they are doing and pray, yes pray.  It has worked for 50 years."/>
    <m/>
    <s v="None/NA"/>
    <x v="1"/>
  </r>
  <r>
    <n v="11592026297"/>
    <d v="2020-05-12T13:03:09.000"/>
    <d v="2020-05-12T13:39:10.000"/>
    <s v="SERCAP"/>
    <x v="17"/>
    <s v="1"/>
    <m/>
    <m/>
    <m/>
    <x v="0"/>
    <n v="2700"/>
    <n v="7020"/>
    <x v="2"/>
    <x v="23"/>
    <x v="6"/>
    <n v="8"/>
    <n v="1"/>
    <n v="0"/>
    <x v="0"/>
    <s v=""/>
    <s v="Yes"/>
    <m/>
    <m/>
    <m/>
    <m/>
    <m/>
    <m/>
    <m/>
    <m/>
    <m/>
    <s v="not applicable"/>
    <m/>
    <m/>
    <m/>
    <m/>
    <s v="No change"/>
    <n v="0"/>
    <n v="0"/>
    <x v="2"/>
    <n v="0"/>
    <n v="0"/>
    <s v="Yes"/>
    <m/>
    <m/>
    <m/>
    <m/>
    <m/>
    <s v="bank loan"/>
    <m/>
    <s v="Bank loan"/>
    <s v="No"/>
    <s v="No"/>
    <m/>
    <m/>
    <m/>
    <m/>
    <m/>
    <m/>
    <m/>
    <m/>
    <m/>
    <m/>
    <m/>
    <m/>
    <m/>
    <m/>
    <s v="Not sure"/>
    <m/>
    <m/>
    <m/>
    <x v="1"/>
  </r>
  <r>
    <n v="11589380063"/>
    <d v="2020-05-11T21:30:01.000"/>
    <d v="2020-05-11T21:42:41.000"/>
    <s v="MAP"/>
    <x v="1"/>
    <s v="1"/>
    <m/>
    <m/>
    <m/>
    <x v="0"/>
    <n v="489"/>
    <n v="1271.4"/>
    <x v="1"/>
    <x v="0"/>
    <x v="0"/>
    <n v="2"/>
    <n v="1"/>
    <n v="0"/>
    <x v="0"/>
    <s v=""/>
    <s v="Yes"/>
    <m/>
    <s v="keeping staff"/>
    <m/>
    <m/>
    <s v="maintaining our system"/>
    <m/>
    <s v="delaying or impeding capital improvement projects"/>
    <m/>
    <m/>
    <m/>
    <m/>
    <m/>
    <m/>
    <m/>
    <s v="No change"/>
    <n v="0"/>
    <n v="0"/>
    <x v="2"/>
    <n v="0"/>
    <n v="0"/>
    <s v="Yes"/>
    <m/>
    <m/>
    <m/>
    <m/>
    <m/>
    <s v="USDA grants that are not yet closed"/>
    <m/>
    <s v="USDA - grant"/>
    <s v="Not applicable"/>
    <s v="No"/>
    <m/>
    <m/>
    <m/>
    <m/>
    <m/>
    <m/>
    <m/>
    <m/>
    <m/>
    <m/>
    <m/>
    <m/>
    <m/>
    <m/>
    <s v="Not sure"/>
    <m/>
    <m/>
    <m/>
    <x v="1"/>
  </r>
  <r>
    <n v="11573575802"/>
    <d v="2020-05-06T19:52:45.000"/>
    <d v="2020-05-06T20:03:20.000"/>
    <s v="RCAC"/>
    <x v="8"/>
    <s v="2"/>
    <m/>
    <m/>
    <m/>
    <x v="0"/>
    <n v="2345"/>
    <n v="6097"/>
    <x v="2"/>
    <x v="1"/>
    <x v="1"/>
    <n v="11"/>
    <n v="2"/>
    <n v="0"/>
    <x v="0"/>
    <s v=""/>
    <s v="Yes"/>
    <s v="paying staff"/>
    <s v="keeping staff"/>
    <s v="paying bills, like electricity"/>
    <s v="paying for chemicals"/>
    <s v="maintaining our system"/>
    <s v="complying with state and/or federal regulations"/>
    <s v="delaying or impeding capital improvement projects"/>
    <s v="paying back existing debt"/>
    <m/>
    <m/>
    <s v="Depending on how quickly the economy recovers will determine the extent of customers paying their bills on time. Because of the existing State mandates and water supply it could be financially detrimental to District operations."/>
    <m/>
    <s v="Payment collection"/>
    <n v="1"/>
    <s v="No change"/>
    <n v="0"/>
    <n v="0"/>
    <x v="2"/>
    <n v="0"/>
    <n v="0"/>
    <s v="Yes"/>
    <s v="Bond(s)"/>
    <s v="U.S. Department of Agriculture loan(s)"/>
    <s v="State Revolving Fund loan(s)"/>
    <m/>
    <m/>
    <m/>
    <m/>
    <m/>
    <s v="No"/>
    <s v="Yes"/>
    <s v="Discussions with other agencies in the area on possibly sharing staffing needs depending on possible infections that may/could occur."/>
    <m/>
    <s v="Personnel backups"/>
    <m/>
    <m/>
    <m/>
    <m/>
    <m/>
    <m/>
    <s v="Help accessing Personal Protective Equipment (PPE)"/>
    <m/>
    <s v="Help complying with state and/or federal regulations"/>
    <m/>
    <m/>
    <m/>
    <m/>
    <m/>
    <m/>
    <x v="1"/>
  </r>
  <r>
    <n v="11600417459"/>
    <d v="2020-05-14T12:24:19.000"/>
    <d v="2020-05-14T12:28:39.000"/>
    <s v="RSOL"/>
    <x v="18"/>
    <s v="Unclear"/>
    <m/>
    <m/>
    <m/>
    <x v="0"/>
    <n v="30"/>
    <n v="78"/>
    <x v="0"/>
    <x v="24"/>
    <x v="5"/>
    <n v="2"/>
    <n v="0"/>
    <n v="0"/>
    <x v="0"/>
    <s v=""/>
    <s v="Yes"/>
    <m/>
    <m/>
    <m/>
    <m/>
    <m/>
    <s v="complying with state and/or federal regulations"/>
    <m/>
    <m/>
    <m/>
    <m/>
    <m/>
    <m/>
    <m/>
    <m/>
    <s v="No change"/>
    <n v="0"/>
    <n v="0"/>
    <x v="2"/>
    <n v="0"/>
    <n v="0"/>
    <s v="No"/>
    <m/>
    <m/>
    <m/>
    <s v="Not borrowing"/>
    <m/>
    <m/>
    <m/>
    <m/>
    <s v="Not applicable"/>
    <s v="No"/>
    <m/>
    <m/>
    <m/>
    <m/>
    <m/>
    <m/>
    <m/>
    <m/>
    <m/>
    <m/>
    <m/>
    <m/>
    <m/>
    <m/>
    <s v="Not sure"/>
    <m/>
    <m/>
    <m/>
    <x v="1"/>
  </r>
  <r>
    <n v="11568623519"/>
    <d v="2020-05-05T15:23:00.000"/>
    <d v="2020-05-05T15:33:38.000"/>
    <s v="GLCAP"/>
    <x v="3"/>
    <s v="3"/>
    <m/>
    <m/>
    <m/>
    <x v="0"/>
    <n v="531"/>
    <n v="1380.6000000000001"/>
    <x v="1"/>
    <x v="3"/>
    <x v="3"/>
    <n v="0"/>
    <n v="2"/>
    <n v="1"/>
    <x v="6"/>
    <n v="1"/>
    <s v="Yes"/>
    <s v="paying staff"/>
    <m/>
    <s v="paying bills, like electricity"/>
    <s v="paying for chemicals"/>
    <s v="maintaining our system"/>
    <s v="complying with state and/or federal regulations"/>
    <m/>
    <s v="paying back existing debt"/>
    <m/>
    <m/>
    <m/>
    <m/>
    <m/>
    <m/>
    <s v="No change"/>
    <n v="0"/>
    <n v="0"/>
    <x v="2"/>
    <n v="0"/>
    <n v="0"/>
    <s v="Yes"/>
    <m/>
    <s v="U.S. Department of Agriculture loan(s)"/>
    <m/>
    <m/>
    <m/>
    <m/>
    <m/>
    <m/>
    <s v="Yes"/>
    <s v="Yes"/>
    <s v="sharing of certified staff if our operator becomes unable"/>
    <m/>
    <s v="Personnel backups"/>
    <s v="Our office (or lack of it) already fit into restrictions; we have no direct customer contact; we already had established payment methods (local drop box, mail, and online) that did not require direct interaction."/>
    <m/>
    <s v="Compliance with disinfection/social distancing protocols"/>
    <s v="Help navigating resources and/or policy changes"/>
    <s v="Help accessing financial assistance"/>
    <m/>
    <m/>
    <m/>
    <s v="Help complying with state and/or federal regulations"/>
    <m/>
    <m/>
    <s v="Not sure"/>
    <m/>
    <m/>
    <m/>
    <x v="1"/>
  </r>
  <r>
    <n v="11597781031"/>
    <d v="2020-05-13T18:55:05.000"/>
    <d v="2020-05-13T19:01:15.000"/>
    <s v="GLCAP"/>
    <x v="12"/>
    <s v="Multiple"/>
    <m/>
    <m/>
    <m/>
    <x v="0"/>
    <n v="1560"/>
    <n v="4056"/>
    <x v="2"/>
    <x v="8"/>
    <x v="8"/>
    <n v="2"/>
    <n v="0"/>
    <n v="0"/>
    <x v="0"/>
    <s v=""/>
    <s v="Yes"/>
    <s v="paying staff"/>
    <m/>
    <s v="paying bills, like electricity"/>
    <m/>
    <m/>
    <m/>
    <m/>
    <s v="paying back existing debt"/>
    <m/>
    <m/>
    <m/>
    <m/>
    <m/>
    <m/>
    <s v="No change"/>
    <n v="0"/>
    <n v="0"/>
    <x v="2"/>
    <n v="0"/>
    <n v="0"/>
    <s v="No"/>
    <m/>
    <m/>
    <m/>
    <s v="Not borrowing"/>
    <m/>
    <m/>
    <m/>
    <m/>
    <s v="No"/>
    <s v="No"/>
    <m/>
    <m/>
    <m/>
    <m/>
    <m/>
    <m/>
    <m/>
    <m/>
    <m/>
    <m/>
    <m/>
    <m/>
    <m/>
    <m/>
    <s v="Not sure"/>
    <m/>
    <m/>
    <m/>
    <x v="1"/>
  </r>
  <r>
    <n v="11576996994"/>
    <d v="2020-05-07T17:19:46.000"/>
    <d v="2020-05-07T17:24:00.000"/>
    <s v="GLCAP"/>
    <x v="19"/>
    <s v="1"/>
    <m/>
    <m/>
    <m/>
    <x v="1"/>
    <n v="1000"/>
    <n v="2600"/>
    <x v="1"/>
    <x v="7"/>
    <x v="7"/>
    <n v="2"/>
    <n v="0"/>
    <n v="2"/>
    <x v="4"/>
    <n v="4"/>
    <s v="Yes"/>
    <m/>
    <m/>
    <m/>
    <m/>
    <m/>
    <s v="complying with state and/or federal regulations"/>
    <s v="delaying or impeding capital improvement projects"/>
    <m/>
    <m/>
    <m/>
    <m/>
    <m/>
    <m/>
    <m/>
    <s v="No change"/>
    <n v="0"/>
    <n v="0"/>
    <x v="2"/>
    <n v="0"/>
    <n v="0"/>
    <s v="Yes"/>
    <m/>
    <s v="U.S. Department of Agriculture loan(s)"/>
    <m/>
    <m/>
    <m/>
    <m/>
    <m/>
    <m/>
    <s v="No"/>
    <s v="No"/>
    <m/>
    <m/>
    <m/>
    <m/>
    <m/>
    <m/>
    <m/>
    <m/>
    <m/>
    <m/>
    <m/>
    <m/>
    <m/>
    <m/>
    <s v="Not sure"/>
    <m/>
    <m/>
    <m/>
    <x v="1"/>
  </r>
  <r>
    <n v="11606188857"/>
    <d v="2020-05-15T18:01:29.000"/>
    <d v="2020-05-15T20:00:17.000"/>
    <s v="RCAC"/>
    <x v="0"/>
    <s v="Multiple"/>
    <m/>
    <m/>
    <m/>
    <x v="2"/>
    <n v="5000"/>
    <n v="13000"/>
    <x v="3"/>
    <x v="8"/>
    <x v="8"/>
    <n v="26"/>
    <n v="3"/>
    <n v="0"/>
    <x v="0"/>
    <s v=""/>
    <s v="Yes"/>
    <m/>
    <m/>
    <m/>
    <m/>
    <m/>
    <m/>
    <m/>
    <m/>
    <m/>
    <m/>
    <s v="No current challenges, but we expect they will happen"/>
    <m/>
    <s v="None yet/too early to tell"/>
    <n v="1"/>
    <s v="No change"/>
    <n v="0"/>
    <n v="0"/>
    <x v="2"/>
    <n v="0"/>
    <n v="0"/>
    <s v="Yes"/>
    <m/>
    <s v="U.S. Department of Agriculture loan(s)"/>
    <s v="State Revolving Fund loan(s)"/>
    <m/>
    <m/>
    <s v="State grants &amp; loans"/>
    <m/>
    <s v="State gov. agency"/>
    <s v="No"/>
    <s v="No"/>
    <m/>
    <m/>
    <m/>
    <m/>
    <m/>
    <m/>
    <m/>
    <m/>
    <m/>
    <s v="Help accessing Personal Protective Equipment (PPE)"/>
    <s v="Help accessing supplies/chemicals"/>
    <m/>
    <m/>
    <m/>
    <m/>
    <m/>
    <m/>
    <m/>
    <x v="1"/>
  </r>
  <r>
    <n v="11600821058"/>
    <d v="2020-05-14T14:12:43.000"/>
    <d v="2020-05-14T14:16:39.000"/>
    <s v="CU"/>
    <x v="4"/>
    <s v="Multiple"/>
    <m/>
    <m/>
    <m/>
    <x v="0"/>
    <n v="124"/>
    <n v="322.40000000000003"/>
    <x v="0"/>
    <x v="1"/>
    <x v="1"/>
    <n v="1"/>
    <n v="1"/>
    <n v="0"/>
    <x v="0"/>
    <s v=""/>
    <s v="Yes"/>
    <m/>
    <m/>
    <m/>
    <m/>
    <s v="maintaining our system"/>
    <m/>
    <m/>
    <s v="paying back existing debt"/>
    <m/>
    <m/>
    <m/>
    <m/>
    <m/>
    <m/>
    <s v="No change"/>
    <n v="0"/>
    <n v="0"/>
    <x v="2"/>
    <n v="0"/>
    <n v="0"/>
    <s v="Yes"/>
    <m/>
    <s v="U.S. Department of Agriculture loan(s)"/>
    <m/>
    <m/>
    <m/>
    <m/>
    <m/>
    <m/>
    <s v="No"/>
    <s v="No"/>
    <m/>
    <m/>
    <m/>
    <m/>
    <m/>
    <m/>
    <m/>
    <m/>
    <m/>
    <m/>
    <m/>
    <m/>
    <m/>
    <m/>
    <s v="Not sure"/>
    <m/>
    <m/>
    <m/>
    <x v="1"/>
  </r>
  <r>
    <n v="11576879675"/>
    <d v="2020-05-07T16:49:42.000"/>
    <d v="2020-05-07T16:54:32.000"/>
    <s v="CU"/>
    <x v="4"/>
    <s v="Multiple"/>
    <m/>
    <m/>
    <m/>
    <x v="2"/>
    <n v="238"/>
    <n v="618.8000000000001"/>
    <x v="1"/>
    <x v="25"/>
    <x v="8"/>
    <n v="0"/>
    <n v="2"/>
    <n v="0"/>
    <x v="3"/>
    <n v="0"/>
    <s v="Yes"/>
    <m/>
    <m/>
    <m/>
    <m/>
    <m/>
    <m/>
    <m/>
    <m/>
    <m/>
    <m/>
    <s v="I would imagine that soon people will not be able to pay their bills."/>
    <m/>
    <s v="None yet/too early to tell"/>
    <n v="1"/>
    <s v="No change"/>
    <n v="0"/>
    <n v="0"/>
    <x v="2"/>
    <n v="0"/>
    <n v="0"/>
    <s v="Yes"/>
    <m/>
    <s v="U.S. Department of Agriculture loan(s)"/>
    <m/>
    <m/>
    <m/>
    <m/>
    <m/>
    <m/>
    <s v="Yes"/>
    <s v="No"/>
    <m/>
    <m/>
    <m/>
    <m/>
    <m/>
    <m/>
    <m/>
    <m/>
    <m/>
    <m/>
    <m/>
    <m/>
    <m/>
    <m/>
    <s v="Not sure"/>
    <m/>
    <m/>
    <m/>
    <x v="1"/>
  </r>
  <r>
    <n v="11605809453"/>
    <d v="2020-05-15T17:57:36.000"/>
    <d v="2020-05-15T18:10:57.000"/>
    <s v="RCAC"/>
    <x v="0"/>
    <s v="4"/>
    <m/>
    <m/>
    <m/>
    <x v="0"/>
    <m/>
    <s v=""/>
    <x v="4"/>
    <x v="3"/>
    <x v="3"/>
    <n v="0"/>
    <n v="0"/>
    <n v="2"/>
    <x v="0"/>
    <s v=""/>
    <s v="Yes"/>
    <m/>
    <m/>
    <m/>
    <m/>
    <m/>
    <m/>
    <m/>
    <s v="paying back existing debt"/>
    <s v="unsure"/>
    <m/>
    <m/>
    <m/>
    <m/>
    <m/>
    <s v="No change"/>
    <n v="0"/>
    <n v="0"/>
    <x v="2"/>
    <n v="0"/>
    <n v="0"/>
    <s v="Yes"/>
    <m/>
    <m/>
    <m/>
    <m/>
    <m/>
    <s v="State Water Trust Board Loans"/>
    <m/>
    <s v="State gov. agency"/>
    <s v="No"/>
    <s v="No"/>
    <m/>
    <m/>
    <m/>
    <m/>
    <m/>
    <m/>
    <m/>
    <m/>
    <m/>
    <m/>
    <m/>
    <m/>
    <m/>
    <m/>
    <s v="Not sure"/>
    <m/>
    <m/>
    <m/>
    <x v="1"/>
  </r>
  <r>
    <n v="11580732897"/>
    <d v="2020-05-08T17:02:08.000"/>
    <d v="2020-05-08T17:30:16.000"/>
    <s v="CU"/>
    <x v="4"/>
    <s v="Multiple"/>
    <m/>
    <m/>
    <m/>
    <x v="0"/>
    <n v="2276"/>
    <n v="5917.6"/>
    <x v="2"/>
    <x v="5"/>
    <x v="5"/>
    <n v="13"/>
    <n v="1"/>
    <n v="0"/>
    <x v="0"/>
    <s v=""/>
    <s v="Yes"/>
    <m/>
    <m/>
    <m/>
    <m/>
    <m/>
    <m/>
    <m/>
    <m/>
    <m/>
    <m/>
    <s v="We are very fortunate that our customers are paying their bills and revenues are coming in. We have a one percent delinquency."/>
    <m/>
    <s v="None yet/too early to tell"/>
    <n v="1"/>
    <s v="No change"/>
    <n v="0"/>
    <n v="0"/>
    <x v="2"/>
    <n v="0"/>
    <n v="0"/>
    <s v="Yes"/>
    <m/>
    <m/>
    <m/>
    <m/>
    <m/>
    <s v="We just closed on a CoBank loan"/>
    <m/>
    <s v="Bank loan"/>
    <s v="No"/>
    <s v="Yes"/>
    <s v="I have joined a weekly group that gives updates and discuss topics related to the Covid 19 situation."/>
    <m/>
    <s v="Communication/Discussion - recurring check-ins"/>
    <s v="Not at this time"/>
    <m/>
    <s v="None/NA"/>
    <s v="Help navigating resources and/or policy changes"/>
    <m/>
    <m/>
    <s v="Help accessing Personal Protective Equipment (PPE)"/>
    <m/>
    <m/>
    <m/>
    <s v="Help planning for or adjusting to any future reopening (flushing, financing reconnections, etc.)"/>
    <m/>
    <m/>
    <m/>
    <m/>
    <x v="1"/>
  </r>
  <r>
    <n v="11605910257"/>
    <d v="2020-05-15T18:24:05.000"/>
    <d v="2020-05-15T18:34:08.000"/>
    <s v="CU"/>
    <x v="4"/>
    <s v="Multiple"/>
    <m/>
    <m/>
    <m/>
    <x v="2"/>
    <n v="4000"/>
    <n v="10400"/>
    <x v="3"/>
    <x v="24"/>
    <x v="5"/>
    <n v="40"/>
    <n v="0"/>
    <n v="0"/>
    <x v="1"/>
    <n v="15"/>
    <s v="Yes"/>
    <m/>
    <m/>
    <m/>
    <m/>
    <s v="maintaining our system"/>
    <m/>
    <s v="delaying or impeding capital improvement projects"/>
    <s v="paying back existing debt"/>
    <m/>
    <m/>
    <m/>
    <m/>
    <m/>
    <m/>
    <s v="No change"/>
    <n v="0"/>
    <n v="0"/>
    <x v="2"/>
    <n v="0"/>
    <n v="0"/>
    <s v="Yes"/>
    <s v="Bond(s)"/>
    <m/>
    <m/>
    <m/>
    <m/>
    <m/>
    <m/>
    <m/>
    <s v="No"/>
    <s v="No"/>
    <m/>
    <m/>
    <m/>
    <m/>
    <m/>
    <m/>
    <m/>
    <m/>
    <m/>
    <s v="Help accessing Personal Protective Equipment (PPE)"/>
    <m/>
    <m/>
    <m/>
    <m/>
    <m/>
    <m/>
    <m/>
    <m/>
    <x v="1"/>
  </r>
  <r>
    <n v="11576481919"/>
    <d v="2020-05-07T15:13:23.000"/>
    <d v="2020-05-07T15:20:47.000"/>
    <s v="CU"/>
    <x v="20"/>
    <s v="Multiple"/>
    <m/>
    <m/>
    <m/>
    <x v="0"/>
    <n v="246"/>
    <n v="639.6"/>
    <x v="1"/>
    <x v="13"/>
    <x v="8"/>
    <n v="1"/>
    <n v="1"/>
    <n v="1"/>
    <x v="6"/>
    <n v="1"/>
    <s v="Yes"/>
    <s v="paying staff"/>
    <m/>
    <m/>
    <m/>
    <s v="maintaining our system"/>
    <s v="complying with state and/or federal regulations"/>
    <m/>
    <m/>
    <s v="unsure"/>
    <m/>
    <m/>
    <m/>
    <m/>
    <m/>
    <s v="No change"/>
    <n v="0"/>
    <n v="0"/>
    <x v="2"/>
    <n v="0"/>
    <n v="0"/>
    <s v="Yes"/>
    <m/>
    <s v="U.S. Department of Agriculture loan(s)"/>
    <m/>
    <m/>
    <m/>
    <m/>
    <m/>
    <m/>
    <s v="No"/>
    <s v="No"/>
    <m/>
    <m/>
    <m/>
    <m/>
    <m/>
    <m/>
    <m/>
    <m/>
    <m/>
    <s v="Help accessing Personal Protective Equipment (PPE)"/>
    <m/>
    <m/>
    <m/>
    <m/>
    <m/>
    <m/>
    <m/>
    <m/>
    <x v="1"/>
  </r>
  <r>
    <n v="11572170001"/>
    <d v="2020-05-06T13:48:56.000"/>
    <d v="2020-05-06T14:01:18.000"/>
    <s v="CU"/>
    <x v="21"/>
    <s v="1"/>
    <m/>
    <m/>
    <m/>
    <x v="0"/>
    <n v="456"/>
    <n v="1185.6000000000001"/>
    <x v="1"/>
    <x v="25"/>
    <x v="8"/>
    <n v="1"/>
    <n v="0"/>
    <n v="0"/>
    <x v="0"/>
    <s v=""/>
    <s v="Yes"/>
    <m/>
    <m/>
    <m/>
    <m/>
    <m/>
    <m/>
    <m/>
    <m/>
    <s v="unsure"/>
    <m/>
    <m/>
    <m/>
    <m/>
    <m/>
    <s v="No change"/>
    <n v="0"/>
    <n v="0"/>
    <x v="2"/>
    <n v="0"/>
    <n v="0"/>
    <s v="Yes"/>
    <m/>
    <m/>
    <s v="State Revolving Fund loan(s)"/>
    <m/>
    <m/>
    <m/>
    <m/>
    <m/>
    <s v="No"/>
    <s v="Not sure"/>
    <m/>
    <m/>
    <m/>
    <m/>
    <m/>
    <m/>
    <m/>
    <m/>
    <m/>
    <m/>
    <m/>
    <m/>
    <m/>
    <m/>
    <s v="Not sure"/>
    <m/>
    <m/>
    <m/>
    <x v="1"/>
  </r>
  <r>
    <n v="11585338009"/>
    <d v="2020-05-10T17:31:49.000"/>
    <d v="2020-05-10T17:38:06.000"/>
    <s v="RCAC"/>
    <x v="0"/>
    <s v="1"/>
    <m/>
    <m/>
    <m/>
    <x v="0"/>
    <m/>
    <s v=""/>
    <x v="4"/>
    <x v="3"/>
    <x v="3"/>
    <n v="3"/>
    <n v="0"/>
    <n v="0"/>
    <x v="1"/>
    <n v="15"/>
    <s v="Yes"/>
    <m/>
    <m/>
    <m/>
    <m/>
    <m/>
    <s v="complying with state and/or federal regulations"/>
    <s v="delaying or impeding capital improvement projects"/>
    <m/>
    <m/>
    <m/>
    <m/>
    <m/>
    <m/>
    <m/>
    <s v="No change"/>
    <n v="0"/>
    <n v="0"/>
    <x v="2"/>
    <n v="0"/>
    <n v="0"/>
    <s v="No"/>
    <m/>
    <m/>
    <m/>
    <s v="Not borrowing"/>
    <m/>
    <m/>
    <m/>
    <m/>
    <s v="No"/>
    <s v="No"/>
    <m/>
    <m/>
    <m/>
    <m/>
    <m/>
    <m/>
    <m/>
    <m/>
    <m/>
    <m/>
    <m/>
    <m/>
    <m/>
    <m/>
    <s v="Not sure"/>
    <m/>
    <m/>
    <m/>
    <x v="1"/>
  </r>
  <r>
    <n v="11578612254"/>
    <d v="2020-05-08T02:22:31.000"/>
    <d v="2020-05-08T02:27:28.000"/>
    <s v="CU"/>
    <x v="5"/>
    <s v="1"/>
    <s v="Yes"/>
    <m/>
    <m/>
    <x v="0"/>
    <n v="890"/>
    <n v="2314"/>
    <x v="1"/>
    <x v="11"/>
    <x v="2"/>
    <n v="2"/>
    <n v="1"/>
    <n v="0"/>
    <x v="1"/>
    <n v="15"/>
    <s v="No"/>
    <m/>
    <m/>
    <m/>
    <m/>
    <m/>
    <m/>
    <m/>
    <m/>
    <m/>
    <m/>
    <m/>
    <m/>
    <m/>
    <m/>
    <m/>
    <m/>
    <n v="0"/>
    <x v="2"/>
    <m/>
    <s v=""/>
    <s v="Yes"/>
    <m/>
    <s v="U.S. Department of Agriculture loan(s)"/>
    <m/>
    <m/>
    <m/>
    <m/>
    <m/>
    <m/>
    <s v="No"/>
    <s v="No"/>
    <m/>
    <m/>
    <m/>
    <m/>
    <m/>
    <m/>
    <m/>
    <m/>
    <m/>
    <m/>
    <m/>
    <m/>
    <m/>
    <m/>
    <m/>
    <s v="At this time I do not foresee needing any assisstance."/>
    <m/>
    <s v="None/NA"/>
    <x v="1"/>
  </r>
  <r>
    <n v="11605382454"/>
    <d v="2020-05-15T16:09:44.000"/>
    <d v="2020-05-15T16:12:14.000"/>
    <s v="CU"/>
    <x v="5"/>
    <s v="1"/>
    <m/>
    <m/>
    <m/>
    <x v="0"/>
    <n v="613"/>
    <n v="1593.8"/>
    <x v="1"/>
    <x v="13"/>
    <x v="8"/>
    <n v="1"/>
    <n v="1"/>
    <n v="1"/>
    <x v="1"/>
    <n v="15"/>
    <s v="No"/>
    <m/>
    <m/>
    <m/>
    <m/>
    <m/>
    <m/>
    <m/>
    <m/>
    <m/>
    <m/>
    <m/>
    <m/>
    <m/>
    <m/>
    <m/>
    <m/>
    <n v="0"/>
    <x v="2"/>
    <m/>
    <s v=""/>
    <s v="Yes"/>
    <m/>
    <s v="U.S. Department of Agriculture loan(s)"/>
    <s v="State Revolving Fund loan(s)"/>
    <m/>
    <m/>
    <m/>
    <m/>
    <m/>
    <s v="No"/>
    <s v="No"/>
    <m/>
    <m/>
    <m/>
    <s v="Only one customer has needed an extension on water bill."/>
    <m/>
    <s v="Assistance to customers with payments and/or suspended shutoffs"/>
    <m/>
    <m/>
    <m/>
    <m/>
    <m/>
    <m/>
    <m/>
    <m/>
    <s v="Not sure"/>
    <m/>
    <m/>
    <m/>
    <x v="1"/>
  </r>
  <r>
    <n v="11589101503"/>
    <d v="2020-05-11T20:23:18.000"/>
    <d v="2020-05-11T20:25:43.000"/>
    <s v="CU"/>
    <x v="5"/>
    <s v="Multiple"/>
    <m/>
    <m/>
    <m/>
    <x v="0"/>
    <n v="115"/>
    <n v="299"/>
    <x v="0"/>
    <x v="10"/>
    <x v="8"/>
    <n v="0"/>
    <n v="2"/>
    <n v="1"/>
    <x v="2"/>
    <n v="9"/>
    <s v="Not sure"/>
    <m/>
    <m/>
    <m/>
    <m/>
    <m/>
    <m/>
    <m/>
    <m/>
    <m/>
    <m/>
    <m/>
    <m/>
    <m/>
    <m/>
    <m/>
    <m/>
    <n v="0"/>
    <x v="2"/>
    <m/>
    <s v=""/>
    <s v="No"/>
    <m/>
    <m/>
    <m/>
    <s v="Not borrowing"/>
    <m/>
    <m/>
    <m/>
    <m/>
    <s v="No"/>
    <s v="No"/>
    <m/>
    <m/>
    <m/>
    <m/>
    <m/>
    <m/>
    <m/>
    <m/>
    <m/>
    <m/>
    <m/>
    <m/>
    <m/>
    <m/>
    <s v="Not sure"/>
    <m/>
    <m/>
    <m/>
    <x v="1"/>
  </r>
  <r>
    <n v="11602232340"/>
    <d v="2020-05-14T20:09:46.000"/>
    <d v="2020-05-14T20:14:40.000"/>
    <s v="CU"/>
    <x v="5"/>
    <s v="Multiple"/>
    <m/>
    <m/>
    <m/>
    <x v="0"/>
    <n v="2500"/>
    <n v="6500"/>
    <x v="2"/>
    <x v="3"/>
    <x v="3"/>
    <n v="5"/>
    <n v="0"/>
    <n v="0"/>
    <x v="1"/>
    <n v="15"/>
    <s v="No"/>
    <m/>
    <m/>
    <m/>
    <m/>
    <m/>
    <m/>
    <m/>
    <m/>
    <m/>
    <m/>
    <m/>
    <m/>
    <m/>
    <m/>
    <m/>
    <m/>
    <n v="0"/>
    <x v="2"/>
    <m/>
    <s v=""/>
    <s v="Yes"/>
    <m/>
    <s v="U.S. Department of Agriculture loan(s)"/>
    <m/>
    <m/>
    <m/>
    <m/>
    <m/>
    <m/>
    <s v="No"/>
    <s v="No"/>
    <m/>
    <m/>
    <m/>
    <m/>
    <m/>
    <m/>
    <m/>
    <m/>
    <m/>
    <m/>
    <m/>
    <m/>
    <m/>
    <m/>
    <s v="Not sure"/>
    <m/>
    <m/>
    <m/>
    <x v="1"/>
  </r>
  <r>
    <n v="11602204244"/>
    <d v="2020-05-14T20:05:14.000"/>
    <d v="2020-05-14T20:06:43.000"/>
    <s v="CU"/>
    <x v="5"/>
    <s v="Multiple"/>
    <m/>
    <m/>
    <m/>
    <x v="0"/>
    <n v="426"/>
    <n v="1107.6000000000001"/>
    <x v="1"/>
    <x v="16"/>
    <x v="8"/>
    <n v="1"/>
    <n v="1"/>
    <n v="1"/>
    <x v="2"/>
    <n v="9"/>
    <s v="No"/>
    <m/>
    <m/>
    <m/>
    <m/>
    <m/>
    <m/>
    <m/>
    <m/>
    <m/>
    <m/>
    <m/>
    <m/>
    <m/>
    <m/>
    <m/>
    <m/>
    <n v="0"/>
    <x v="2"/>
    <m/>
    <s v=""/>
    <s v="Yes"/>
    <m/>
    <s v="U.S. Department of Agriculture loan(s)"/>
    <m/>
    <m/>
    <m/>
    <m/>
    <m/>
    <m/>
    <s v="No"/>
    <s v="No"/>
    <m/>
    <m/>
    <m/>
    <m/>
    <m/>
    <m/>
    <m/>
    <m/>
    <m/>
    <m/>
    <m/>
    <m/>
    <s v="Help communicating with customers"/>
    <m/>
    <m/>
    <m/>
    <m/>
    <m/>
    <x v="1"/>
  </r>
  <r>
    <n v="11596384155"/>
    <d v="2020-05-13T13:18:15.000"/>
    <d v="2020-05-13T13:20:54.000"/>
    <s v="CU"/>
    <x v="5"/>
    <s v="1"/>
    <m/>
    <m/>
    <m/>
    <x v="0"/>
    <n v="1250"/>
    <n v="3250"/>
    <x v="1"/>
    <x v="8"/>
    <x v="8"/>
    <n v="4"/>
    <n v="0"/>
    <n v="1"/>
    <x v="1"/>
    <n v="15"/>
    <s v="No"/>
    <m/>
    <m/>
    <m/>
    <m/>
    <m/>
    <m/>
    <m/>
    <m/>
    <m/>
    <m/>
    <m/>
    <m/>
    <m/>
    <m/>
    <m/>
    <m/>
    <n v="0"/>
    <x v="2"/>
    <m/>
    <s v=""/>
    <s v="Yes"/>
    <m/>
    <s v="U.S. Department of Agriculture loan(s)"/>
    <m/>
    <m/>
    <m/>
    <m/>
    <m/>
    <m/>
    <s v="No"/>
    <s v="No"/>
    <m/>
    <m/>
    <m/>
    <m/>
    <m/>
    <m/>
    <m/>
    <m/>
    <m/>
    <m/>
    <m/>
    <m/>
    <m/>
    <m/>
    <s v="Not sure"/>
    <m/>
    <m/>
    <m/>
    <x v="1"/>
  </r>
  <r>
    <n v="11572270664"/>
    <d v="2020-05-06T14:13:17.000"/>
    <d v="2020-05-06T14:18:12.000"/>
    <s v="CU"/>
    <x v="5"/>
    <s v="Multiple"/>
    <m/>
    <m/>
    <m/>
    <x v="0"/>
    <n v="1400"/>
    <n v="3640"/>
    <x v="2"/>
    <x v="26"/>
    <x v="5"/>
    <n v="3"/>
    <n v="2"/>
    <n v="2"/>
    <x v="1"/>
    <n v="15"/>
    <s v="Not sure"/>
    <m/>
    <m/>
    <m/>
    <m/>
    <m/>
    <m/>
    <m/>
    <m/>
    <m/>
    <m/>
    <m/>
    <m/>
    <m/>
    <m/>
    <m/>
    <m/>
    <n v="0"/>
    <x v="2"/>
    <m/>
    <s v=""/>
    <s v="Yes"/>
    <m/>
    <s v="U.S. Department of Agriculture loan(s)"/>
    <m/>
    <m/>
    <m/>
    <m/>
    <m/>
    <m/>
    <s v="No"/>
    <s v="Not sure"/>
    <m/>
    <m/>
    <m/>
    <m/>
    <m/>
    <m/>
    <m/>
    <m/>
    <m/>
    <m/>
    <m/>
    <m/>
    <m/>
    <m/>
    <s v="Not sure"/>
    <m/>
    <m/>
    <m/>
    <x v="1"/>
  </r>
  <r>
    <n v="11592644448"/>
    <d v="2020-05-12T15:40:48.000"/>
    <d v="2020-05-12T15:45:06.000"/>
    <s v="CU"/>
    <x v="5"/>
    <s v="Multiple"/>
    <m/>
    <m/>
    <m/>
    <x v="0"/>
    <n v="350"/>
    <n v="910"/>
    <x v="1"/>
    <x v="10"/>
    <x v="8"/>
    <n v="1"/>
    <n v="3"/>
    <n v="1"/>
    <x v="0"/>
    <s v=""/>
    <s v="Not sure"/>
    <m/>
    <m/>
    <m/>
    <m/>
    <m/>
    <m/>
    <m/>
    <m/>
    <m/>
    <m/>
    <m/>
    <m/>
    <m/>
    <m/>
    <m/>
    <m/>
    <n v="0"/>
    <x v="2"/>
    <m/>
    <s v=""/>
    <s v="Yes"/>
    <m/>
    <s v="U.S. Department of Agriculture loan(s)"/>
    <m/>
    <m/>
    <m/>
    <m/>
    <m/>
    <m/>
    <s v="No"/>
    <s v="No"/>
    <m/>
    <m/>
    <m/>
    <m/>
    <m/>
    <m/>
    <m/>
    <m/>
    <m/>
    <m/>
    <m/>
    <m/>
    <m/>
    <m/>
    <s v="Not sure"/>
    <m/>
    <m/>
    <m/>
    <x v="1"/>
  </r>
  <r>
    <n v="11602469368"/>
    <d v="2020-05-14T21:21:23.000"/>
    <d v="2020-05-14T21:23:07.000"/>
    <s v="CU"/>
    <x v="5"/>
    <s v="1"/>
    <m/>
    <m/>
    <m/>
    <x v="1"/>
    <n v="303"/>
    <n v="787.8000000000001"/>
    <x v="1"/>
    <x v="1"/>
    <x v="1"/>
    <n v="0"/>
    <n v="2"/>
    <n v="1"/>
    <x v="2"/>
    <n v="9"/>
    <s v="Not sure"/>
    <m/>
    <m/>
    <m/>
    <m/>
    <m/>
    <m/>
    <m/>
    <m/>
    <m/>
    <m/>
    <m/>
    <m/>
    <m/>
    <m/>
    <m/>
    <m/>
    <n v="0"/>
    <x v="2"/>
    <m/>
    <s v=""/>
    <s v="Yes"/>
    <m/>
    <s v="U.S. Department of Agriculture loan(s)"/>
    <m/>
    <m/>
    <m/>
    <m/>
    <m/>
    <m/>
    <s v="No"/>
    <s v="No"/>
    <m/>
    <m/>
    <m/>
    <m/>
    <m/>
    <m/>
    <m/>
    <m/>
    <m/>
    <m/>
    <m/>
    <m/>
    <m/>
    <m/>
    <s v="Not sure"/>
    <m/>
    <m/>
    <m/>
    <x v="1"/>
  </r>
  <r>
    <n v="11596950352"/>
    <d v="2020-05-13T15:30:47.000"/>
    <d v="2020-05-13T15:32:04.000"/>
    <s v="CU"/>
    <x v="5"/>
    <s v="1"/>
    <m/>
    <m/>
    <m/>
    <x v="0"/>
    <n v="231"/>
    <n v="600.6"/>
    <x v="1"/>
    <x v="25"/>
    <x v="8"/>
    <n v="1"/>
    <n v="1"/>
    <n v="0"/>
    <x v="2"/>
    <n v="9"/>
    <s v="No"/>
    <m/>
    <m/>
    <m/>
    <m/>
    <m/>
    <m/>
    <m/>
    <m/>
    <m/>
    <m/>
    <m/>
    <m/>
    <m/>
    <m/>
    <m/>
    <m/>
    <n v="0"/>
    <x v="2"/>
    <m/>
    <s v=""/>
    <s v="Yes"/>
    <m/>
    <s v="U.S. Department of Agriculture loan(s)"/>
    <m/>
    <m/>
    <m/>
    <m/>
    <m/>
    <m/>
    <s v="No"/>
    <s v="No"/>
    <m/>
    <m/>
    <m/>
    <m/>
    <m/>
    <m/>
    <m/>
    <m/>
    <m/>
    <m/>
    <m/>
    <m/>
    <m/>
    <m/>
    <s v="Not sure"/>
    <m/>
    <m/>
    <m/>
    <x v="1"/>
  </r>
  <r>
    <n v="11596941615"/>
    <d v="2020-05-13T15:28:45.000"/>
    <d v="2020-05-13T15:30:13.000"/>
    <s v="CU"/>
    <x v="5"/>
    <s v="0"/>
    <m/>
    <m/>
    <m/>
    <x v="0"/>
    <n v="225"/>
    <n v="585"/>
    <x v="1"/>
    <x v="10"/>
    <x v="8"/>
    <n v="1"/>
    <n v="2"/>
    <n v="0"/>
    <x v="2"/>
    <n v="9"/>
    <s v="No"/>
    <m/>
    <m/>
    <m/>
    <m/>
    <m/>
    <m/>
    <m/>
    <m/>
    <m/>
    <m/>
    <m/>
    <m/>
    <m/>
    <m/>
    <m/>
    <m/>
    <n v="0"/>
    <x v="2"/>
    <m/>
    <s v=""/>
    <s v="Yes"/>
    <m/>
    <s v="U.S. Department of Agriculture loan(s)"/>
    <m/>
    <m/>
    <m/>
    <m/>
    <m/>
    <m/>
    <s v="No"/>
    <s v="No"/>
    <m/>
    <m/>
    <m/>
    <m/>
    <m/>
    <m/>
    <m/>
    <m/>
    <m/>
    <m/>
    <m/>
    <m/>
    <m/>
    <m/>
    <s v="Not sure"/>
    <m/>
    <m/>
    <m/>
    <x v="1"/>
  </r>
  <r>
    <n v="11605325856"/>
    <d v="2020-05-15T15:56:16.000"/>
    <d v="2020-05-15T15:57:51.000"/>
    <s v="CU"/>
    <x v="5"/>
    <s v="1"/>
    <m/>
    <m/>
    <m/>
    <x v="0"/>
    <n v="730"/>
    <n v="1898"/>
    <x v="1"/>
    <x v="27"/>
    <x v="8"/>
    <n v="2"/>
    <n v="0"/>
    <n v="0"/>
    <x v="1"/>
    <n v="15"/>
    <s v="No"/>
    <m/>
    <m/>
    <m/>
    <m/>
    <m/>
    <m/>
    <m/>
    <m/>
    <m/>
    <m/>
    <m/>
    <m/>
    <m/>
    <m/>
    <m/>
    <m/>
    <n v="0"/>
    <x v="2"/>
    <m/>
    <s v=""/>
    <s v="Yes"/>
    <m/>
    <s v="U.S. Department of Agriculture loan(s)"/>
    <m/>
    <m/>
    <m/>
    <m/>
    <m/>
    <m/>
    <s v="No"/>
    <s v="No"/>
    <m/>
    <m/>
    <m/>
    <m/>
    <m/>
    <m/>
    <m/>
    <m/>
    <m/>
    <m/>
    <m/>
    <m/>
    <m/>
    <m/>
    <s v="Not sure"/>
    <m/>
    <m/>
    <m/>
    <x v="1"/>
  </r>
  <r>
    <n v="11596703465"/>
    <d v="2020-05-13T14:34:22.000"/>
    <d v="2020-05-13T14:37:19.000"/>
    <s v="CU"/>
    <x v="5"/>
    <s v="1"/>
    <m/>
    <m/>
    <m/>
    <x v="0"/>
    <n v="858"/>
    <n v="2230.8"/>
    <x v="1"/>
    <x v="13"/>
    <x v="8"/>
    <n v="3"/>
    <n v="1"/>
    <n v="0"/>
    <x v="2"/>
    <n v="9"/>
    <s v="Not sure"/>
    <m/>
    <m/>
    <m/>
    <m/>
    <m/>
    <m/>
    <m/>
    <m/>
    <m/>
    <m/>
    <m/>
    <m/>
    <m/>
    <m/>
    <m/>
    <m/>
    <n v="0"/>
    <x v="2"/>
    <m/>
    <s v=""/>
    <s v="Yes"/>
    <m/>
    <s v="U.S. Department of Agriculture loan(s)"/>
    <m/>
    <m/>
    <m/>
    <s v="Community Loan Fund with CU"/>
    <m/>
    <s v="Communities Unlimited"/>
    <s v="No"/>
    <s v="No"/>
    <m/>
    <m/>
    <m/>
    <m/>
    <m/>
    <m/>
    <m/>
    <m/>
    <m/>
    <m/>
    <m/>
    <m/>
    <m/>
    <m/>
    <s v="Not sure"/>
    <m/>
    <m/>
    <m/>
    <x v="1"/>
  </r>
  <r>
    <n v="11604808148"/>
    <d v="2020-05-15T13:50:00.000"/>
    <d v="2020-05-15T13:52:16.000"/>
    <s v="CU"/>
    <x v="5"/>
    <s v="1"/>
    <m/>
    <m/>
    <m/>
    <x v="0"/>
    <n v="940"/>
    <n v="2444"/>
    <x v="1"/>
    <x v="17"/>
    <x v="8"/>
    <n v="0"/>
    <n v="3"/>
    <n v="0"/>
    <x v="1"/>
    <n v="15"/>
    <s v="No"/>
    <m/>
    <m/>
    <m/>
    <m/>
    <m/>
    <m/>
    <m/>
    <m/>
    <m/>
    <m/>
    <m/>
    <m/>
    <m/>
    <m/>
    <m/>
    <m/>
    <n v="0"/>
    <x v="2"/>
    <m/>
    <s v=""/>
    <s v="Yes"/>
    <m/>
    <s v="U.S. Department of Agriculture loan(s)"/>
    <m/>
    <m/>
    <m/>
    <m/>
    <m/>
    <m/>
    <s v="No"/>
    <s v="No"/>
    <m/>
    <m/>
    <m/>
    <m/>
    <m/>
    <m/>
    <m/>
    <m/>
    <m/>
    <m/>
    <m/>
    <m/>
    <m/>
    <m/>
    <s v="Not sure"/>
    <m/>
    <m/>
    <m/>
    <x v="1"/>
  </r>
  <r>
    <n v="11602333042"/>
    <d v="2020-05-14T20:40:22.000"/>
    <d v="2020-05-14T20:44:08.000"/>
    <s v="CU"/>
    <x v="5"/>
    <s v="Multiple"/>
    <m/>
    <m/>
    <m/>
    <x v="0"/>
    <n v="455"/>
    <n v="1183"/>
    <x v="1"/>
    <x v="1"/>
    <x v="1"/>
    <n v="0"/>
    <n v="2"/>
    <n v="0"/>
    <x v="4"/>
    <n v="4"/>
    <s v="No"/>
    <m/>
    <m/>
    <m/>
    <m/>
    <m/>
    <m/>
    <m/>
    <m/>
    <m/>
    <m/>
    <m/>
    <m/>
    <m/>
    <m/>
    <m/>
    <m/>
    <n v="0"/>
    <x v="2"/>
    <m/>
    <s v=""/>
    <s v="Yes"/>
    <m/>
    <s v="U.S. Department of Agriculture loan(s)"/>
    <m/>
    <m/>
    <m/>
    <m/>
    <m/>
    <m/>
    <s v="No"/>
    <s v="No"/>
    <m/>
    <m/>
    <m/>
    <m/>
    <m/>
    <m/>
    <m/>
    <m/>
    <m/>
    <m/>
    <m/>
    <s v="Help complying with state and/or federal regulations"/>
    <s v="Help communicating with customers"/>
    <m/>
    <m/>
    <m/>
    <m/>
    <m/>
    <x v="1"/>
  </r>
  <r>
    <n v="11602317534"/>
    <d v="2020-05-14T20:37:01.000"/>
    <d v="2020-05-14T20:38:49.000"/>
    <s v="CU"/>
    <x v="5"/>
    <s v="Multiple"/>
    <m/>
    <m/>
    <m/>
    <x v="0"/>
    <n v="1281"/>
    <n v="3330.6"/>
    <x v="2"/>
    <x v="16"/>
    <x v="8"/>
    <n v="3"/>
    <n v="0"/>
    <n v="0"/>
    <x v="1"/>
    <n v="15"/>
    <s v="No"/>
    <m/>
    <m/>
    <m/>
    <m/>
    <m/>
    <m/>
    <m/>
    <m/>
    <m/>
    <m/>
    <m/>
    <m/>
    <m/>
    <m/>
    <m/>
    <m/>
    <n v="0"/>
    <x v="2"/>
    <m/>
    <s v=""/>
    <s v="Yes"/>
    <m/>
    <s v="U.S. Department of Agriculture loan(s)"/>
    <m/>
    <m/>
    <m/>
    <m/>
    <m/>
    <m/>
    <s v="No"/>
    <s v="No"/>
    <m/>
    <m/>
    <m/>
    <m/>
    <m/>
    <m/>
    <m/>
    <m/>
    <m/>
    <m/>
    <m/>
    <m/>
    <m/>
    <m/>
    <s v="Not sure"/>
    <m/>
    <m/>
    <m/>
    <x v="1"/>
  </r>
  <r>
    <n v="11598095704"/>
    <d v="2020-05-13T20:15:48.000"/>
    <d v="2020-05-13T20:21:13.000"/>
    <s v="CU"/>
    <x v="5"/>
    <s v="Multiple"/>
    <m/>
    <m/>
    <m/>
    <x v="0"/>
    <n v="2050"/>
    <n v="5330"/>
    <x v="2"/>
    <x v="17"/>
    <x v="8"/>
    <n v="4"/>
    <n v="1"/>
    <n v="2"/>
    <x v="1"/>
    <n v="15"/>
    <s v="No"/>
    <m/>
    <m/>
    <m/>
    <m/>
    <m/>
    <m/>
    <m/>
    <m/>
    <m/>
    <m/>
    <m/>
    <m/>
    <m/>
    <m/>
    <m/>
    <m/>
    <n v="0"/>
    <x v="2"/>
    <m/>
    <s v=""/>
    <s v="Yes"/>
    <m/>
    <m/>
    <s v="State Revolving Fund loan(s)"/>
    <m/>
    <m/>
    <m/>
    <m/>
    <m/>
    <s v="No"/>
    <s v="No"/>
    <m/>
    <m/>
    <m/>
    <m/>
    <m/>
    <m/>
    <m/>
    <m/>
    <m/>
    <m/>
    <m/>
    <m/>
    <m/>
    <m/>
    <s v="Not sure"/>
    <m/>
    <m/>
    <m/>
    <x v="1"/>
  </r>
  <r>
    <n v="11573670451"/>
    <d v="2020-05-06T20:21:54.000"/>
    <d v="2020-05-06T20:26:43.000"/>
    <s v="CU"/>
    <x v="5"/>
    <s v="Multiple"/>
    <m/>
    <m/>
    <m/>
    <x v="0"/>
    <n v="1373"/>
    <n v="3569.8"/>
    <x v="2"/>
    <x v="13"/>
    <x v="8"/>
    <n v="9"/>
    <n v="2"/>
    <n v="1"/>
    <x v="2"/>
    <n v="9"/>
    <s v="Not sure"/>
    <m/>
    <m/>
    <m/>
    <m/>
    <m/>
    <m/>
    <m/>
    <m/>
    <m/>
    <m/>
    <m/>
    <m/>
    <m/>
    <m/>
    <m/>
    <m/>
    <n v="0"/>
    <x v="2"/>
    <m/>
    <s v=""/>
    <s v="Yes"/>
    <m/>
    <s v="U.S. Department of Agriculture loan(s)"/>
    <m/>
    <m/>
    <m/>
    <m/>
    <m/>
    <m/>
    <s v="No"/>
    <s v="Yes"/>
    <s v="on call status for help with main line leak repair or any other staffing issues that may need help"/>
    <m/>
    <s v="Personnel backups"/>
    <m/>
    <m/>
    <m/>
    <m/>
    <m/>
    <m/>
    <s v="Help accessing Personal Protective Equipment (PPE)"/>
    <m/>
    <m/>
    <m/>
    <m/>
    <m/>
    <m/>
    <m/>
    <m/>
    <x v="1"/>
  </r>
  <r>
    <n v="11597737624"/>
    <d v="2020-05-13T18:35:58.000"/>
    <d v="2020-05-13T18:48:26.000"/>
    <s v="CU"/>
    <x v="20"/>
    <s v="1"/>
    <m/>
    <m/>
    <m/>
    <x v="0"/>
    <n v="350"/>
    <n v="910"/>
    <x v="1"/>
    <x v="28"/>
    <x v="2"/>
    <n v="3"/>
    <n v="1"/>
    <n v="0"/>
    <x v="2"/>
    <n v="9"/>
    <s v="No"/>
    <m/>
    <m/>
    <m/>
    <m/>
    <m/>
    <m/>
    <m/>
    <m/>
    <m/>
    <m/>
    <m/>
    <m/>
    <m/>
    <m/>
    <m/>
    <m/>
    <n v="0"/>
    <x v="2"/>
    <m/>
    <s v=""/>
    <s v="Yes"/>
    <m/>
    <m/>
    <s v="State Revolving Fund loan(s)"/>
    <m/>
    <m/>
    <m/>
    <m/>
    <m/>
    <s v="No"/>
    <s v="No"/>
    <m/>
    <m/>
    <m/>
    <m/>
    <m/>
    <m/>
    <m/>
    <m/>
    <m/>
    <m/>
    <m/>
    <m/>
    <m/>
    <m/>
    <s v="Not sure"/>
    <m/>
    <m/>
    <m/>
    <x v="1"/>
  </r>
  <r>
    <n v="11601656306"/>
    <d v="2020-05-14T16:56:58.000"/>
    <d v="2020-05-14T17:44:04.000"/>
    <s v="RCAC"/>
    <x v="0"/>
    <s v="1"/>
    <m/>
    <m/>
    <m/>
    <x v="0"/>
    <n v="60"/>
    <n v="156"/>
    <x v="0"/>
    <x v="11"/>
    <x v="2"/>
    <n v="0"/>
    <n v="1"/>
    <n v="0"/>
    <x v="3"/>
    <n v="0"/>
    <s v="No"/>
    <m/>
    <m/>
    <m/>
    <m/>
    <m/>
    <m/>
    <m/>
    <m/>
    <m/>
    <m/>
    <m/>
    <m/>
    <m/>
    <m/>
    <m/>
    <m/>
    <n v="0"/>
    <x v="2"/>
    <m/>
    <s v=""/>
    <s v="Yes"/>
    <m/>
    <m/>
    <m/>
    <m/>
    <m/>
    <s v="Emergency Loan though New Mexico State Finance"/>
    <m/>
    <s v="State gov. agency"/>
    <s v="Yes"/>
    <s v="No"/>
    <m/>
    <m/>
    <m/>
    <m/>
    <m/>
    <m/>
    <m/>
    <m/>
    <m/>
    <m/>
    <m/>
    <m/>
    <m/>
    <m/>
    <s v="Not sure"/>
    <m/>
    <m/>
    <m/>
    <x v="1"/>
  </r>
  <r>
    <n v="11582328570"/>
    <d v="2020-05-09T02:59:10.000"/>
    <d v="2020-05-09T03:32:37.000"/>
    <s v="RCAC"/>
    <x v="0"/>
    <s v="1"/>
    <m/>
    <m/>
    <m/>
    <x v="0"/>
    <n v="65"/>
    <n v="169"/>
    <x v="0"/>
    <x v="3"/>
    <x v="3"/>
    <n v="0"/>
    <n v="1"/>
    <n v="0"/>
    <x v="0"/>
    <s v=""/>
    <s v="Not sure"/>
    <m/>
    <m/>
    <m/>
    <m/>
    <m/>
    <m/>
    <m/>
    <m/>
    <m/>
    <m/>
    <m/>
    <m/>
    <m/>
    <m/>
    <m/>
    <m/>
    <n v="0"/>
    <x v="2"/>
    <m/>
    <s v=""/>
    <m/>
    <m/>
    <m/>
    <m/>
    <m/>
    <m/>
    <s v="90/10 NM FINANCE AUTHORITY for Water storage, Conveyance and Delivery project -0225"/>
    <m/>
    <s v="Miscellaneous"/>
    <s v="No"/>
    <s v="No"/>
    <m/>
    <m/>
    <m/>
    <s v="NO SHUTOFF OF WATER SERVISE DUE TO NON PAYMENT DURING COVID SITUATION"/>
    <m/>
    <s v="Assistance to customers with payments and/or suspended shutoffs"/>
    <m/>
    <m/>
    <m/>
    <m/>
    <m/>
    <m/>
    <m/>
    <m/>
    <s v="Not sure"/>
    <m/>
    <m/>
    <m/>
    <x v="1"/>
  </r>
  <r>
    <n v="11596972343"/>
    <d v="2020-05-13T15:35:00.000"/>
    <d v="2020-05-13T15:37:24.000"/>
    <s v="CU"/>
    <x v="5"/>
    <s v="1"/>
    <m/>
    <m/>
    <m/>
    <x v="0"/>
    <n v="294"/>
    <n v="764.4"/>
    <x v="1"/>
    <x v="25"/>
    <x v="8"/>
    <n v="0"/>
    <n v="2"/>
    <n v="1"/>
    <x v="2"/>
    <n v="9"/>
    <s v="No"/>
    <m/>
    <m/>
    <m/>
    <m/>
    <m/>
    <m/>
    <m/>
    <m/>
    <m/>
    <m/>
    <m/>
    <m/>
    <m/>
    <m/>
    <m/>
    <m/>
    <n v="0"/>
    <x v="2"/>
    <m/>
    <s v=""/>
    <s v="Yes"/>
    <m/>
    <m/>
    <m/>
    <m/>
    <m/>
    <s v="Community Loan Fund - CU"/>
    <m/>
    <s v="Communities Unlimited"/>
    <s v="No"/>
    <s v="No"/>
    <m/>
    <m/>
    <m/>
    <m/>
    <m/>
    <m/>
    <m/>
    <m/>
    <m/>
    <m/>
    <m/>
    <m/>
    <m/>
    <m/>
    <s v="Not sure"/>
    <m/>
    <m/>
    <m/>
    <x v="1"/>
  </r>
  <r>
    <n v="11569952785"/>
    <d v="2020-05-05T21:34:54.000"/>
    <d v="2020-05-05T21:38:34.000"/>
    <s v="RCAC"/>
    <x v="0"/>
    <s v="1"/>
    <m/>
    <m/>
    <m/>
    <x v="0"/>
    <n v="100"/>
    <n v="260"/>
    <x v="0"/>
    <x v="1"/>
    <x v="1"/>
    <n v="2"/>
    <n v="0"/>
    <n v="0"/>
    <x v="1"/>
    <n v="15"/>
    <s v="No"/>
    <m/>
    <m/>
    <m/>
    <m/>
    <m/>
    <m/>
    <m/>
    <m/>
    <m/>
    <m/>
    <m/>
    <m/>
    <m/>
    <m/>
    <m/>
    <m/>
    <n v="0"/>
    <x v="2"/>
    <m/>
    <s v=""/>
    <m/>
    <m/>
    <m/>
    <m/>
    <m/>
    <m/>
    <m/>
    <m/>
    <m/>
    <m/>
    <m/>
    <m/>
    <m/>
    <m/>
    <m/>
    <m/>
    <m/>
    <m/>
    <m/>
    <m/>
    <m/>
    <m/>
    <m/>
    <m/>
    <m/>
    <m/>
    <m/>
    <m/>
    <m/>
    <x v="1"/>
  </r>
  <r>
    <n v="11600611094"/>
    <d v="2020-05-14T13:18:40.000"/>
    <d v="2020-05-14T13:24:36.000"/>
    <s v="SERCAP"/>
    <x v="14"/>
    <s v="Multiple"/>
    <m/>
    <m/>
    <m/>
    <x v="0"/>
    <n v="44"/>
    <n v="114.4"/>
    <x v="0"/>
    <x v="1"/>
    <x v="1"/>
    <n v="0"/>
    <n v="1"/>
    <n v="0"/>
    <x v="1"/>
    <n v="15"/>
    <s v="No"/>
    <m/>
    <m/>
    <m/>
    <m/>
    <m/>
    <m/>
    <m/>
    <m/>
    <m/>
    <m/>
    <m/>
    <m/>
    <m/>
    <m/>
    <m/>
    <m/>
    <n v="0"/>
    <x v="2"/>
    <m/>
    <s v=""/>
    <s v="No"/>
    <m/>
    <m/>
    <m/>
    <s v="Not borrowing"/>
    <m/>
    <m/>
    <m/>
    <m/>
    <s v="No"/>
    <s v="No"/>
    <m/>
    <m/>
    <m/>
    <m/>
    <m/>
    <m/>
    <m/>
    <m/>
    <m/>
    <m/>
    <m/>
    <m/>
    <m/>
    <m/>
    <m/>
    <s v="We are pretty well in a good position that we will not need  help"/>
    <m/>
    <s v="None/NA"/>
    <x v="1"/>
  </r>
  <r>
    <n v="11590399036"/>
    <d v="2020-05-12T03:03:49.000"/>
    <d v="2020-05-12T03:08:28.000"/>
    <s v="MAP"/>
    <x v="6"/>
    <s v="1"/>
    <m/>
    <m/>
    <m/>
    <x v="0"/>
    <n v="62"/>
    <n v="161.20000000000002"/>
    <x v="0"/>
    <x v="1"/>
    <x v="1"/>
    <n v="0"/>
    <n v="5"/>
    <n v="0"/>
    <x v="1"/>
    <n v="15"/>
    <s v="No"/>
    <m/>
    <m/>
    <m/>
    <m/>
    <m/>
    <m/>
    <m/>
    <m/>
    <m/>
    <m/>
    <m/>
    <m/>
    <m/>
    <m/>
    <m/>
    <m/>
    <n v="0"/>
    <x v="2"/>
    <m/>
    <s v=""/>
    <s v="Yes"/>
    <m/>
    <m/>
    <s v="State Revolving Fund loan(s)"/>
    <m/>
    <m/>
    <m/>
    <m/>
    <m/>
    <s v="No"/>
    <s v="No"/>
    <m/>
    <m/>
    <m/>
    <m/>
    <m/>
    <m/>
    <m/>
    <m/>
    <m/>
    <m/>
    <m/>
    <m/>
    <m/>
    <m/>
    <m/>
    <s v="none"/>
    <m/>
    <s v="None/NA"/>
    <x v="1"/>
  </r>
  <r>
    <n v="11606279673"/>
    <d v="2020-05-15T20:16:59.000"/>
    <d v="2020-05-15T20:25:06.000"/>
    <s v="CU"/>
    <x v="21"/>
    <s v="1"/>
    <m/>
    <m/>
    <m/>
    <x v="0"/>
    <n v="256"/>
    <n v="665.6"/>
    <x v="1"/>
    <x v="17"/>
    <x v="8"/>
    <n v="0"/>
    <n v="2"/>
    <n v="0"/>
    <x v="2"/>
    <n v="9"/>
    <s v="Not sure"/>
    <m/>
    <m/>
    <m/>
    <m/>
    <m/>
    <m/>
    <m/>
    <m/>
    <m/>
    <m/>
    <m/>
    <m/>
    <m/>
    <m/>
    <m/>
    <m/>
    <n v="0"/>
    <x v="2"/>
    <m/>
    <s v=""/>
    <s v="No"/>
    <m/>
    <m/>
    <m/>
    <s v="Not borrowing"/>
    <m/>
    <m/>
    <m/>
    <m/>
    <s v="Not applicable"/>
    <s v="No"/>
    <m/>
    <m/>
    <m/>
    <m/>
    <m/>
    <m/>
    <s v="Help navigating resources and/or policy changes"/>
    <s v="Help accessing financial assistance"/>
    <m/>
    <s v="Help accessing Personal Protective Equipment (PPE)"/>
    <s v="Help accessing supplies/chemicals"/>
    <m/>
    <m/>
    <s v="Help planning for or adjusting to any future reopening (flushing, financing reconnections, etc.)"/>
    <m/>
    <m/>
    <m/>
    <m/>
    <x v="1"/>
  </r>
  <r>
    <n v="11580267837"/>
    <d v="2020-05-08T15:05:20.000"/>
    <d v="2020-05-08T15:34:21.000"/>
    <s v="GLCAP"/>
    <x v="12"/>
    <s v="1"/>
    <m/>
    <m/>
    <m/>
    <x v="0"/>
    <n v="2300"/>
    <n v="5980"/>
    <x v="2"/>
    <x v="8"/>
    <x v="8"/>
    <n v="5"/>
    <n v="2"/>
    <n v="1"/>
    <x v="0"/>
    <s v=""/>
    <s v="Not sure"/>
    <m/>
    <m/>
    <m/>
    <m/>
    <m/>
    <m/>
    <m/>
    <m/>
    <m/>
    <m/>
    <m/>
    <m/>
    <m/>
    <m/>
    <m/>
    <m/>
    <n v="0"/>
    <x v="2"/>
    <m/>
    <s v=""/>
    <s v="Yes"/>
    <m/>
    <s v="U.S. Department of Agriculture loan(s)"/>
    <s v="State Revolving Fund loan(s)"/>
    <m/>
    <m/>
    <m/>
    <m/>
    <m/>
    <s v="No"/>
    <s v="No"/>
    <m/>
    <m/>
    <m/>
    <s v="All of the rural utilities, electric,water,gas and wastewater have not missed a beat during this crisis and will continue to provide safe and reliable services.  The issue that I see coming is that customers are not going to be able to pay their monthly utility bills and it is just going to be a trickle down situation. Utilities will not be able to pay their bills, nor make payroll.   We are fortunate this situation did not happen during a heating season and hope that it does not happen again this coming fall/winter!  Infrastructure needs,need to be addressed so that utilities can continue to provide the safe, reliable service that is necessary for the front line workers to continue to do their remarkable works."/>
    <m/>
    <s v="Assistance to customers with payments and/or suspended shutoffs"/>
    <m/>
    <m/>
    <m/>
    <m/>
    <m/>
    <m/>
    <m/>
    <m/>
    <m/>
    <s v="All dependent upon bills being paid?"/>
    <m/>
    <s v="Help collecting payments"/>
    <x v="1"/>
  </r>
  <r>
    <n v="11590425966"/>
    <d v="2020-05-12T03:11:48.000"/>
    <d v="2020-05-12T03:26:46.000"/>
    <s v="RCAC"/>
    <x v="0"/>
    <s v="1"/>
    <m/>
    <m/>
    <m/>
    <x v="0"/>
    <n v="175"/>
    <n v="455"/>
    <x v="0"/>
    <x v="25"/>
    <x v="8"/>
    <n v="0"/>
    <n v="1"/>
    <n v="1"/>
    <x v="0"/>
    <s v=""/>
    <s v="Not sure"/>
    <m/>
    <m/>
    <m/>
    <m/>
    <m/>
    <m/>
    <m/>
    <m/>
    <m/>
    <m/>
    <m/>
    <m/>
    <m/>
    <m/>
    <m/>
    <m/>
    <n v="0"/>
    <x v="2"/>
    <m/>
    <s v=""/>
    <s v="Yes"/>
    <s v="Bond(s)"/>
    <m/>
    <m/>
    <m/>
    <m/>
    <m/>
    <m/>
    <m/>
    <s v="No"/>
    <s v="No"/>
    <m/>
    <m/>
    <m/>
    <m/>
    <m/>
    <m/>
    <m/>
    <s v="Help accessing financial assistance"/>
    <m/>
    <m/>
    <m/>
    <m/>
    <m/>
    <m/>
    <m/>
    <s v="Convincing Army Corps of Engineers to find our project"/>
    <m/>
    <m/>
    <x v="1"/>
  </r>
  <r>
    <n v="11597325504"/>
    <d v="2020-05-13T16:58:58.000"/>
    <d v="2020-05-13T17:02:30.000"/>
    <s v="CU"/>
    <x v="5"/>
    <s v="4"/>
    <m/>
    <m/>
    <m/>
    <x v="0"/>
    <n v="3800"/>
    <n v="9880"/>
    <x v="2"/>
    <x v="0"/>
    <x v="0"/>
    <n v="8"/>
    <n v="0"/>
    <n v="0"/>
    <x v="0"/>
    <s v=""/>
    <s v="No"/>
    <m/>
    <m/>
    <m/>
    <m/>
    <m/>
    <m/>
    <m/>
    <m/>
    <m/>
    <m/>
    <m/>
    <m/>
    <m/>
    <m/>
    <m/>
    <m/>
    <n v="0"/>
    <x v="2"/>
    <m/>
    <s v=""/>
    <m/>
    <m/>
    <m/>
    <m/>
    <m/>
    <s v="Do not want to answer"/>
    <m/>
    <m/>
    <m/>
    <s v="No"/>
    <s v="No"/>
    <m/>
    <m/>
    <m/>
    <m/>
    <m/>
    <m/>
    <m/>
    <m/>
    <m/>
    <m/>
    <m/>
    <m/>
    <m/>
    <m/>
    <s v="Not sure"/>
    <m/>
    <m/>
    <m/>
    <x v="1"/>
  </r>
  <r>
    <n v="11605960545"/>
    <d v="2020-05-15T18:44:48.000"/>
    <d v="2020-05-15T18:48:12.000"/>
    <s v="RCAC"/>
    <x v="22"/>
    <s v="1"/>
    <m/>
    <m/>
    <m/>
    <x v="2"/>
    <n v="20000"/>
    <n v="52000"/>
    <x v="3"/>
    <x v="24"/>
    <x v="5"/>
    <n v="23"/>
    <n v="1"/>
    <n v="0"/>
    <x v="4"/>
    <n v="4"/>
    <s v="Not sure"/>
    <m/>
    <m/>
    <m/>
    <m/>
    <m/>
    <m/>
    <m/>
    <m/>
    <m/>
    <m/>
    <m/>
    <m/>
    <m/>
    <m/>
    <m/>
    <m/>
    <n v="0"/>
    <x v="2"/>
    <m/>
    <s v=""/>
    <s v="Yes"/>
    <m/>
    <m/>
    <s v="State Revolving Fund loan(s)"/>
    <m/>
    <m/>
    <m/>
    <m/>
    <m/>
    <s v="No"/>
    <s v="Yes"/>
    <s v="Part of multiple state industry groups."/>
    <m/>
    <s v="No details provided - just listed agency they're partnering with"/>
    <s v="no"/>
    <m/>
    <s v="None/NA"/>
    <m/>
    <m/>
    <m/>
    <m/>
    <m/>
    <m/>
    <m/>
    <m/>
    <s v="Not sure"/>
    <m/>
    <m/>
    <m/>
    <x v="1"/>
  </r>
  <r>
    <n v="11600733290"/>
    <d v="2020-05-14T13:50:14.000"/>
    <d v="2020-05-14T14:00:11.000"/>
    <s v="GLCAP"/>
    <x v="12"/>
    <s v="Multiple"/>
    <m/>
    <m/>
    <m/>
    <x v="0"/>
    <n v="1100"/>
    <n v="2860"/>
    <x v="1"/>
    <x v="29"/>
    <x v="8"/>
    <n v="3"/>
    <n v="0"/>
    <n v="2"/>
    <x v="0"/>
    <s v=""/>
    <s v="No"/>
    <m/>
    <m/>
    <m/>
    <m/>
    <m/>
    <m/>
    <m/>
    <m/>
    <m/>
    <m/>
    <m/>
    <m/>
    <m/>
    <m/>
    <m/>
    <m/>
    <n v="0"/>
    <x v="2"/>
    <m/>
    <s v=""/>
    <s v="Yes"/>
    <s v="Bond(s)"/>
    <s v="U.S. Department of Agriculture loan(s)"/>
    <s v="State Revolving Fund loan(s)"/>
    <m/>
    <m/>
    <s v="bank loan"/>
    <m/>
    <s v="Bank loan"/>
    <s v="No"/>
    <s v="Yes"/>
    <s v="We have emergency connections to both neighboring systems. We also actively communicate and issues or problems we all may have and offer help in any way with daily operations"/>
    <m/>
    <s v="Communication/Discussion - Providing help as needed; Emergency assistance"/>
    <s v="Work more closely with customers over the phone instead of in office communication."/>
    <m/>
    <s v="Compliance with disinfection/social distancing protocols"/>
    <s v="Help navigating resources and/or policy changes"/>
    <m/>
    <m/>
    <m/>
    <m/>
    <m/>
    <m/>
    <m/>
    <s v="Not sure"/>
    <s v="We haven't received much communication with governing entities.  DOW, PSC as far as how regs have changed or adjustments required to be made as of date"/>
    <m/>
    <m/>
    <x v="1"/>
  </r>
  <r>
    <n v="11569762104"/>
    <d v="2020-05-05T20:30:24.000"/>
    <d v="2020-05-05T20:39:39.000"/>
    <s v="RSOL"/>
    <x v="2"/>
    <s v="1"/>
    <m/>
    <m/>
    <m/>
    <x v="0"/>
    <n v="56"/>
    <n v="145.6"/>
    <x v="0"/>
    <x v="1"/>
    <x v="1"/>
    <n v="0"/>
    <n v="0"/>
    <n v="1"/>
    <x v="0"/>
    <s v=""/>
    <s v="Not sure"/>
    <m/>
    <m/>
    <m/>
    <m/>
    <m/>
    <m/>
    <m/>
    <m/>
    <m/>
    <m/>
    <m/>
    <m/>
    <m/>
    <m/>
    <m/>
    <m/>
    <n v="0"/>
    <x v="2"/>
    <m/>
    <s v=""/>
    <m/>
    <m/>
    <m/>
    <m/>
    <m/>
    <m/>
    <s v="No,but we may in 2022.  Opening ballots on vote for grant/loan for new distribution system.  Loan could be as high as $ 700,000.00"/>
    <m/>
    <s v="None/don't know"/>
    <s v="Not applicable"/>
    <s v="No"/>
    <m/>
    <m/>
    <m/>
    <s v="Early this year the system was approved for financial assistance from CDBG and New Hampshire DES DWSRF"/>
    <m/>
    <s v="Receiving financial assistance"/>
    <m/>
    <m/>
    <m/>
    <m/>
    <m/>
    <m/>
    <m/>
    <m/>
    <s v="Not sure"/>
    <m/>
    <m/>
    <m/>
    <x v="1"/>
  </r>
  <r>
    <n v="11597884784"/>
    <d v="2020-05-13T19:19:37.000"/>
    <d v="2020-05-13T19:26:14.000"/>
    <s v="CU"/>
    <x v="20"/>
    <s v="1"/>
    <m/>
    <m/>
    <m/>
    <x v="0"/>
    <n v="30"/>
    <n v="78"/>
    <x v="0"/>
    <x v="3"/>
    <x v="3"/>
    <n v="1"/>
    <n v="2"/>
    <n v="0"/>
    <x v="1"/>
    <n v="15"/>
    <s v="No"/>
    <m/>
    <m/>
    <m/>
    <m/>
    <m/>
    <m/>
    <m/>
    <m/>
    <m/>
    <m/>
    <m/>
    <m/>
    <m/>
    <m/>
    <m/>
    <m/>
    <n v="0"/>
    <x v="2"/>
    <m/>
    <s v=""/>
    <m/>
    <m/>
    <m/>
    <m/>
    <m/>
    <m/>
    <s v="No loans or bonds"/>
    <m/>
    <s v="None/don't know"/>
    <s v="Not applicable"/>
    <s v="No"/>
    <m/>
    <m/>
    <m/>
    <m/>
    <m/>
    <m/>
    <m/>
    <m/>
    <m/>
    <m/>
    <m/>
    <s v="Help complying with state and/or federal regulations"/>
    <s v="Help communicating with customers"/>
    <s v="Help planning for or adjusting to any future reopening (flushing, financing reconnections, etc.)"/>
    <m/>
    <m/>
    <m/>
    <m/>
    <x v="1"/>
  </r>
  <r>
    <n v="11605620829"/>
    <d v="2020-05-15T17:07:49.000"/>
    <d v="2020-05-15T17:39:18.000"/>
    <s v="CU"/>
    <x v="21"/>
    <s v="1"/>
    <m/>
    <m/>
    <m/>
    <x v="0"/>
    <m/>
    <s v=""/>
    <x v="4"/>
    <x v="3"/>
    <x v="3"/>
    <n v="0"/>
    <n v="1"/>
    <n v="0"/>
    <x v="0"/>
    <s v=""/>
    <s v="Yes"/>
    <m/>
    <m/>
    <s v="paying bills, like electricity"/>
    <s v="paying for chemicals"/>
    <s v="maintaining our system"/>
    <m/>
    <m/>
    <s v="paying back existing debt"/>
    <m/>
    <m/>
    <m/>
    <m/>
    <m/>
    <m/>
    <m/>
    <m/>
    <s v=""/>
    <x v="7"/>
    <m/>
    <s v=""/>
    <s v="Yes"/>
    <m/>
    <s v="U.S. Department of Agriculture loan(s)"/>
    <m/>
    <m/>
    <m/>
    <m/>
    <m/>
    <m/>
    <s v="No"/>
    <s v="No"/>
    <m/>
    <m/>
    <m/>
    <m/>
    <m/>
    <m/>
    <s v="Help navigating resources and/or policy changes"/>
    <s v="Help accessing financial assistance"/>
    <m/>
    <s v="Help accessing Personal Protective Equipment (PPE)"/>
    <s v="Help accessing supplies/chemicals"/>
    <m/>
    <m/>
    <s v="Help planning for or adjusting to any future reopening (flushing, financing reconnections, etc.)"/>
    <m/>
    <m/>
    <m/>
    <m/>
    <x v="1"/>
  </r>
  <r>
    <n v="11570892726"/>
    <d v="2020-05-06T04:25:22.000"/>
    <d v="2020-05-06T04:27:36.000"/>
    <s v="RCAC"/>
    <x v="22"/>
    <s v="1"/>
    <m/>
    <m/>
    <m/>
    <x v="2"/>
    <n v="70"/>
    <n v="182"/>
    <x v="0"/>
    <x v="10"/>
    <x v="8"/>
    <n v="0"/>
    <n v="0"/>
    <n v="1"/>
    <x v="0"/>
    <s v=""/>
    <s v="Not sure"/>
    <m/>
    <m/>
    <m/>
    <m/>
    <m/>
    <m/>
    <m/>
    <m/>
    <m/>
    <m/>
    <m/>
    <m/>
    <m/>
    <m/>
    <m/>
    <m/>
    <n v="0"/>
    <x v="2"/>
    <m/>
    <s v=""/>
    <m/>
    <m/>
    <m/>
    <m/>
    <m/>
    <m/>
    <s v="Don't know"/>
    <m/>
    <s v="None/don't know"/>
    <s v="Not applicable"/>
    <s v="No"/>
    <m/>
    <m/>
    <m/>
    <m/>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m/>
    <m/>
    <x v="1"/>
  </r>
  <r>
    <n v="11569258991"/>
    <d v="2020-05-05T18:02:02.000"/>
    <d v="2020-05-05T18:13:57.000"/>
    <s v="GLCAP"/>
    <x v="3"/>
    <s v="3"/>
    <m/>
    <m/>
    <m/>
    <x v="0"/>
    <n v="1835"/>
    <n v="4771"/>
    <x v="2"/>
    <x v="11"/>
    <x v="2"/>
    <n v="5"/>
    <n v="1"/>
    <n v="0"/>
    <x v="1"/>
    <n v="15"/>
    <s v="No"/>
    <m/>
    <m/>
    <m/>
    <m/>
    <m/>
    <m/>
    <m/>
    <m/>
    <m/>
    <m/>
    <m/>
    <m/>
    <m/>
    <m/>
    <m/>
    <m/>
    <n v="0"/>
    <x v="2"/>
    <m/>
    <s v=""/>
    <s v="Yes"/>
    <s v="Bond(s)"/>
    <m/>
    <m/>
    <m/>
    <m/>
    <m/>
    <m/>
    <m/>
    <s v="No"/>
    <s v="No"/>
    <m/>
    <m/>
    <m/>
    <s v="Continue communicating with customers in order to keep payments current to help them avoid hardships in the future."/>
    <m/>
    <s v="Assistance to customers with payments and/or suspended shutoffs"/>
    <m/>
    <m/>
    <m/>
    <m/>
    <m/>
    <m/>
    <m/>
    <m/>
    <s v="Not sure"/>
    <m/>
    <m/>
    <m/>
    <x v="1"/>
  </r>
  <r>
    <n v="11612755472"/>
    <d v="2020-05-18T15:50:07.000"/>
    <d v="2020-05-18T15:55:23.000"/>
    <s v="RCAC"/>
    <x v="0"/>
    <s v="1"/>
    <m/>
    <m/>
    <m/>
    <x v="0"/>
    <n v="310"/>
    <n v="806"/>
    <x v="1"/>
    <x v="1"/>
    <x v="1"/>
    <n v="0"/>
    <n v="2"/>
    <n v="0"/>
    <x v="1"/>
    <n v="15"/>
    <s v="No"/>
    <m/>
    <m/>
    <m/>
    <m/>
    <m/>
    <m/>
    <m/>
    <m/>
    <m/>
    <m/>
    <m/>
    <m/>
    <m/>
    <m/>
    <m/>
    <m/>
    <n v="0"/>
    <x v="2"/>
    <m/>
    <s v=""/>
    <s v="Yes"/>
    <m/>
    <s v="U.S. Department of Agriculture loan(s)"/>
    <m/>
    <m/>
    <m/>
    <m/>
    <m/>
    <m/>
    <s v="No"/>
    <s v="Yes"/>
    <s v="Have Agreement with - to provide them with water."/>
    <m/>
    <s v="Providing water"/>
    <s v="no"/>
    <m/>
    <s v="None/NA"/>
    <m/>
    <m/>
    <m/>
    <m/>
    <m/>
    <m/>
    <m/>
    <m/>
    <m/>
    <s v="Not as this point"/>
    <m/>
    <s v="None/NA"/>
    <x v="1"/>
  </r>
  <r>
    <n v="11568534985"/>
    <d v="2020-05-05T15:03:14.000"/>
    <d v="2020-05-05T15:08:13.000"/>
    <s v="CU"/>
    <x v="5"/>
    <s v="1"/>
    <m/>
    <m/>
    <m/>
    <x v="0"/>
    <n v="742"/>
    <n v="1929.2"/>
    <x v="1"/>
    <x v="3"/>
    <x v="3"/>
    <n v="4"/>
    <n v="0"/>
    <n v="2"/>
    <x v="4"/>
    <n v="4"/>
    <s v="Yes"/>
    <m/>
    <m/>
    <m/>
    <s v="paying for chemicals"/>
    <s v="maintaining our system"/>
    <s v="complying with state and/or federal regulations"/>
    <m/>
    <m/>
    <m/>
    <m/>
    <m/>
    <m/>
    <m/>
    <m/>
    <s v="Decrease"/>
    <m/>
    <s v=""/>
    <x v="7"/>
    <n v="5000"/>
    <n v="-5000"/>
    <s v="Yes"/>
    <m/>
    <m/>
    <m/>
    <m/>
    <m/>
    <s v="Private loan"/>
    <m/>
    <s v="Loan - other"/>
    <s v="Not applicable"/>
    <s v="No"/>
    <m/>
    <m/>
    <m/>
    <m/>
    <m/>
    <m/>
    <m/>
    <m/>
    <m/>
    <m/>
    <s v="Help accessing supplies/chemicals"/>
    <s v="Help complying with state and/or federal regulations"/>
    <m/>
    <m/>
    <m/>
    <m/>
    <m/>
    <m/>
    <x v="1"/>
  </r>
  <r>
    <n v="11580088654"/>
    <d v="2020-05-08T14:12:45.000"/>
    <d v="2020-05-08T14:16:47.000"/>
    <s v="GLCAP"/>
    <x v="23"/>
    <s v="1"/>
    <m/>
    <m/>
    <m/>
    <x v="1"/>
    <n v="175"/>
    <n v="455"/>
    <x v="0"/>
    <x v="3"/>
    <x v="3"/>
    <n v="0"/>
    <n v="1"/>
    <n v="2"/>
    <x v="3"/>
    <n v="0"/>
    <s v="No"/>
    <m/>
    <m/>
    <m/>
    <m/>
    <m/>
    <m/>
    <m/>
    <m/>
    <m/>
    <m/>
    <m/>
    <m/>
    <m/>
    <m/>
    <m/>
    <m/>
    <n v="0"/>
    <x v="2"/>
    <m/>
    <s v=""/>
    <s v="Yes"/>
    <s v="Bond(s)"/>
    <m/>
    <m/>
    <m/>
    <m/>
    <m/>
    <m/>
    <m/>
    <s v="No"/>
    <s v="No"/>
    <m/>
    <m/>
    <m/>
    <m/>
    <m/>
    <m/>
    <m/>
    <m/>
    <m/>
    <m/>
    <m/>
    <m/>
    <m/>
    <m/>
    <s v="Not sure"/>
    <m/>
    <m/>
    <m/>
    <x v="1"/>
  </r>
  <r>
    <n v="11580465958"/>
    <d v="2020-05-08T15:52:12.000"/>
    <d v="2020-05-08T15:56:53.000"/>
    <s v="MAP"/>
    <x v="24"/>
    <s v="Multiple"/>
    <m/>
    <m/>
    <m/>
    <x v="0"/>
    <n v="600"/>
    <n v="1560"/>
    <x v="1"/>
    <x v="3"/>
    <x v="3"/>
    <n v="1"/>
    <n v="0"/>
    <n v="3"/>
    <x v="0"/>
    <s v=""/>
    <s v="Not sure"/>
    <m/>
    <m/>
    <m/>
    <m/>
    <m/>
    <m/>
    <m/>
    <m/>
    <m/>
    <m/>
    <m/>
    <m/>
    <m/>
    <m/>
    <m/>
    <m/>
    <n v="0"/>
    <x v="2"/>
    <m/>
    <s v=""/>
    <s v="Yes"/>
    <m/>
    <s v="U.S. Department of Agriculture loan(s)"/>
    <m/>
    <m/>
    <m/>
    <m/>
    <m/>
    <m/>
    <s v="No"/>
    <s v="No"/>
    <m/>
    <m/>
    <m/>
    <m/>
    <m/>
    <m/>
    <m/>
    <m/>
    <m/>
    <m/>
    <m/>
    <m/>
    <m/>
    <m/>
    <s v="Not sure"/>
    <m/>
    <m/>
    <m/>
    <x v="1"/>
  </r>
  <r>
    <n v="11581359220"/>
    <d v="2020-05-08T20:05:39.000"/>
    <d v="2020-05-08T20:15:40.000"/>
    <s v="CU"/>
    <x v="11"/>
    <s v="1"/>
    <s v="Yes"/>
    <m/>
    <m/>
    <x v="0"/>
    <n v="689"/>
    <n v="1791.4"/>
    <x v="1"/>
    <x v="1"/>
    <x v="1"/>
    <n v="1"/>
    <n v="3"/>
    <n v="1"/>
    <x v="6"/>
    <n v="1"/>
    <s v="Not sure"/>
    <m/>
    <m/>
    <m/>
    <m/>
    <m/>
    <m/>
    <m/>
    <m/>
    <m/>
    <m/>
    <m/>
    <m/>
    <m/>
    <m/>
    <m/>
    <m/>
    <n v="0"/>
    <x v="2"/>
    <m/>
    <s v=""/>
    <s v="Yes"/>
    <m/>
    <s v="U.S. Department of Agriculture loan(s)"/>
    <m/>
    <m/>
    <m/>
    <s v="Communities Unlimited; Security State Bank - -"/>
    <m/>
    <s v="Communities Unlimited; Bank Loan"/>
    <s v="No"/>
    <s v="No"/>
    <m/>
    <m/>
    <m/>
    <m/>
    <m/>
    <m/>
    <m/>
    <m/>
    <m/>
    <m/>
    <m/>
    <m/>
    <m/>
    <m/>
    <s v="Not sure"/>
    <m/>
    <m/>
    <m/>
    <x v="1"/>
  </r>
  <r>
    <n v="11605291013"/>
    <d v="2020-05-15T15:42:35.000"/>
    <d v="2020-05-15T15:51:46.000"/>
    <s v="CU"/>
    <x v="21"/>
    <s v="1"/>
    <m/>
    <m/>
    <m/>
    <x v="0"/>
    <n v="27"/>
    <n v="70.2"/>
    <x v="0"/>
    <x v="3"/>
    <x v="3"/>
    <n v="0"/>
    <n v="0"/>
    <n v="1"/>
    <x v="2"/>
    <n v="9"/>
    <s v="No"/>
    <m/>
    <m/>
    <m/>
    <m/>
    <m/>
    <m/>
    <m/>
    <m/>
    <m/>
    <m/>
    <m/>
    <m/>
    <m/>
    <m/>
    <m/>
    <m/>
    <n v="0"/>
    <x v="2"/>
    <m/>
    <s v=""/>
    <s v="No"/>
    <m/>
    <m/>
    <m/>
    <s v="Not borrowing"/>
    <m/>
    <m/>
    <m/>
    <m/>
    <s v="No"/>
    <s v="Yes"/>
    <s v="`- Water Association merger"/>
    <m/>
    <s v="Merging"/>
    <s v="Not at this time"/>
    <m/>
    <s v="None/NA"/>
    <m/>
    <m/>
    <m/>
    <m/>
    <m/>
    <m/>
    <m/>
    <m/>
    <s v="Not sure"/>
    <m/>
    <m/>
    <m/>
    <x v="1"/>
  </r>
  <r>
    <n v="11580131820"/>
    <d v="2020-05-08T14:24:45.000"/>
    <d v="2020-05-08T14:30:50.000"/>
    <s v="RSOL"/>
    <x v="10"/>
    <s v="1"/>
    <m/>
    <m/>
    <m/>
    <x v="0"/>
    <n v="1236"/>
    <n v="3213.6"/>
    <x v="1"/>
    <x v="8"/>
    <x v="8"/>
    <n v="5"/>
    <n v="0"/>
    <n v="0"/>
    <x v="0"/>
    <s v=""/>
    <s v="Not sure"/>
    <m/>
    <m/>
    <m/>
    <m/>
    <m/>
    <m/>
    <m/>
    <m/>
    <m/>
    <m/>
    <m/>
    <m/>
    <m/>
    <m/>
    <m/>
    <m/>
    <n v="0"/>
    <x v="2"/>
    <m/>
    <s v=""/>
    <s v="Yes"/>
    <m/>
    <m/>
    <s v="State Revolving Fund loan(s)"/>
    <m/>
    <m/>
    <m/>
    <m/>
    <m/>
    <s v="No"/>
    <s v="Yes"/>
    <s v="Mass WARN"/>
    <m/>
    <s v="Emergency assistance"/>
    <m/>
    <m/>
    <m/>
    <m/>
    <s v="Help accessing financial assistance"/>
    <m/>
    <m/>
    <m/>
    <m/>
    <s v="Help communicating with customers"/>
    <m/>
    <m/>
    <m/>
    <m/>
    <m/>
    <x v="1"/>
  </r>
  <r>
    <n v="11594260676"/>
    <d v="2020-05-12T22:43:10.000"/>
    <d v="2020-05-12T22:47:49.000"/>
    <s v="CU"/>
    <x v="21"/>
    <s v="1"/>
    <m/>
    <m/>
    <m/>
    <x v="0"/>
    <n v="355"/>
    <n v="923"/>
    <x v="1"/>
    <x v="25"/>
    <x v="8"/>
    <n v="0"/>
    <n v="5"/>
    <n v="0"/>
    <x v="0"/>
    <s v=""/>
    <s v="Not sure"/>
    <m/>
    <m/>
    <m/>
    <m/>
    <m/>
    <m/>
    <m/>
    <m/>
    <m/>
    <m/>
    <m/>
    <m/>
    <m/>
    <m/>
    <m/>
    <m/>
    <n v="0"/>
    <x v="2"/>
    <m/>
    <s v=""/>
    <s v="Yes"/>
    <m/>
    <s v="U.S. Department of Agriculture loan(s)"/>
    <m/>
    <m/>
    <m/>
    <m/>
    <m/>
    <m/>
    <s v="No"/>
    <s v="No"/>
    <m/>
    <m/>
    <m/>
    <m/>
    <m/>
    <m/>
    <m/>
    <m/>
    <m/>
    <m/>
    <m/>
    <m/>
    <m/>
    <m/>
    <s v="Not sure"/>
    <m/>
    <m/>
    <m/>
    <x v="1"/>
  </r>
  <r>
    <n v="11597805901"/>
    <d v="2020-05-13T19:01:37.000"/>
    <d v="2020-05-13T19:05:23.000"/>
    <s v="GLCAP"/>
    <x v="12"/>
    <s v="Multiple"/>
    <m/>
    <m/>
    <m/>
    <x v="0"/>
    <n v="1874"/>
    <n v="4872.400000000001"/>
    <x v="2"/>
    <x v="10"/>
    <x v="8"/>
    <n v="5"/>
    <n v="1"/>
    <n v="0"/>
    <x v="0"/>
    <s v=""/>
    <s v="Not sure"/>
    <m/>
    <m/>
    <m/>
    <m/>
    <m/>
    <m/>
    <m/>
    <m/>
    <m/>
    <m/>
    <m/>
    <m/>
    <m/>
    <m/>
    <m/>
    <m/>
    <n v="0"/>
    <x v="2"/>
    <m/>
    <s v=""/>
    <s v="No"/>
    <m/>
    <m/>
    <m/>
    <s v="Not borrowing"/>
    <m/>
    <m/>
    <m/>
    <m/>
    <s v="No"/>
    <s v="Not sure"/>
    <m/>
    <m/>
    <m/>
    <m/>
    <m/>
    <m/>
    <m/>
    <m/>
    <m/>
    <m/>
    <m/>
    <m/>
    <m/>
    <m/>
    <s v="Not sure"/>
    <m/>
    <m/>
    <m/>
    <x v="1"/>
  </r>
  <r>
    <n v="11592639322"/>
    <d v="2020-05-12T15:40:14.000"/>
    <d v="2020-05-12T15:45:01.000"/>
    <s v="SERCAP"/>
    <x v="16"/>
    <s v="1"/>
    <m/>
    <m/>
    <m/>
    <x v="0"/>
    <n v="23"/>
    <n v="59.800000000000004"/>
    <x v="0"/>
    <x v="3"/>
    <x v="3"/>
    <n v="0"/>
    <n v="0"/>
    <n v="1"/>
    <x v="1"/>
    <n v="15"/>
    <s v="No"/>
    <m/>
    <m/>
    <m/>
    <m/>
    <m/>
    <m/>
    <m/>
    <m/>
    <m/>
    <m/>
    <m/>
    <m/>
    <m/>
    <m/>
    <m/>
    <m/>
    <n v="0"/>
    <x v="2"/>
    <m/>
    <s v=""/>
    <s v="No"/>
    <m/>
    <m/>
    <m/>
    <s v="Not borrowing"/>
    <m/>
    <m/>
    <m/>
    <m/>
    <s v="Not applicable"/>
    <s v="No"/>
    <m/>
    <m/>
    <m/>
    <m/>
    <m/>
    <m/>
    <m/>
    <s v="Help accessing financial assistance"/>
    <m/>
    <m/>
    <m/>
    <s v="Help complying with state and/or federal regulations"/>
    <m/>
    <m/>
    <s v="Not sure"/>
    <m/>
    <m/>
    <m/>
    <x v="1"/>
  </r>
  <r>
    <n v="11592064583"/>
    <d v="2020-05-12T13:31:02.000"/>
    <d v="2020-05-12T13:40:17.000"/>
    <s v="GLCAP"/>
    <x v="12"/>
    <s v="Multiple"/>
    <m/>
    <m/>
    <m/>
    <x v="0"/>
    <n v="2700"/>
    <n v="7020"/>
    <x v="2"/>
    <x v="16"/>
    <x v="8"/>
    <n v="5"/>
    <n v="0"/>
    <n v="0"/>
    <x v="1"/>
    <n v="15"/>
    <s v="Yes"/>
    <m/>
    <m/>
    <m/>
    <m/>
    <m/>
    <m/>
    <m/>
    <m/>
    <m/>
    <m/>
    <s v="collection from customer"/>
    <m/>
    <s v="Payment collection"/>
    <n v="1"/>
    <s v="Decrease"/>
    <m/>
    <s v=""/>
    <x v="7"/>
    <n v="7000"/>
    <n v="-7000"/>
    <s v="No"/>
    <m/>
    <m/>
    <m/>
    <s v="Not borrowing"/>
    <m/>
    <m/>
    <m/>
    <m/>
    <s v="No"/>
    <s v="Yes"/>
    <s v="offer to help if the need arises"/>
    <m/>
    <s v="Open to help/assist - no specific organization listed"/>
    <s v="no"/>
    <m/>
    <s v="None/NA"/>
    <m/>
    <m/>
    <m/>
    <s v="Help accessing Personal Protective Equipment (PPE)"/>
    <m/>
    <m/>
    <m/>
    <m/>
    <m/>
    <m/>
    <m/>
    <m/>
    <x v="1"/>
  </r>
  <r>
    <n v="11581168478"/>
    <d v="2020-05-08T19:15:21.000"/>
    <d v="2020-05-08T19:19:52.000"/>
    <s v="MAP"/>
    <x v="25"/>
    <s v="1"/>
    <m/>
    <m/>
    <m/>
    <x v="2"/>
    <n v="180"/>
    <n v="468"/>
    <x v="0"/>
    <x v="1"/>
    <x v="1"/>
    <n v="0"/>
    <n v="2"/>
    <n v="0"/>
    <x v="1"/>
    <n v="15"/>
    <s v="No"/>
    <m/>
    <m/>
    <m/>
    <m/>
    <m/>
    <m/>
    <m/>
    <m/>
    <m/>
    <m/>
    <m/>
    <m/>
    <m/>
    <m/>
    <m/>
    <m/>
    <n v="0"/>
    <x v="2"/>
    <m/>
    <s v=""/>
    <s v="No"/>
    <m/>
    <m/>
    <m/>
    <s v="Not borrowing"/>
    <m/>
    <m/>
    <m/>
    <m/>
    <s v="Not applicable"/>
    <s v="No"/>
    <m/>
    <m/>
    <m/>
    <m/>
    <m/>
    <m/>
    <s v="Help navigating resources and/or policy changes"/>
    <s v="Help accessing financial assistance"/>
    <m/>
    <m/>
    <m/>
    <s v="Help complying with state and/or federal regulations"/>
    <m/>
    <m/>
    <m/>
    <m/>
    <m/>
    <m/>
    <x v="1"/>
  </r>
  <r>
    <n v="11568395540"/>
    <d v="2020-05-05T14:21:34.000"/>
    <d v="2020-05-05T14:32:16.000"/>
    <s v="CU"/>
    <x v="5"/>
    <s v="1"/>
    <m/>
    <m/>
    <m/>
    <x v="0"/>
    <n v="560"/>
    <n v="1456"/>
    <x v="1"/>
    <x v="24"/>
    <x v="5"/>
    <n v="1"/>
    <n v="2"/>
    <n v="0"/>
    <x v="1"/>
    <n v="15"/>
    <s v="No"/>
    <m/>
    <m/>
    <m/>
    <m/>
    <m/>
    <m/>
    <m/>
    <m/>
    <m/>
    <m/>
    <m/>
    <m/>
    <m/>
    <m/>
    <m/>
    <m/>
    <n v="0"/>
    <x v="2"/>
    <m/>
    <s v=""/>
    <s v="Yes"/>
    <m/>
    <s v="U.S. Department of Agriculture loan(s)"/>
    <m/>
    <m/>
    <m/>
    <m/>
    <m/>
    <m/>
    <s v="No"/>
    <s v="No"/>
    <m/>
    <m/>
    <m/>
    <m/>
    <m/>
    <m/>
    <m/>
    <m/>
    <m/>
    <m/>
    <m/>
    <m/>
    <m/>
    <m/>
    <s v="Not sure"/>
    <m/>
    <m/>
    <m/>
    <x v="1"/>
  </r>
  <r>
    <n v="11580056522"/>
    <d v="2020-05-08T13:57:49.000"/>
    <d v="2020-05-08T14:09:07.000"/>
    <s v="GLCAP"/>
    <x v="12"/>
    <s v="Multiple"/>
    <m/>
    <m/>
    <m/>
    <x v="0"/>
    <n v="2826"/>
    <n v="7347.6"/>
    <x v="2"/>
    <x v="8"/>
    <x v="8"/>
    <n v="8"/>
    <n v="0"/>
    <n v="0"/>
    <x v="6"/>
    <n v="1"/>
    <s v="Yes"/>
    <s v="paying staff"/>
    <m/>
    <s v="paying bills, like electricity"/>
    <m/>
    <s v="maintaining our system"/>
    <m/>
    <s v="delaying or impeding capital improvement projects"/>
    <s v="paying back existing debt"/>
    <m/>
    <m/>
    <m/>
    <m/>
    <m/>
    <m/>
    <s v="Decrease"/>
    <m/>
    <s v=""/>
    <x v="7"/>
    <n v="9000"/>
    <n v="-9000"/>
    <s v="Yes"/>
    <s v="Bond(s)"/>
    <m/>
    <m/>
    <m/>
    <m/>
    <m/>
    <m/>
    <m/>
    <s v="Yes"/>
    <s v="No"/>
    <m/>
    <m/>
    <m/>
    <m/>
    <m/>
    <m/>
    <m/>
    <s v="Help accessing financial assistance"/>
    <m/>
    <m/>
    <m/>
    <m/>
    <m/>
    <m/>
    <m/>
    <m/>
    <m/>
    <m/>
    <x v="1"/>
  </r>
  <r>
    <n v="11600978524"/>
    <d v="2020-05-14T14:51:44.000"/>
    <d v="2020-05-14T14:54:32.000"/>
    <s v="CU"/>
    <x v="5"/>
    <s v="1"/>
    <m/>
    <m/>
    <m/>
    <x v="0"/>
    <n v="400"/>
    <n v="1040"/>
    <x v="1"/>
    <x v="1"/>
    <x v="1"/>
    <n v="0"/>
    <n v="1"/>
    <n v="1"/>
    <x v="1"/>
    <n v="15"/>
    <s v="No"/>
    <m/>
    <m/>
    <m/>
    <m/>
    <m/>
    <m/>
    <m/>
    <m/>
    <m/>
    <m/>
    <m/>
    <m/>
    <m/>
    <m/>
    <m/>
    <m/>
    <n v="0"/>
    <x v="2"/>
    <m/>
    <s v=""/>
    <s v="Yes"/>
    <m/>
    <s v="U.S. Department of Agriculture loan(s)"/>
    <m/>
    <m/>
    <m/>
    <m/>
    <m/>
    <m/>
    <s v="No"/>
    <s v="No"/>
    <m/>
    <m/>
    <m/>
    <m/>
    <m/>
    <m/>
    <m/>
    <m/>
    <m/>
    <m/>
    <m/>
    <m/>
    <m/>
    <m/>
    <s v="Not sure"/>
    <m/>
    <m/>
    <m/>
    <x v="1"/>
  </r>
  <r>
    <n v="11605955741"/>
    <d v="2020-05-15T18:39:03.000"/>
    <d v="2020-05-15T18:45:49.000"/>
    <s v="CU"/>
    <x v="13"/>
    <s v="3"/>
    <m/>
    <m/>
    <m/>
    <x v="2"/>
    <n v="470"/>
    <n v="1222"/>
    <x v="1"/>
    <x v="22"/>
    <x v="8"/>
    <n v="1"/>
    <n v="0"/>
    <n v="0"/>
    <x v="2"/>
    <n v="9"/>
    <s v="No"/>
    <m/>
    <m/>
    <m/>
    <m/>
    <m/>
    <m/>
    <m/>
    <m/>
    <m/>
    <m/>
    <m/>
    <m/>
    <m/>
    <m/>
    <m/>
    <m/>
    <n v="0"/>
    <x v="2"/>
    <m/>
    <s v=""/>
    <s v="No"/>
    <m/>
    <m/>
    <m/>
    <s v="Not borrowing"/>
    <m/>
    <m/>
    <m/>
    <m/>
    <s v="No"/>
    <s v="No"/>
    <m/>
    <m/>
    <m/>
    <m/>
    <m/>
    <m/>
    <s v="Help navigating resources and/or policy changes"/>
    <m/>
    <s v="Help with operations and maintenance"/>
    <s v="Help accessing Personal Protective Equipment (PPE)"/>
    <m/>
    <m/>
    <m/>
    <m/>
    <m/>
    <m/>
    <m/>
    <m/>
    <x v="1"/>
  </r>
  <r>
    <n v="11580447536"/>
    <d v="2020-05-08T15:46:29.000"/>
    <d v="2020-05-08T15:51:04.000"/>
    <s v="MAP"/>
    <x v="25"/>
    <s v="1"/>
    <m/>
    <m/>
    <m/>
    <x v="0"/>
    <n v="760"/>
    <n v="1976"/>
    <x v="1"/>
    <x v="16"/>
    <x v="8"/>
    <n v="2"/>
    <n v="1"/>
    <n v="0"/>
    <x v="1"/>
    <n v="15"/>
    <s v="No"/>
    <m/>
    <m/>
    <m/>
    <m/>
    <m/>
    <m/>
    <m/>
    <m/>
    <m/>
    <m/>
    <m/>
    <m/>
    <m/>
    <m/>
    <m/>
    <m/>
    <n v="0"/>
    <x v="2"/>
    <m/>
    <s v=""/>
    <s v="Yes"/>
    <s v="Bond(s)"/>
    <s v="U.S. Department of Agriculture loan(s)"/>
    <m/>
    <m/>
    <m/>
    <m/>
    <m/>
    <m/>
    <s v="No"/>
    <s v="No"/>
    <m/>
    <m/>
    <m/>
    <m/>
    <m/>
    <m/>
    <m/>
    <m/>
    <m/>
    <m/>
    <m/>
    <m/>
    <m/>
    <m/>
    <s v="Not sure"/>
    <m/>
    <m/>
    <m/>
    <x v="1"/>
  </r>
  <r>
    <n v="11595960685"/>
    <d v="2020-05-13T11:11:27.000"/>
    <d v="2020-05-13T11:17:41.000"/>
    <s v="GLCAP"/>
    <x v="3"/>
    <s v="5"/>
    <m/>
    <m/>
    <m/>
    <x v="2"/>
    <n v="1922"/>
    <n v="4997.2"/>
    <x v="2"/>
    <x v="30"/>
    <x v="10"/>
    <n v="7"/>
    <n v="1"/>
    <n v="0"/>
    <x v="0"/>
    <s v=""/>
    <s v="Yes"/>
    <m/>
    <m/>
    <m/>
    <m/>
    <m/>
    <m/>
    <m/>
    <m/>
    <s v="unsure"/>
    <m/>
    <m/>
    <m/>
    <m/>
    <m/>
    <s v="Decrease"/>
    <m/>
    <s v=""/>
    <x v="7"/>
    <m/>
    <s v=""/>
    <m/>
    <m/>
    <m/>
    <m/>
    <m/>
    <s v="Do not want to answer"/>
    <m/>
    <m/>
    <m/>
    <s v="No"/>
    <s v="Not sure"/>
    <m/>
    <m/>
    <m/>
    <m/>
    <m/>
    <m/>
    <m/>
    <m/>
    <m/>
    <m/>
    <m/>
    <m/>
    <m/>
    <m/>
    <s v="Not sure"/>
    <m/>
    <m/>
    <m/>
    <x v="1"/>
  </r>
  <r>
    <n v="11593184730"/>
    <d v="2020-05-12T17:47:51.000"/>
    <d v="2020-05-12T17:51:35.000"/>
    <s v="CU"/>
    <x v="13"/>
    <s v="2"/>
    <m/>
    <m/>
    <m/>
    <x v="0"/>
    <n v="560"/>
    <n v="1456"/>
    <x v="1"/>
    <x v="3"/>
    <x v="3"/>
    <n v="2"/>
    <n v="1"/>
    <n v="0"/>
    <x v="0"/>
    <s v=""/>
    <s v="Not sure"/>
    <m/>
    <m/>
    <m/>
    <m/>
    <m/>
    <m/>
    <m/>
    <m/>
    <m/>
    <m/>
    <m/>
    <m/>
    <m/>
    <m/>
    <m/>
    <m/>
    <n v="0"/>
    <x v="2"/>
    <m/>
    <s v=""/>
    <s v="Yes"/>
    <s v="Bond(s)"/>
    <m/>
    <m/>
    <m/>
    <m/>
    <m/>
    <m/>
    <m/>
    <s v="No"/>
    <s v="No"/>
    <m/>
    <m/>
    <m/>
    <m/>
    <m/>
    <m/>
    <m/>
    <m/>
    <m/>
    <m/>
    <m/>
    <m/>
    <m/>
    <m/>
    <s v="Not sure"/>
    <m/>
    <m/>
    <m/>
    <x v="1"/>
  </r>
  <r>
    <n v="11579734220"/>
    <d v="2020-05-08T12:22:10.000"/>
    <d v="2020-05-08T12:26:34.000"/>
    <s v="GLCAP"/>
    <x v="23"/>
    <s v="Multiple"/>
    <m/>
    <m/>
    <m/>
    <x v="1"/>
    <n v="1033"/>
    <n v="2685.8"/>
    <x v="1"/>
    <x v="8"/>
    <x v="8"/>
    <n v="5"/>
    <n v="0"/>
    <n v="0"/>
    <x v="1"/>
    <n v="15"/>
    <s v="Not sure"/>
    <m/>
    <m/>
    <m/>
    <m/>
    <m/>
    <m/>
    <m/>
    <m/>
    <m/>
    <m/>
    <m/>
    <m/>
    <m/>
    <m/>
    <m/>
    <m/>
    <n v="0"/>
    <x v="2"/>
    <m/>
    <s v=""/>
    <s v="Yes"/>
    <s v="Bond(s)"/>
    <m/>
    <m/>
    <m/>
    <m/>
    <m/>
    <m/>
    <m/>
    <s v="No"/>
    <s v="No"/>
    <m/>
    <m/>
    <m/>
    <m/>
    <m/>
    <m/>
    <m/>
    <m/>
    <m/>
    <m/>
    <m/>
    <m/>
    <m/>
    <m/>
    <m/>
    <s v="None that I know of at this time"/>
    <m/>
    <s v="None/NA"/>
    <x v="1"/>
  </r>
  <r>
    <n v="11611582651"/>
    <d v="2020-05-18T09:45:21.000"/>
    <d v="2020-05-18T09:52:45.000"/>
    <s v="RSOL"/>
    <x v="26"/>
    <s v="1"/>
    <m/>
    <m/>
    <m/>
    <x v="1"/>
    <n v="41"/>
    <n v="106.60000000000001"/>
    <x v="0"/>
    <x v="10"/>
    <x v="8"/>
    <n v="0"/>
    <n v="0"/>
    <n v="0"/>
    <x v="0"/>
    <s v=""/>
    <s v="Not sure"/>
    <m/>
    <m/>
    <m/>
    <m/>
    <m/>
    <m/>
    <m/>
    <m/>
    <m/>
    <m/>
    <m/>
    <m/>
    <m/>
    <m/>
    <m/>
    <m/>
    <n v="0"/>
    <x v="2"/>
    <m/>
    <s v=""/>
    <s v="Yes"/>
    <m/>
    <s v="U.S. Department of Agriculture loan(s)"/>
    <m/>
    <m/>
    <m/>
    <m/>
    <m/>
    <m/>
    <s v="No"/>
    <s v="No"/>
    <m/>
    <m/>
    <m/>
    <m/>
    <m/>
    <m/>
    <m/>
    <m/>
    <m/>
    <m/>
    <m/>
    <m/>
    <m/>
    <m/>
    <s v="Not sure"/>
    <m/>
    <m/>
    <m/>
    <x v="1"/>
  </r>
  <r>
    <n v="11589754799"/>
    <d v="2020-05-11T22:59:13.000"/>
    <d v="2020-05-11T23:09:55.000"/>
    <s v="RCAC"/>
    <x v="27"/>
    <s v="1"/>
    <m/>
    <m/>
    <s v="Incomplete"/>
    <x v="2"/>
    <n v="730"/>
    <n v="1898"/>
    <x v="1"/>
    <x v="3"/>
    <x v="3"/>
    <n v="9"/>
    <n v="0"/>
    <n v="1"/>
    <x v="2"/>
    <n v="9"/>
    <s v="Yes"/>
    <m/>
    <m/>
    <m/>
    <m/>
    <m/>
    <m/>
    <m/>
    <m/>
    <m/>
    <m/>
    <m/>
    <m/>
    <m/>
    <m/>
    <m/>
    <m/>
    <s v=""/>
    <x v="7"/>
    <m/>
    <s v=""/>
    <m/>
    <m/>
    <m/>
    <m/>
    <m/>
    <m/>
    <m/>
    <m/>
    <m/>
    <m/>
    <m/>
    <m/>
    <m/>
    <m/>
    <m/>
    <m/>
    <m/>
    <m/>
    <m/>
    <m/>
    <m/>
    <m/>
    <m/>
    <m/>
    <m/>
    <m/>
    <m/>
    <m/>
    <m/>
    <x v="1"/>
  </r>
  <r>
    <n v="11592722894"/>
    <d v="2020-05-12T15:58:56.000"/>
    <d v="2020-05-12T16:02:26.000"/>
    <s v="SERCAP"/>
    <x v="28"/>
    <s v="1"/>
    <m/>
    <m/>
    <m/>
    <x v="0"/>
    <n v="7300"/>
    <n v="18980"/>
    <x v="3"/>
    <x v="13"/>
    <x v="8"/>
    <n v="23"/>
    <n v="0"/>
    <n v="0"/>
    <x v="1"/>
    <n v="15"/>
    <s v="Not sure"/>
    <m/>
    <m/>
    <m/>
    <m/>
    <m/>
    <m/>
    <m/>
    <m/>
    <m/>
    <m/>
    <m/>
    <m/>
    <m/>
    <m/>
    <m/>
    <m/>
    <n v="0"/>
    <x v="2"/>
    <m/>
    <s v=""/>
    <s v="No"/>
    <m/>
    <m/>
    <m/>
    <s v="Not borrowing"/>
    <m/>
    <m/>
    <m/>
    <m/>
    <s v="No"/>
    <s v="No"/>
    <m/>
    <m/>
    <m/>
    <m/>
    <m/>
    <m/>
    <m/>
    <m/>
    <m/>
    <s v="Help accessing Personal Protective Equipment (PPE)"/>
    <m/>
    <m/>
    <m/>
    <m/>
    <m/>
    <m/>
    <m/>
    <m/>
    <x v="1"/>
  </r>
  <r>
    <n v="11580750168"/>
    <d v="2020-05-08T17:09:59.000"/>
    <d v="2020-05-08T17:24:55.000"/>
    <s v="GLCAP"/>
    <x v="12"/>
    <s v="Multiple"/>
    <m/>
    <m/>
    <m/>
    <x v="2"/>
    <n v="3481"/>
    <n v="9050.6"/>
    <x v="2"/>
    <x v="8"/>
    <x v="8"/>
    <n v="18"/>
    <n v="0"/>
    <n v="0"/>
    <x v="2"/>
    <n v="9"/>
    <s v="Yes"/>
    <m/>
    <m/>
    <m/>
    <m/>
    <m/>
    <m/>
    <s v="delaying or impeding capital improvement projects"/>
    <m/>
    <m/>
    <m/>
    <m/>
    <m/>
    <m/>
    <m/>
    <s v="No change"/>
    <m/>
    <n v="0"/>
    <x v="2"/>
    <m/>
    <s v=""/>
    <s v="Yes"/>
    <m/>
    <s v="U.S. Department of Agriculture loan(s)"/>
    <m/>
    <m/>
    <m/>
    <m/>
    <m/>
    <m/>
    <s v="No"/>
    <s v="No"/>
    <m/>
    <m/>
    <m/>
    <m/>
    <m/>
    <m/>
    <m/>
    <m/>
    <m/>
    <s v="Help accessing Personal Protective Equipment (PPE)"/>
    <m/>
    <m/>
    <m/>
    <s v="Help planning for or adjusting to any future reopening (flushing, financing reconnections, etc.)"/>
    <m/>
    <m/>
    <m/>
    <m/>
    <x v="1"/>
  </r>
  <r>
    <n v="11569861253"/>
    <d v="2020-05-05T21:03:44.000"/>
    <d v="2020-05-05T21:08:26.000"/>
    <s v="CU"/>
    <x v="5"/>
    <s v="1"/>
    <m/>
    <m/>
    <m/>
    <x v="0"/>
    <n v="220"/>
    <n v="572"/>
    <x v="1"/>
    <x v="25"/>
    <x v="8"/>
    <n v="0"/>
    <n v="0"/>
    <n v="2"/>
    <x v="0"/>
    <s v=""/>
    <s v="No"/>
    <m/>
    <m/>
    <m/>
    <m/>
    <m/>
    <m/>
    <m/>
    <m/>
    <m/>
    <m/>
    <m/>
    <m/>
    <m/>
    <m/>
    <m/>
    <m/>
    <n v="0"/>
    <x v="2"/>
    <m/>
    <s v=""/>
    <s v="Yes"/>
    <m/>
    <m/>
    <m/>
    <m/>
    <m/>
    <s v="Old loan"/>
    <m/>
    <s v="Loan - other"/>
    <s v="No"/>
    <s v="No"/>
    <m/>
    <m/>
    <m/>
    <m/>
    <m/>
    <m/>
    <m/>
    <m/>
    <m/>
    <m/>
    <m/>
    <m/>
    <m/>
    <m/>
    <s v="Not sure"/>
    <m/>
    <m/>
    <m/>
    <x v="1"/>
  </r>
  <r>
    <n v="11593315231"/>
    <d v="2020-05-12T18:21:31.000"/>
    <d v="2020-05-12T18:23:56.000"/>
    <s v="SERCAP"/>
    <x v="14"/>
    <s v="Multiple"/>
    <m/>
    <m/>
    <m/>
    <x v="2"/>
    <n v="5000"/>
    <n v="13000"/>
    <x v="3"/>
    <x v="8"/>
    <x v="8"/>
    <n v="25"/>
    <n v="0"/>
    <n v="0"/>
    <x v="4"/>
    <n v="4"/>
    <s v="Not sure"/>
    <m/>
    <m/>
    <m/>
    <m/>
    <m/>
    <m/>
    <m/>
    <m/>
    <m/>
    <m/>
    <m/>
    <m/>
    <m/>
    <m/>
    <m/>
    <m/>
    <n v="0"/>
    <x v="2"/>
    <m/>
    <s v=""/>
    <s v="Yes"/>
    <m/>
    <m/>
    <s v="State Revolving Fund loan(s)"/>
    <m/>
    <m/>
    <m/>
    <m/>
    <m/>
    <s v="No"/>
    <s v="Not sure"/>
    <m/>
    <m/>
    <m/>
    <m/>
    <m/>
    <m/>
    <m/>
    <m/>
    <m/>
    <m/>
    <m/>
    <m/>
    <m/>
    <m/>
    <s v="Not sure"/>
    <m/>
    <m/>
    <m/>
    <x v="1"/>
  </r>
  <r>
    <n v="11576511702"/>
    <d v="2020-05-07T15:16:42.000"/>
    <d v="2020-05-07T15:26:21.000"/>
    <s v="CU"/>
    <x v="15"/>
    <s v="Multiple"/>
    <m/>
    <m/>
    <m/>
    <x v="0"/>
    <n v="3400"/>
    <n v="8840"/>
    <x v="2"/>
    <x v="16"/>
    <x v="8"/>
    <n v="6"/>
    <n v="1"/>
    <n v="1"/>
    <x v="2"/>
    <n v="9"/>
    <s v="No"/>
    <m/>
    <m/>
    <m/>
    <m/>
    <m/>
    <m/>
    <m/>
    <m/>
    <m/>
    <m/>
    <m/>
    <m/>
    <m/>
    <m/>
    <m/>
    <m/>
    <n v="0"/>
    <x v="2"/>
    <m/>
    <s v=""/>
    <s v="Yes"/>
    <s v="Bond(s)"/>
    <s v="U.S. Department of Agriculture loan(s)"/>
    <m/>
    <m/>
    <m/>
    <m/>
    <m/>
    <m/>
    <s v="No"/>
    <s v="No"/>
    <m/>
    <m/>
    <m/>
    <m/>
    <m/>
    <m/>
    <s v="Help navigating resources and/or policy changes"/>
    <s v="Help accessing financial assistance"/>
    <m/>
    <s v="Help accessing Personal Protective Equipment (PPE)"/>
    <m/>
    <m/>
    <m/>
    <m/>
    <m/>
    <m/>
    <m/>
    <m/>
    <x v="1"/>
  </r>
  <r>
    <n v="11602183358"/>
    <d v="2020-05-14T19:54:36.000"/>
    <d v="2020-05-14T20:03:54.000"/>
    <s v="CU"/>
    <x v="4"/>
    <s v="1"/>
    <m/>
    <m/>
    <m/>
    <x v="0"/>
    <n v="45"/>
    <n v="117"/>
    <x v="0"/>
    <x v="3"/>
    <x v="3"/>
    <n v="0"/>
    <n v="2"/>
    <n v="0"/>
    <x v="2"/>
    <n v="9"/>
    <s v="No"/>
    <m/>
    <m/>
    <m/>
    <m/>
    <m/>
    <m/>
    <m/>
    <m/>
    <m/>
    <m/>
    <m/>
    <m/>
    <m/>
    <m/>
    <m/>
    <m/>
    <n v="0"/>
    <x v="2"/>
    <m/>
    <s v=""/>
    <s v="No"/>
    <m/>
    <m/>
    <m/>
    <s v="Not borrowing"/>
    <m/>
    <m/>
    <m/>
    <m/>
    <s v="Not applicable"/>
    <s v="Not sure"/>
    <s v="We work closely with the City of - when needed."/>
    <m/>
    <s v="No details provided - just listed agency they're partnering with"/>
    <s v="There is a lot less traffic from tourism and this has assisted the environment."/>
    <m/>
    <s v="Miscellaneous"/>
    <m/>
    <m/>
    <m/>
    <m/>
    <m/>
    <m/>
    <m/>
    <m/>
    <m/>
    <s v="none"/>
    <m/>
    <s v="None/NA"/>
    <x v="1"/>
  </r>
  <r>
    <n v="11600837712"/>
    <d v="2020-05-14T14:12:43.000"/>
    <d v="2020-05-14T14:19:33.000"/>
    <s v="CU"/>
    <x v="4"/>
    <s v="Multiple"/>
    <m/>
    <m/>
    <m/>
    <x v="0"/>
    <n v="107"/>
    <n v="278.2"/>
    <x v="0"/>
    <x v="1"/>
    <x v="1"/>
    <n v="1"/>
    <n v="0"/>
    <n v="0"/>
    <x v="5"/>
    <s v=""/>
    <s v="No"/>
    <m/>
    <m/>
    <m/>
    <m/>
    <m/>
    <m/>
    <m/>
    <m/>
    <m/>
    <m/>
    <m/>
    <m/>
    <m/>
    <m/>
    <m/>
    <m/>
    <n v="0"/>
    <x v="2"/>
    <m/>
    <s v=""/>
    <s v="Yes"/>
    <m/>
    <s v="U.S. Department of Agriculture loan(s)"/>
    <m/>
    <m/>
    <m/>
    <m/>
    <m/>
    <m/>
    <s v="No"/>
    <s v="No"/>
    <m/>
    <m/>
    <m/>
    <m/>
    <m/>
    <m/>
    <m/>
    <m/>
    <m/>
    <m/>
    <m/>
    <m/>
    <m/>
    <m/>
    <s v="Not sure"/>
    <m/>
    <m/>
    <m/>
    <x v="1"/>
  </r>
  <r>
    <n v="11586253289"/>
    <d v="2020-05-11T03:37:42.000"/>
    <d v="2020-05-11T03:43:56.000"/>
    <s v="CU"/>
    <x v="4"/>
    <s v="1"/>
    <m/>
    <m/>
    <m/>
    <x v="0"/>
    <n v="138"/>
    <n v="358.8"/>
    <x v="0"/>
    <x v="1"/>
    <x v="1"/>
    <n v="0"/>
    <n v="4"/>
    <n v="2"/>
    <x v="6"/>
    <n v="1"/>
    <s v="No"/>
    <m/>
    <m/>
    <m/>
    <m/>
    <m/>
    <m/>
    <m/>
    <m/>
    <m/>
    <m/>
    <m/>
    <m/>
    <m/>
    <m/>
    <m/>
    <m/>
    <n v="0"/>
    <x v="2"/>
    <m/>
    <s v=""/>
    <s v="No"/>
    <m/>
    <m/>
    <m/>
    <s v="Not borrowing"/>
    <m/>
    <m/>
    <m/>
    <m/>
    <s v="Not applicable"/>
    <s v="Yes"/>
    <s v="Cloth masks donated by SAWS."/>
    <m/>
    <s v="Donations/delivery of PPE and other supplies"/>
    <s v="No Comment."/>
    <m/>
    <s v="None/NA"/>
    <m/>
    <m/>
    <m/>
    <m/>
    <m/>
    <m/>
    <m/>
    <m/>
    <s v="Not sure"/>
    <m/>
    <m/>
    <m/>
    <x v="1"/>
  </r>
  <r>
    <n v="11601171067"/>
    <d v="2020-05-14T15:37:15.000"/>
    <d v="2020-05-14T15:40:34.000"/>
    <s v="SERCAP"/>
    <x v="29"/>
    <s v="Multiple"/>
    <m/>
    <m/>
    <m/>
    <x v="1"/>
    <m/>
    <s v=""/>
    <x v="4"/>
    <x v="31"/>
    <x v="4"/>
    <n v="27"/>
    <n v="80"/>
    <n v="0"/>
    <x v="0"/>
    <s v=""/>
    <s v="Not sure"/>
    <m/>
    <m/>
    <m/>
    <m/>
    <m/>
    <m/>
    <m/>
    <m/>
    <m/>
    <m/>
    <m/>
    <m/>
    <m/>
    <m/>
    <m/>
    <m/>
    <n v="0"/>
    <x v="2"/>
    <m/>
    <s v=""/>
    <s v="No"/>
    <m/>
    <m/>
    <m/>
    <s v="Not borrowing"/>
    <m/>
    <m/>
    <m/>
    <m/>
    <s v="Not applicable"/>
    <s v="No"/>
    <m/>
    <m/>
    <m/>
    <m/>
    <m/>
    <m/>
    <m/>
    <m/>
    <m/>
    <s v="Help accessing Personal Protective Equipment (PPE)"/>
    <s v="Help accessing supplies/chemicals"/>
    <m/>
    <m/>
    <m/>
    <m/>
    <m/>
    <m/>
    <m/>
    <x v="1"/>
  </r>
  <r>
    <n v="11602843488"/>
    <d v="2020-05-14T23:22:14.000"/>
    <d v="2020-05-14T23:39:59.000"/>
    <s v="CU"/>
    <x v="4"/>
    <s v="1"/>
    <m/>
    <m/>
    <m/>
    <x v="0"/>
    <n v="541"/>
    <n v="1406.6000000000001"/>
    <x v="1"/>
    <x v="24"/>
    <x v="5"/>
    <n v="3"/>
    <n v="0"/>
    <n v="0"/>
    <x v="6"/>
    <n v="1"/>
    <s v="Not sure"/>
    <m/>
    <m/>
    <m/>
    <m/>
    <m/>
    <m/>
    <m/>
    <m/>
    <m/>
    <m/>
    <m/>
    <m/>
    <m/>
    <m/>
    <m/>
    <m/>
    <n v="0"/>
    <x v="2"/>
    <m/>
    <s v=""/>
    <s v="Yes"/>
    <m/>
    <s v="U.S. Department of Agriculture loan(s)"/>
    <m/>
    <m/>
    <m/>
    <m/>
    <m/>
    <m/>
    <s v="No"/>
    <s v="Yes"/>
    <s v="TRWA, other local utilities,  sharing information and tips"/>
    <m/>
    <s v="Communication/Discussion - Sharing ideas/see what other organizations are doing"/>
    <s v="We have reduced customer contact.  We have no in office payments, all customer payments are non- contact.  There have been no board meetings since Feburary.  We have  email and an attempt (that failed) at a zoom board meeting, however, we are exchanging information but no formal meetings. Board members are communicating with manager by phone or email."/>
    <m/>
    <s v="Compliance with disinfection/social distancing protocols"/>
    <m/>
    <m/>
    <s v="Help with operations and maintenance"/>
    <s v="Help accessing Personal Protective Equipment (PPE)"/>
    <m/>
    <m/>
    <m/>
    <m/>
    <m/>
    <s v="if we have an infected staff member we will need operations and maintenance help.  At this time we do not have any infections and we practice social distancing.  We do not have access to any replacement operators or office staff and are limited to non N95 masks .  We can buy gloves and do have cloth or surgical style masks.  We often enter customer homes to complete CSIs but do not have the proper mask to do so.  We have had an extrordinary amount of new customers wanting service due to the lower lending rates is putting a strain on contractors and personnel. We are also experiencing difficulty with obtaining line locates from 811.  We are completing extra field water line locates due to increased construction.  This is also straining our staff."/>
    <m/>
    <m/>
    <x v="1"/>
  </r>
  <r>
    <n v="11605737231"/>
    <d v="2020-05-15T17:40:37.000"/>
    <d v="2020-05-15T17:44:16.000"/>
    <s v="CU"/>
    <x v="4"/>
    <s v="1"/>
    <m/>
    <m/>
    <m/>
    <x v="2"/>
    <n v="2260"/>
    <n v="5876"/>
    <x v="2"/>
    <x v="3"/>
    <x v="3"/>
    <n v="2"/>
    <n v="1"/>
    <n v="0"/>
    <x v="0"/>
    <s v=""/>
    <s v="Not sure"/>
    <m/>
    <m/>
    <m/>
    <m/>
    <m/>
    <m/>
    <m/>
    <m/>
    <m/>
    <m/>
    <m/>
    <m/>
    <m/>
    <m/>
    <m/>
    <m/>
    <n v="0"/>
    <x v="2"/>
    <m/>
    <s v=""/>
    <s v="Yes"/>
    <m/>
    <s v="U.S. Department of Agriculture loan(s)"/>
    <m/>
    <m/>
    <m/>
    <m/>
    <m/>
    <m/>
    <s v="Not applicable"/>
    <s v="Not sure"/>
    <m/>
    <m/>
    <m/>
    <m/>
    <m/>
    <m/>
    <m/>
    <m/>
    <m/>
    <m/>
    <m/>
    <m/>
    <m/>
    <m/>
    <s v="Not sure"/>
    <m/>
    <m/>
    <m/>
    <x v="1"/>
  </r>
  <r>
    <n v="11596998693"/>
    <d v="2020-05-13T15:33:16.000"/>
    <d v="2020-05-13T15:53:41.000"/>
    <s v="CU"/>
    <x v="13"/>
    <s v="Multiple"/>
    <m/>
    <m/>
    <m/>
    <x v="0"/>
    <n v="1352"/>
    <n v="3515.2000000000003"/>
    <x v="2"/>
    <x v="25"/>
    <x v="8"/>
    <n v="4"/>
    <n v="0"/>
    <n v="0"/>
    <x v="0"/>
    <s v=""/>
    <s v="No"/>
    <m/>
    <m/>
    <m/>
    <m/>
    <m/>
    <m/>
    <m/>
    <m/>
    <m/>
    <m/>
    <m/>
    <m/>
    <m/>
    <m/>
    <m/>
    <m/>
    <n v="0"/>
    <x v="2"/>
    <m/>
    <s v=""/>
    <s v="Yes"/>
    <m/>
    <s v="U.S. Department of Agriculture loan(s)"/>
    <s v="State Revolving Fund loan(s)"/>
    <m/>
    <m/>
    <s v="Arkansas Natural Resources Commission"/>
    <m/>
    <s v="State gov. agency"/>
    <s v="No"/>
    <s v="No"/>
    <m/>
    <m/>
    <m/>
    <m/>
    <m/>
    <m/>
    <m/>
    <m/>
    <m/>
    <m/>
    <m/>
    <m/>
    <m/>
    <m/>
    <s v="Not sure"/>
    <s v="Recent Landslide has  caused instable conditions for water line and road.  Engineer will be working with road department and Rural Development as recommended by Community Resource"/>
    <m/>
    <s v="Help with additional emergency recovery"/>
    <x v="1"/>
  </r>
  <r>
    <n v="11593128861"/>
    <d v="2020-05-12T17:33:41.000"/>
    <d v="2020-05-12T17:39:04.000"/>
    <s v="GLCAP"/>
    <x v="3"/>
    <s v="9"/>
    <m/>
    <m/>
    <m/>
    <x v="2"/>
    <n v="1480"/>
    <n v="3848"/>
    <x v="2"/>
    <x v="8"/>
    <x v="8"/>
    <n v="12"/>
    <n v="0"/>
    <n v="0"/>
    <x v="0"/>
    <s v=""/>
    <s v="Not sure"/>
    <m/>
    <m/>
    <m/>
    <m/>
    <m/>
    <m/>
    <m/>
    <m/>
    <m/>
    <m/>
    <m/>
    <m/>
    <m/>
    <m/>
    <m/>
    <m/>
    <n v="0"/>
    <x v="2"/>
    <m/>
    <s v=""/>
    <m/>
    <m/>
    <m/>
    <m/>
    <m/>
    <m/>
    <s v="Not yet"/>
    <m/>
    <s v="None/don't know"/>
    <s v="No"/>
    <s v="No"/>
    <m/>
    <m/>
    <m/>
    <m/>
    <m/>
    <m/>
    <m/>
    <m/>
    <m/>
    <m/>
    <m/>
    <m/>
    <m/>
    <m/>
    <s v="Not sure"/>
    <m/>
    <m/>
    <m/>
    <x v="1"/>
  </r>
  <r>
    <n v="11597160150"/>
    <d v="2020-05-13T15:56:07.000"/>
    <d v="2020-05-13T16:23:00.000"/>
    <s v="GLCAP"/>
    <x v="3"/>
    <s v="6"/>
    <m/>
    <m/>
    <m/>
    <x v="0"/>
    <n v="1100"/>
    <n v="2860"/>
    <x v="1"/>
    <x v="5"/>
    <x v="5"/>
    <m/>
    <m/>
    <m/>
    <x v="4"/>
    <n v="4"/>
    <s v="Not sure"/>
    <m/>
    <m/>
    <m/>
    <m/>
    <m/>
    <m/>
    <m/>
    <m/>
    <m/>
    <m/>
    <m/>
    <m/>
    <m/>
    <m/>
    <m/>
    <m/>
    <n v="0"/>
    <x v="2"/>
    <m/>
    <s v=""/>
    <s v="Yes"/>
    <m/>
    <m/>
    <s v="State Revolving Fund loan(s)"/>
    <m/>
    <m/>
    <s v="DEP Forgivable Loan (Green $s)"/>
    <m/>
    <s v="State gov. agency"/>
    <s v="No"/>
    <s v="No"/>
    <m/>
    <m/>
    <m/>
    <m/>
    <m/>
    <m/>
    <m/>
    <m/>
    <m/>
    <m/>
    <m/>
    <m/>
    <m/>
    <m/>
    <m/>
    <s v="None that apply at present."/>
    <m/>
    <s v="None/NA"/>
    <x v="1"/>
  </r>
  <r>
    <n v="11606282874"/>
    <d v="2020-05-15T20:13:43.000"/>
    <d v="2020-05-15T20:25:55.000"/>
    <s v="CU"/>
    <x v="11"/>
    <s v="0"/>
    <s v="Yes"/>
    <m/>
    <m/>
    <x v="0"/>
    <n v="396"/>
    <n v="1029.6000000000001"/>
    <x v="1"/>
    <x v="8"/>
    <x v="8"/>
    <n v="2"/>
    <n v="1"/>
    <n v="0"/>
    <x v="2"/>
    <n v="9"/>
    <s v="No"/>
    <m/>
    <m/>
    <m/>
    <m/>
    <m/>
    <m/>
    <m/>
    <m/>
    <m/>
    <m/>
    <m/>
    <m/>
    <m/>
    <m/>
    <m/>
    <m/>
    <n v="0"/>
    <x v="2"/>
    <m/>
    <s v=""/>
    <s v="Yes"/>
    <m/>
    <m/>
    <m/>
    <m/>
    <m/>
    <s v="loan with Communities Unlimited"/>
    <m/>
    <s v="Communities Unlimited"/>
    <s v="No"/>
    <s v="No"/>
    <m/>
    <m/>
    <m/>
    <s v="none"/>
    <m/>
    <s v="None/NA"/>
    <m/>
    <m/>
    <m/>
    <s v="Help accessing Personal Protective Equipment (PPE)"/>
    <m/>
    <m/>
    <m/>
    <m/>
    <m/>
    <m/>
    <m/>
    <m/>
    <x v="1"/>
  </r>
  <r>
    <n v="11601842768"/>
    <d v="2020-05-14T18:25:05.000"/>
    <d v="2020-05-14T18:28:36.000"/>
    <s v="GLCAP"/>
    <x v="12"/>
    <s v="Multiple"/>
    <m/>
    <m/>
    <m/>
    <x v="2"/>
    <n v="9511"/>
    <n v="24728.600000000002"/>
    <x v="3"/>
    <x v="12"/>
    <x v="9"/>
    <n v="39"/>
    <n v="0"/>
    <n v="0"/>
    <x v="1"/>
    <n v="15"/>
    <s v="Not sure"/>
    <m/>
    <m/>
    <m/>
    <m/>
    <m/>
    <m/>
    <m/>
    <m/>
    <m/>
    <m/>
    <m/>
    <m/>
    <m/>
    <m/>
    <m/>
    <m/>
    <n v="0"/>
    <x v="2"/>
    <m/>
    <s v=""/>
    <s v="Yes"/>
    <s v="Bond(s)"/>
    <s v="U.S. Department of Agriculture loan(s)"/>
    <s v="State Revolving Fund loan(s)"/>
    <m/>
    <m/>
    <m/>
    <m/>
    <m/>
    <s v="No"/>
    <s v="No"/>
    <m/>
    <m/>
    <m/>
    <m/>
    <m/>
    <m/>
    <m/>
    <m/>
    <m/>
    <s v="Help accessing Personal Protective Equipment (PPE)"/>
    <s v="Help accessing supplies/chemicals"/>
    <m/>
    <m/>
    <m/>
    <m/>
    <s v="sanitizing supplies (taking samples) and toiletries for essential staff  &amp; PPE (MASKS &amp; GLOVES)"/>
    <m/>
    <m/>
    <x v="1"/>
  </r>
  <r>
    <n v="11606184460"/>
    <d v="2020-05-15T19:52:05.000"/>
    <d v="2020-05-15T19:55:26.000"/>
    <s v="CU"/>
    <x v="13"/>
    <s v="Multiple"/>
    <m/>
    <m/>
    <m/>
    <x v="0"/>
    <n v="1518"/>
    <n v="3946.8"/>
    <x v="2"/>
    <x v="21"/>
    <x v="10"/>
    <n v="5"/>
    <n v="0"/>
    <n v="0"/>
    <x v="2"/>
    <n v="9"/>
    <s v="Not sure"/>
    <m/>
    <m/>
    <m/>
    <m/>
    <m/>
    <m/>
    <m/>
    <m/>
    <m/>
    <m/>
    <m/>
    <m/>
    <m/>
    <m/>
    <m/>
    <m/>
    <n v="0"/>
    <x v="2"/>
    <m/>
    <s v=""/>
    <s v="Yes"/>
    <s v="Bond(s)"/>
    <s v="U.S. Department of Agriculture loan(s)"/>
    <m/>
    <m/>
    <m/>
    <m/>
    <m/>
    <m/>
    <s v="No"/>
    <s v="Yes"/>
    <s v="Communities Unlimited"/>
    <m/>
    <s v="No details provided - just listed agency they're partnering with"/>
    <m/>
    <m/>
    <m/>
    <s v="Help navigating resources and/or policy changes"/>
    <s v="Help accessing financial assistance"/>
    <m/>
    <m/>
    <m/>
    <m/>
    <m/>
    <m/>
    <m/>
    <m/>
    <m/>
    <m/>
    <x v="1"/>
  </r>
  <r>
    <n v="11568446051"/>
    <d v="2020-05-05T14:40:20.000"/>
    <d v="2020-05-05T14:48:57.000"/>
    <s v="GLCAP"/>
    <x v="3"/>
    <s v="1"/>
    <m/>
    <m/>
    <m/>
    <x v="0"/>
    <n v="140"/>
    <n v="364"/>
    <x v="0"/>
    <x v="1"/>
    <x v="1"/>
    <n v="0"/>
    <n v="2"/>
    <n v="0"/>
    <x v="0"/>
    <s v=""/>
    <s v="Yes"/>
    <m/>
    <m/>
    <m/>
    <m/>
    <s v="maintaining our system"/>
    <m/>
    <m/>
    <m/>
    <m/>
    <m/>
    <s v="Customers paying their bills"/>
    <m/>
    <s v="Payment collection"/>
    <n v="1"/>
    <s v="Decrease"/>
    <m/>
    <s v=""/>
    <x v="7"/>
    <n v="1500"/>
    <n v="-1500"/>
    <s v="No"/>
    <m/>
    <m/>
    <m/>
    <s v="Not borrowing"/>
    <m/>
    <m/>
    <m/>
    <m/>
    <s v="Not applicable"/>
    <s v="No"/>
    <m/>
    <m/>
    <m/>
    <m/>
    <m/>
    <m/>
    <m/>
    <m/>
    <m/>
    <m/>
    <m/>
    <m/>
    <m/>
    <m/>
    <s v="Not sure"/>
    <m/>
    <m/>
    <m/>
    <x v="1"/>
  </r>
  <r>
    <n v="11591867262"/>
    <d v="2020-05-12T12:47:04.000"/>
    <d v="2020-05-12T12:48:24.000"/>
    <s v="GLCAP"/>
    <x v="3"/>
    <s v="1"/>
    <m/>
    <m/>
    <m/>
    <x v="0"/>
    <n v="1"/>
    <n v="2.6"/>
    <x v="0"/>
    <x v="0"/>
    <x v="0"/>
    <n v="0"/>
    <n v="0"/>
    <n v="1"/>
    <x v="1"/>
    <n v="15"/>
    <s v="No"/>
    <m/>
    <m/>
    <m/>
    <m/>
    <m/>
    <m/>
    <m/>
    <m/>
    <m/>
    <m/>
    <m/>
    <m/>
    <m/>
    <m/>
    <m/>
    <m/>
    <n v="0"/>
    <x v="2"/>
    <m/>
    <s v=""/>
    <m/>
    <m/>
    <m/>
    <m/>
    <m/>
    <m/>
    <s v="Non Community System"/>
    <m/>
    <s v="Miscellaneous"/>
    <s v="Not applicable"/>
    <s v="No"/>
    <m/>
    <m/>
    <m/>
    <m/>
    <m/>
    <m/>
    <m/>
    <m/>
    <s v="Help with operations and maintenance"/>
    <m/>
    <m/>
    <s v="Help complying with state and/or federal regulations"/>
    <m/>
    <m/>
    <m/>
    <m/>
    <m/>
    <m/>
    <x v="1"/>
  </r>
  <r>
    <n v="11568277651"/>
    <d v="2020-05-05T13:55:54.000"/>
    <d v="2020-05-05T14:01:20.000"/>
    <s v="CU"/>
    <x v="5"/>
    <s v="1"/>
    <m/>
    <m/>
    <m/>
    <x v="0"/>
    <n v="678"/>
    <n v="1762.8"/>
    <x v="1"/>
    <x v="25"/>
    <x v="8"/>
    <n v="2"/>
    <n v="0"/>
    <n v="0"/>
    <x v="0"/>
    <s v=""/>
    <s v="Not sure"/>
    <m/>
    <m/>
    <m/>
    <m/>
    <m/>
    <m/>
    <m/>
    <m/>
    <m/>
    <m/>
    <m/>
    <m/>
    <m/>
    <m/>
    <m/>
    <m/>
    <n v="0"/>
    <x v="2"/>
    <m/>
    <s v=""/>
    <s v="Yes"/>
    <m/>
    <s v="U.S. Department of Agriculture loan(s)"/>
    <m/>
    <m/>
    <m/>
    <m/>
    <m/>
    <m/>
    <s v="No"/>
    <s v="No"/>
    <m/>
    <m/>
    <m/>
    <m/>
    <m/>
    <m/>
    <m/>
    <m/>
    <m/>
    <m/>
    <m/>
    <m/>
    <m/>
    <m/>
    <s v="Not sure"/>
    <m/>
    <m/>
    <m/>
    <x v="1"/>
  </r>
  <r>
    <n v="11604660145"/>
    <d v="2020-05-15T12:54:08.000"/>
    <d v="2020-05-15T13:15:39.000"/>
    <s v="CU"/>
    <x v="15"/>
    <s v="1"/>
    <m/>
    <m/>
    <m/>
    <x v="0"/>
    <n v="1865"/>
    <n v="4849"/>
    <x v="2"/>
    <x v="25"/>
    <x v="8"/>
    <n v="6"/>
    <n v="0"/>
    <n v="0"/>
    <x v="2"/>
    <n v="9"/>
    <s v="Not sure"/>
    <m/>
    <m/>
    <m/>
    <m/>
    <m/>
    <m/>
    <m/>
    <m/>
    <m/>
    <m/>
    <m/>
    <m/>
    <m/>
    <m/>
    <m/>
    <m/>
    <n v="0"/>
    <x v="2"/>
    <m/>
    <s v=""/>
    <m/>
    <m/>
    <m/>
    <m/>
    <m/>
    <s v="Do not want to answer"/>
    <m/>
    <m/>
    <m/>
    <s v="No"/>
    <s v="No"/>
    <m/>
    <m/>
    <m/>
    <m/>
    <m/>
    <m/>
    <s v="Help navigating resources and/or policy changes"/>
    <m/>
    <m/>
    <s v="Help accessing Personal Protective Equipment (PPE)"/>
    <m/>
    <m/>
    <m/>
    <m/>
    <m/>
    <m/>
    <m/>
    <m/>
    <x v="1"/>
  </r>
  <r>
    <n v="11602219792"/>
    <d v="2020-05-14T19:52:58.000"/>
    <d v="2020-05-14T20:14:32.000"/>
    <s v="CU"/>
    <x v="4"/>
    <s v="Multiple"/>
    <m/>
    <m/>
    <m/>
    <x v="1"/>
    <m/>
    <s v=""/>
    <x v="4"/>
    <x v="3"/>
    <x v="3"/>
    <m/>
    <m/>
    <m/>
    <x v="0"/>
    <s v=""/>
    <s v="Not sure"/>
    <m/>
    <m/>
    <m/>
    <m/>
    <m/>
    <m/>
    <m/>
    <m/>
    <m/>
    <m/>
    <m/>
    <m/>
    <m/>
    <m/>
    <m/>
    <m/>
    <n v="0"/>
    <x v="2"/>
    <m/>
    <s v=""/>
    <m/>
    <m/>
    <m/>
    <m/>
    <m/>
    <m/>
    <s v="application for new system.  Nothing built yet."/>
    <m/>
    <s v="Miscellaneous"/>
    <s v="Not applicable"/>
    <s v="Not sure"/>
    <s v="board is not meeting at this time due to COVID19 concerns"/>
    <m/>
    <s v="Miscellaneous"/>
    <m/>
    <m/>
    <m/>
    <m/>
    <s v="Help accessing financial assistance"/>
    <m/>
    <m/>
    <m/>
    <m/>
    <m/>
    <m/>
    <m/>
    <m/>
    <m/>
    <m/>
    <x v="1"/>
  </r>
  <r>
    <n v="11596653636"/>
    <d v="2020-05-13T14:23:08.000"/>
    <d v="2020-05-13T14:25:05.000"/>
    <s v="CU"/>
    <x v="5"/>
    <s v="1"/>
    <m/>
    <m/>
    <m/>
    <x v="0"/>
    <n v="189"/>
    <n v="491.40000000000003"/>
    <x v="0"/>
    <x v="3"/>
    <x v="3"/>
    <n v="0"/>
    <n v="2"/>
    <n v="1"/>
    <x v="2"/>
    <n v="9"/>
    <s v="No"/>
    <m/>
    <m/>
    <m/>
    <m/>
    <m/>
    <m/>
    <m/>
    <m/>
    <m/>
    <m/>
    <m/>
    <m/>
    <m/>
    <m/>
    <m/>
    <m/>
    <n v="0"/>
    <x v="2"/>
    <m/>
    <s v=""/>
    <s v="Yes"/>
    <m/>
    <s v="U.S. Department of Agriculture loan(s)"/>
    <m/>
    <m/>
    <m/>
    <m/>
    <m/>
    <m/>
    <s v="No"/>
    <s v="No"/>
    <m/>
    <m/>
    <m/>
    <m/>
    <m/>
    <m/>
    <m/>
    <m/>
    <m/>
    <m/>
    <m/>
    <m/>
    <m/>
    <m/>
    <s v="Not sure"/>
    <m/>
    <m/>
    <m/>
    <x v="1"/>
  </r>
  <r>
    <n v="11576566815"/>
    <d v="2020-05-07T15:33:19.000"/>
    <d v="2020-05-07T15:37:38.000"/>
    <s v="GLCAP"/>
    <x v="12"/>
    <s v="Multiple"/>
    <m/>
    <m/>
    <m/>
    <x v="0"/>
    <n v="10600"/>
    <n v="27560"/>
    <x v="3"/>
    <x v="3"/>
    <x v="3"/>
    <n v="23"/>
    <n v="0"/>
    <n v="0"/>
    <x v="1"/>
    <n v="15"/>
    <s v="Yes"/>
    <m/>
    <s v="keeping staff"/>
    <m/>
    <m/>
    <s v="maintaining our system"/>
    <m/>
    <m/>
    <m/>
    <m/>
    <m/>
    <m/>
    <m/>
    <m/>
    <m/>
    <s v="Increase"/>
    <m/>
    <s v=""/>
    <x v="7"/>
    <m/>
    <s v=""/>
    <s v="Yes"/>
    <s v="Bond(s)"/>
    <m/>
    <m/>
    <m/>
    <m/>
    <m/>
    <m/>
    <m/>
    <s v="No"/>
    <s v="No"/>
    <m/>
    <m/>
    <m/>
    <m/>
    <m/>
    <m/>
    <m/>
    <m/>
    <s v="Help with operations and maintenance"/>
    <s v="Help accessing Personal Protective Equipment (PPE)"/>
    <m/>
    <m/>
    <m/>
    <m/>
    <m/>
    <m/>
    <m/>
    <m/>
    <x v="1"/>
  </r>
  <r>
    <n v="11591790037"/>
    <d v="2020-05-12T12:23:07.000"/>
    <d v="2020-05-12T12:29:35.000"/>
    <s v="RSOL"/>
    <x v="9"/>
    <s v="1"/>
    <m/>
    <m/>
    <m/>
    <x v="0"/>
    <n v="35"/>
    <n v="91"/>
    <x v="0"/>
    <x v="3"/>
    <x v="3"/>
    <m/>
    <m/>
    <m/>
    <x v="0"/>
    <s v=""/>
    <s v="Not sure"/>
    <m/>
    <m/>
    <m/>
    <m/>
    <m/>
    <m/>
    <m/>
    <m/>
    <m/>
    <m/>
    <m/>
    <m/>
    <m/>
    <m/>
    <m/>
    <m/>
    <n v="0"/>
    <x v="2"/>
    <m/>
    <s v=""/>
    <s v="No"/>
    <m/>
    <m/>
    <m/>
    <s v="Not borrowing"/>
    <m/>
    <m/>
    <m/>
    <m/>
    <s v="Not applicable"/>
    <s v="Yes"/>
    <s v="se suple dos comunidedes del sistema"/>
    <s v="Two communities are being supplied"/>
    <s v="Providing water"/>
    <m/>
    <m/>
    <m/>
    <s v="Help navigating resources and/or policy changes"/>
    <s v="Help accessing financial assistance"/>
    <s v="Help with operations and maintenance"/>
    <s v="Help accessing Personal Protective Equipment (PPE)"/>
    <s v="Help accessing supplies/chemicals"/>
    <s v="Help complying with state and/or federal regulations"/>
    <m/>
    <m/>
    <m/>
    <m/>
    <m/>
    <m/>
    <x v="1"/>
  </r>
  <r>
    <n v="11568421524"/>
    <d v="2020-05-05T14:33:32.000"/>
    <d v="2020-05-05T14:37:54.000"/>
    <s v="GLCAP"/>
    <x v="3"/>
    <s v="Multiple"/>
    <m/>
    <m/>
    <m/>
    <x v="0"/>
    <n v="1500"/>
    <n v="3900"/>
    <x v="2"/>
    <x v="24"/>
    <x v="5"/>
    <n v="4"/>
    <n v="0"/>
    <n v="0"/>
    <x v="4"/>
    <n v="4"/>
    <s v="Not sure"/>
    <m/>
    <m/>
    <m/>
    <m/>
    <m/>
    <m/>
    <m/>
    <m/>
    <m/>
    <m/>
    <m/>
    <m/>
    <m/>
    <m/>
    <m/>
    <m/>
    <n v="0"/>
    <x v="2"/>
    <m/>
    <s v=""/>
    <s v="Yes"/>
    <m/>
    <s v="U.S. Department of Agriculture loan(s)"/>
    <m/>
    <m/>
    <m/>
    <m/>
    <m/>
    <m/>
    <s v="No"/>
    <s v="No"/>
    <m/>
    <m/>
    <m/>
    <m/>
    <m/>
    <m/>
    <m/>
    <m/>
    <m/>
    <m/>
    <m/>
    <m/>
    <m/>
    <m/>
    <s v="Not sure"/>
    <m/>
    <m/>
    <m/>
    <x v="1"/>
  </r>
  <r>
    <n v="11581374343"/>
    <d v="2020-05-08T20:10:00.000"/>
    <d v="2020-05-08T20:20:16.000"/>
    <s v="RSOL"/>
    <x v="9"/>
    <s v="1"/>
    <m/>
    <m/>
    <m/>
    <x v="0"/>
    <n v="32"/>
    <n v="83.2"/>
    <x v="0"/>
    <x v="1"/>
    <x v="1"/>
    <n v="1"/>
    <n v="1"/>
    <n v="0"/>
    <x v="2"/>
    <n v="9"/>
    <s v="No"/>
    <m/>
    <m/>
    <m/>
    <m/>
    <m/>
    <m/>
    <m/>
    <m/>
    <m/>
    <m/>
    <m/>
    <m/>
    <m/>
    <m/>
    <m/>
    <m/>
    <n v="0"/>
    <x v="2"/>
    <m/>
    <s v=""/>
    <s v="No"/>
    <m/>
    <m/>
    <m/>
    <s v="Not borrowing"/>
    <m/>
    <m/>
    <m/>
    <m/>
    <s v="Not applicable"/>
    <s v="No"/>
    <m/>
    <m/>
    <m/>
    <m/>
    <m/>
    <m/>
    <s v="Help navigating resources and/or policy changes"/>
    <s v="Help accessing financial assistance"/>
    <s v="Help with operations and maintenance"/>
    <s v="Help accessing Personal Protective Equipment (PPE)"/>
    <s v="Help accessing supplies/chemicals"/>
    <m/>
    <m/>
    <m/>
    <m/>
    <m/>
    <m/>
    <m/>
    <x v="1"/>
  </r>
  <r>
    <n v="11569070532"/>
    <d v="2020-05-05T17:16:24.000"/>
    <d v="2020-05-05T17:20:17.000"/>
    <s v="CU"/>
    <x v="21"/>
    <s v="1"/>
    <m/>
    <m/>
    <m/>
    <x v="0"/>
    <n v="300"/>
    <n v="780"/>
    <x v="1"/>
    <x v="3"/>
    <x v="3"/>
    <n v="0"/>
    <n v="1"/>
    <n v="1"/>
    <x v="0"/>
    <s v=""/>
    <s v="Not sure"/>
    <m/>
    <m/>
    <m/>
    <m/>
    <m/>
    <m/>
    <m/>
    <m/>
    <m/>
    <m/>
    <m/>
    <m/>
    <m/>
    <m/>
    <m/>
    <m/>
    <n v="0"/>
    <x v="2"/>
    <m/>
    <s v=""/>
    <s v="Yes"/>
    <m/>
    <s v="U.S. Department of Agriculture loan(s)"/>
    <m/>
    <m/>
    <m/>
    <m/>
    <m/>
    <m/>
    <s v="No"/>
    <s v="No"/>
    <m/>
    <m/>
    <m/>
    <m/>
    <m/>
    <m/>
    <s v="Help navigating resources and/or policy changes"/>
    <m/>
    <m/>
    <m/>
    <m/>
    <m/>
    <m/>
    <m/>
    <m/>
    <m/>
    <m/>
    <m/>
    <x v="1"/>
  </r>
  <r>
    <n v="11597822161"/>
    <d v="2020-05-13T19:05:07.000"/>
    <d v="2020-05-13T19:08:28.000"/>
    <s v="SERCAP"/>
    <x v="14"/>
    <s v="1"/>
    <m/>
    <m/>
    <m/>
    <x v="0"/>
    <n v="213"/>
    <n v="553.8000000000001"/>
    <x v="1"/>
    <x v="24"/>
    <x v="5"/>
    <n v="0"/>
    <n v="0"/>
    <n v="1"/>
    <x v="0"/>
    <s v=""/>
    <s v="No"/>
    <m/>
    <m/>
    <m/>
    <m/>
    <m/>
    <m/>
    <m/>
    <m/>
    <m/>
    <m/>
    <m/>
    <m/>
    <m/>
    <m/>
    <m/>
    <m/>
    <n v="0"/>
    <x v="2"/>
    <m/>
    <s v=""/>
    <s v="No"/>
    <m/>
    <m/>
    <m/>
    <s v="Not borrowing"/>
    <m/>
    <m/>
    <m/>
    <m/>
    <s v="Not applicable"/>
    <s v="No"/>
    <m/>
    <m/>
    <m/>
    <s v="no"/>
    <m/>
    <s v="None/NA"/>
    <m/>
    <m/>
    <m/>
    <m/>
    <m/>
    <m/>
    <m/>
    <m/>
    <s v="Not sure"/>
    <m/>
    <m/>
    <m/>
    <x v="2"/>
  </r>
  <r>
    <n v="11579990784"/>
    <d v="2020-05-08T13:43:12.000"/>
    <d v="2020-05-08T13:47:54.000"/>
    <s v="GLCAP"/>
    <x v="3"/>
    <s v="2"/>
    <m/>
    <m/>
    <m/>
    <x v="0"/>
    <n v="1380"/>
    <n v="3588"/>
    <x v="2"/>
    <x v="8"/>
    <x v="8"/>
    <n v="6"/>
    <n v="1"/>
    <n v="0"/>
    <x v="1"/>
    <n v="15"/>
    <s v="No"/>
    <m/>
    <m/>
    <m/>
    <m/>
    <m/>
    <m/>
    <m/>
    <m/>
    <m/>
    <m/>
    <m/>
    <m/>
    <m/>
    <m/>
    <m/>
    <m/>
    <n v="0"/>
    <x v="2"/>
    <m/>
    <s v=""/>
    <s v="Yes"/>
    <s v="Bond(s)"/>
    <s v="U.S. Department of Agriculture loan(s)"/>
    <s v="State Revolving Fund loan(s)"/>
    <m/>
    <m/>
    <m/>
    <m/>
    <m/>
    <s v="No"/>
    <s v="No"/>
    <m/>
    <m/>
    <m/>
    <s v="Nothing"/>
    <m/>
    <s v="None/NA"/>
    <m/>
    <m/>
    <m/>
    <m/>
    <m/>
    <m/>
    <m/>
    <m/>
    <s v="Not sure"/>
    <m/>
    <m/>
    <m/>
    <x v="3"/>
  </r>
  <r>
    <n v="11581565612"/>
    <d v="2020-05-08T21:07:38.000"/>
    <d v="2020-05-08T21:16:23.000"/>
    <s v="MAP"/>
    <x v="30"/>
    <s v="1"/>
    <m/>
    <m/>
    <m/>
    <x v="2"/>
    <n v="425"/>
    <n v="1105"/>
    <x v="1"/>
    <x v="24"/>
    <x v="5"/>
    <n v="4"/>
    <n v="1"/>
    <n v="0"/>
    <x v="0"/>
    <s v=""/>
    <s v="No"/>
    <m/>
    <m/>
    <m/>
    <m/>
    <m/>
    <m/>
    <m/>
    <m/>
    <m/>
    <m/>
    <m/>
    <m/>
    <m/>
    <m/>
    <m/>
    <m/>
    <n v="0"/>
    <x v="2"/>
    <m/>
    <s v=""/>
    <s v="Yes"/>
    <m/>
    <s v="U.S. Department of Agriculture loan(s)"/>
    <s v="State Revolving Fund loan(s)"/>
    <m/>
    <m/>
    <m/>
    <m/>
    <m/>
    <s v="No"/>
    <s v="No"/>
    <m/>
    <m/>
    <m/>
    <m/>
    <m/>
    <m/>
    <m/>
    <m/>
    <m/>
    <m/>
    <m/>
    <m/>
    <m/>
    <m/>
    <s v="Not sure"/>
    <m/>
    <m/>
    <m/>
    <x v="4"/>
  </r>
  <r>
    <n v="11572436820"/>
    <d v="2020-05-06T14:57:22.000"/>
    <d v="2020-05-06T14:59:49.000"/>
    <s v="RSOL"/>
    <x v="10"/>
    <s v="1"/>
    <m/>
    <m/>
    <m/>
    <x v="2"/>
    <m/>
    <s v=""/>
    <x v="4"/>
    <x v="3"/>
    <x v="3"/>
    <n v="0"/>
    <n v="1"/>
    <n v="3"/>
    <x v="0"/>
    <s v=""/>
    <s v="Not sure"/>
    <m/>
    <m/>
    <m/>
    <m/>
    <m/>
    <m/>
    <m/>
    <m/>
    <m/>
    <m/>
    <m/>
    <m/>
    <m/>
    <m/>
    <m/>
    <m/>
    <n v="0"/>
    <x v="2"/>
    <m/>
    <s v=""/>
    <s v="No"/>
    <m/>
    <m/>
    <m/>
    <s v="Not borrowing"/>
    <m/>
    <m/>
    <m/>
    <m/>
    <s v="No"/>
    <s v="No"/>
    <m/>
    <m/>
    <m/>
    <m/>
    <m/>
    <m/>
    <m/>
    <m/>
    <s v="Help with operations and maintenance"/>
    <s v="Help accessing Personal Protective Equipment (PPE)"/>
    <s v="Help accessing supplies/chemicals"/>
    <m/>
    <m/>
    <m/>
    <m/>
    <m/>
    <m/>
    <m/>
    <x v="5"/>
  </r>
  <r>
    <n v="11605692459"/>
    <d v="2020-05-15T17:08:25.000"/>
    <d v="2020-05-15T17:44:23.000"/>
    <s v="CU"/>
    <x v="4"/>
    <s v="Multiple"/>
    <m/>
    <m/>
    <m/>
    <x v="2"/>
    <n v="748"/>
    <n v="1944.8"/>
    <x v="1"/>
    <x v="6"/>
    <x v="6"/>
    <n v="0"/>
    <n v="1"/>
    <n v="1"/>
    <x v="1"/>
    <n v="15"/>
    <s v="No"/>
    <m/>
    <m/>
    <m/>
    <m/>
    <m/>
    <m/>
    <m/>
    <m/>
    <m/>
    <m/>
    <m/>
    <m/>
    <m/>
    <m/>
    <m/>
    <m/>
    <n v="0"/>
    <x v="2"/>
    <m/>
    <s v=""/>
    <s v="Yes"/>
    <s v="Bond(s)"/>
    <m/>
    <m/>
    <m/>
    <m/>
    <m/>
    <m/>
    <m/>
    <s v="No"/>
    <s v="No"/>
    <m/>
    <m/>
    <m/>
    <s v="no"/>
    <m/>
    <s v="None/NA"/>
    <m/>
    <m/>
    <m/>
    <m/>
    <m/>
    <m/>
    <m/>
    <m/>
    <s v="Not sure"/>
    <m/>
    <m/>
    <m/>
    <x v="6"/>
  </r>
  <r>
    <n v="11577785981"/>
    <d v="2020-05-07T20:59:57.000"/>
    <d v="2020-05-07T21:04:19.000"/>
    <s v="MAP"/>
    <x v="31"/>
    <s v="1"/>
    <m/>
    <m/>
    <m/>
    <x v="2"/>
    <n v="48"/>
    <n v="124.80000000000001"/>
    <x v="0"/>
    <x v="1"/>
    <x v="1"/>
    <n v="2"/>
    <n v="2"/>
    <n v="0"/>
    <x v="0"/>
    <s v=""/>
    <s v="Yes"/>
    <m/>
    <m/>
    <s v="paying bills, like electricity"/>
    <m/>
    <s v="maintaining our system"/>
    <s v="complying with state and/or federal regulations"/>
    <s v="delaying or impeding capital improvement projects"/>
    <m/>
    <m/>
    <m/>
    <m/>
    <m/>
    <m/>
    <m/>
    <s v="No change"/>
    <n v="0"/>
    <n v="0"/>
    <x v="2"/>
    <n v="0"/>
    <n v="0"/>
    <m/>
    <m/>
    <m/>
    <m/>
    <m/>
    <m/>
    <s v="we have applied of a loan"/>
    <m/>
    <s v="Loan - other"/>
    <s v="Not applicable"/>
    <s v="No"/>
    <m/>
    <m/>
    <m/>
    <m/>
    <m/>
    <m/>
    <m/>
    <m/>
    <m/>
    <m/>
    <m/>
    <m/>
    <m/>
    <m/>
    <s v="Not sure"/>
    <m/>
    <m/>
    <m/>
    <x v="7"/>
  </r>
  <r>
    <n v="11583597450"/>
    <d v="2020-05-09T16:47:00.000"/>
    <d v="2020-05-09T16:53:18.000"/>
    <s v="RSOL"/>
    <x v="2"/>
    <s v="1"/>
    <m/>
    <m/>
    <m/>
    <x v="0"/>
    <n v="100"/>
    <n v="260"/>
    <x v="0"/>
    <x v="1"/>
    <x v="1"/>
    <n v="1"/>
    <n v="0"/>
    <n v="1"/>
    <x v="1"/>
    <n v="15"/>
    <s v="No"/>
    <m/>
    <m/>
    <m/>
    <m/>
    <m/>
    <m/>
    <m/>
    <m/>
    <m/>
    <m/>
    <m/>
    <m/>
    <m/>
    <m/>
    <m/>
    <m/>
    <n v="0"/>
    <x v="2"/>
    <m/>
    <s v=""/>
    <s v="No"/>
    <m/>
    <m/>
    <m/>
    <s v="Not borrowing"/>
    <m/>
    <m/>
    <m/>
    <m/>
    <s v="No"/>
    <s v="No"/>
    <m/>
    <m/>
    <m/>
    <m/>
    <m/>
    <m/>
    <m/>
    <m/>
    <m/>
    <m/>
    <m/>
    <m/>
    <m/>
    <m/>
    <s v="Not sure"/>
    <m/>
    <m/>
    <m/>
    <x v="8"/>
  </r>
  <r>
    <n v="11588889548"/>
    <d v="2020-05-11T19:28:11.000"/>
    <d v="2020-05-11T19:33:02.000"/>
    <s v="MAP"/>
    <x v="32"/>
    <s v="1"/>
    <m/>
    <m/>
    <m/>
    <x v="2"/>
    <n v="115"/>
    <n v="299"/>
    <x v="0"/>
    <x v="32"/>
    <x v="5"/>
    <n v="1"/>
    <n v="0"/>
    <n v="0"/>
    <x v="0"/>
    <s v=""/>
    <s v="Yes"/>
    <s v="paying staff"/>
    <s v="keeping staff"/>
    <s v="paying bills, like electricity"/>
    <m/>
    <s v="maintaining our system"/>
    <s v="complying with state and/or federal regulations"/>
    <s v="delaying or impeding capital improvement projects"/>
    <s v="paying back existing debt"/>
    <m/>
    <m/>
    <m/>
    <m/>
    <m/>
    <m/>
    <s v="No change"/>
    <n v="0"/>
    <n v="0"/>
    <x v="2"/>
    <n v="0"/>
    <n v="0"/>
    <s v="Yes"/>
    <m/>
    <s v="U.S. Department of Agriculture loan(s)"/>
    <m/>
    <m/>
    <m/>
    <m/>
    <m/>
    <m/>
    <s v="Yes"/>
    <s v="Not sure"/>
    <m/>
    <m/>
    <m/>
    <m/>
    <m/>
    <m/>
    <s v="Help navigating resources and/or policy changes"/>
    <s v="Help accessing financial assistance"/>
    <s v="Help with operations and maintenance"/>
    <m/>
    <m/>
    <s v="Help complying with state and/or federal regulations"/>
    <s v="Help communicating with customers"/>
    <s v="Help planning for or adjusting to any future reopening (flushing, financing reconnections, etc.)"/>
    <m/>
    <m/>
    <m/>
    <m/>
    <x v="9"/>
  </r>
  <r>
    <n v="11572075356"/>
    <d v="2020-05-06T13:22:49.000"/>
    <d v="2020-05-06T13:26:45.000"/>
    <s v="RSOL"/>
    <x v="26"/>
    <s v="1"/>
    <m/>
    <m/>
    <m/>
    <x v="0"/>
    <n v="35"/>
    <n v="91"/>
    <x v="0"/>
    <x v="1"/>
    <x v="1"/>
    <n v="0"/>
    <n v="0"/>
    <n v="2"/>
    <x v="0"/>
    <s v=""/>
    <s v="Not sure"/>
    <m/>
    <m/>
    <m/>
    <m/>
    <m/>
    <m/>
    <m/>
    <m/>
    <m/>
    <m/>
    <m/>
    <m/>
    <m/>
    <m/>
    <m/>
    <m/>
    <n v="0"/>
    <x v="2"/>
    <m/>
    <s v=""/>
    <s v="No"/>
    <m/>
    <m/>
    <m/>
    <s v="Not borrowing"/>
    <m/>
    <m/>
    <m/>
    <m/>
    <s v="No"/>
    <s v="Not sure"/>
    <m/>
    <m/>
    <m/>
    <m/>
    <m/>
    <m/>
    <s v="Help navigating resources and/or policy changes"/>
    <s v="Help accessing financial assistance"/>
    <s v="Help with operations and maintenance"/>
    <m/>
    <m/>
    <s v="Help complying with state and/or federal regulations"/>
    <s v="Help communicating with customers"/>
    <m/>
    <m/>
    <m/>
    <m/>
    <m/>
    <x v="10"/>
  </r>
  <r>
    <n v="11573842474"/>
    <d v="2020-05-06T21:11:24.000"/>
    <d v="2020-05-06T21:29:14.000"/>
    <s v="CU"/>
    <x v="5"/>
    <s v="1"/>
    <m/>
    <m/>
    <m/>
    <x v="0"/>
    <n v="220"/>
    <n v="572"/>
    <x v="1"/>
    <x v="16"/>
    <x v="8"/>
    <n v="0"/>
    <n v="2"/>
    <n v="0"/>
    <x v="6"/>
    <n v="1"/>
    <s v="Yes"/>
    <s v="paying staff"/>
    <m/>
    <m/>
    <m/>
    <m/>
    <m/>
    <m/>
    <m/>
    <m/>
    <m/>
    <s v="sure, there will be more impact as time prevails and customers do not pay their water bill(s)"/>
    <m/>
    <s v="Payment collection"/>
    <n v="1"/>
    <s v="Decrease"/>
    <n v="27"/>
    <n v="-27"/>
    <x v="6"/>
    <n v="2500"/>
    <n v="-2500"/>
    <s v="Yes"/>
    <m/>
    <s v="U.S. Department of Agriculture loan(s)"/>
    <m/>
    <m/>
    <m/>
    <s v="Berkadia"/>
    <m/>
    <s v="Loan - other"/>
    <s v="No"/>
    <s v="No"/>
    <m/>
    <m/>
    <m/>
    <m/>
    <m/>
    <m/>
    <s v="Help navigating resources and/or policy changes"/>
    <m/>
    <m/>
    <m/>
    <m/>
    <m/>
    <m/>
    <m/>
    <s v="Not sure"/>
    <m/>
    <m/>
    <m/>
    <x v="11"/>
  </r>
  <r>
    <n v="11597811970"/>
    <d v="2020-05-13T19:01:05.000"/>
    <d v="2020-05-13T19:15:53.000"/>
    <s v="GLCAP"/>
    <x v="12"/>
    <s v="1"/>
    <m/>
    <m/>
    <m/>
    <x v="2"/>
    <n v="315"/>
    <n v="819"/>
    <x v="1"/>
    <x v="29"/>
    <x v="8"/>
    <n v="2"/>
    <n v="2"/>
    <n v="1"/>
    <x v="2"/>
    <n v="9"/>
    <s v="Not sure"/>
    <m/>
    <m/>
    <m/>
    <m/>
    <m/>
    <m/>
    <m/>
    <m/>
    <m/>
    <m/>
    <m/>
    <m/>
    <m/>
    <m/>
    <m/>
    <m/>
    <n v="0"/>
    <x v="2"/>
    <m/>
    <s v=""/>
    <s v="Yes"/>
    <m/>
    <m/>
    <s v="State Revolving Fund loan(s)"/>
    <m/>
    <m/>
    <m/>
    <m/>
    <m/>
    <s v="No"/>
    <s v="Yes"/>
    <s v="Been in touch with Regional Division of Water"/>
    <m/>
    <s v="Communication/Discussion - Details of discussion not provided"/>
    <s v="Not at this time"/>
    <m/>
    <s v="None/NA"/>
    <m/>
    <m/>
    <m/>
    <m/>
    <m/>
    <m/>
    <m/>
    <m/>
    <s v="Not sure"/>
    <m/>
    <m/>
    <m/>
    <x v="12"/>
  </r>
  <r>
    <n v="11572445409"/>
    <d v="2020-05-06T15:00:10.000"/>
    <d v="2020-05-06T15:02:02.000"/>
    <s v="RSOL"/>
    <x v="10"/>
    <s v="1"/>
    <m/>
    <m/>
    <m/>
    <x v="2"/>
    <n v="36"/>
    <n v="93.60000000000001"/>
    <x v="0"/>
    <x v="3"/>
    <x v="3"/>
    <n v="0"/>
    <n v="1"/>
    <n v="3"/>
    <x v="0"/>
    <s v=""/>
    <s v="Not sure"/>
    <m/>
    <m/>
    <m/>
    <m/>
    <m/>
    <m/>
    <m/>
    <m/>
    <m/>
    <m/>
    <m/>
    <m/>
    <m/>
    <m/>
    <m/>
    <m/>
    <n v="0"/>
    <x v="2"/>
    <m/>
    <s v=""/>
    <s v="No"/>
    <m/>
    <m/>
    <m/>
    <s v="Not borrowing"/>
    <m/>
    <m/>
    <m/>
    <m/>
    <s v="No"/>
    <s v="No"/>
    <m/>
    <m/>
    <m/>
    <m/>
    <m/>
    <m/>
    <m/>
    <m/>
    <s v="Help with operations and maintenance"/>
    <s v="Help accessing Personal Protective Equipment (PPE)"/>
    <s v="Help accessing supplies/chemicals"/>
    <m/>
    <m/>
    <m/>
    <m/>
    <m/>
    <m/>
    <m/>
    <x v="13"/>
  </r>
  <r>
    <n v="11580465020"/>
    <d v="2020-05-08T15:54:01.000"/>
    <d v="2020-05-08T15:56:12.000"/>
    <s v="MAP"/>
    <x v="24"/>
    <s v="1"/>
    <m/>
    <m/>
    <m/>
    <x v="2"/>
    <n v="220"/>
    <n v="572"/>
    <x v="1"/>
    <x v="24"/>
    <x v="5"/>
    <n v="2"/>
    <n v="0"/>
    <n v="0"/>
    <x v="0"/>
    <s v=""/>
    <s v="Yes"/>
    <m/>
    <m/>
    <m/>
    <m/>
    <m/>
    <m/>
    <s v="delaying or impeding capital improvement projects"/>
    <m/>
    <s v="unsure"/>
    <m/>
    <m/>
    <m/>
    <m/>
    <m/>
    <s v="Decrease"/>
    <m/>
    <s v=""/>
    <x v="7"/>
    <m/>
    <s v=""/>
    <s v="Yes"/>
    <m/>
    <s v="U.S. Department of Agriculture loan(s)"/>
    <s v="State Revolving Fund loan(s)"/>
    <m/>
    <m/>
    <s v="SRF LOAN"/>
    <m/>
    <s v="State gov. agency"/>
    <s v="No"/>
    <s v="Not sure"/>
    <m/>
    <m/>
    <m/>
    <m/>
    <m/>
    <m/>
    <m/>
    <m/>
    <m/>
    <m/>
    <m/>
    <m/>
    <m/>
    <s v="Help planning for or adjusting to any future reopening (flushing, financing reconnections, etc.)"/>
    <s v="Not sure"/>
    <m/>
    <m/>
    <m/>
    <x v="14"/>
  </r>
  <r>
    <n v="11601797104"/>
    <d v="2020-05-14T18:13:26.000"/>
    <d v="2020-05-14T18:18:46.000"/>
    <s v="RSOL"/>
    <x v="33"/>
    <s v="1"/>
    <m/>
    <m/>
    <m/>
    <x v="0"/>
    <n v="110"/>
    <n v="286"/>
    <x v="0"/>
    <x v="8"/>
    <x v="8"/>
    <n v="0"/>
    <n v="0"/>
    <n v="1"/>
    <x v="1"/>
    <n v="15"/>
    <s v="No"/>
    <m/>
    <m/>
    <m/>
    <m/>
    <m/>
    <m/>
    <m/>
    <m/>
    <m/>
    <m/>
    <m/>
    <m/>
    <m/>
    <m/>
    <m/>
    <m/>
    <n v="0"/>
    <x v="2"/>
    <m/>
    <s v=""/>
    <s v="Yes"/>
    <m/>
    <m/>
    <m/>
    <m/>
    <m/>
    <s v="request for funding being submitted at this time"/>
    <m/>
    <s v="Miscellaneous"/>
    <s v="Not applicable"/>
    <s v="No"/>
    <m/>
    <m/>
    <m/>
    <s v="no"/>
    <m/>
    <s v="None/NA"/>
    <m/>
    <m/>
    <m/>
    <m/>
    <m/>
    <s v="Help complying with state and/or federal regulations"/>
    <m/>
    <m/>
    <m/>
    <m/>
    <m/>
    <m/>
    <x v="15"/>
  </r>
  <r>
    <n v="11596716166"/>
    <d v="2020-05-13T14:33:05.000"/>
    <d v="2020-05-13T14:42:29.000"/>
    <s v="RSOL"/>
    <x v="2"/>
    <s v="1"/>
    <m/>
    <m/>
    <m/>
    <x v="0"/>
    <n v="528"/>
    <n v="1372.8"/>
    <x v="1"/>
    <x v="1"/>
    <x v="1"/>
    <n v="0"/>
    <n v="1"/>
    <n v="1"/>
    <x v="1"/>
    <n v="15"/>
    <s v="Yes"/>
    <m/>
    <m/>
    <m/>
    <m/>
    <m/>
    <m/>
    <m/>
    <m/>
    <s v="unsure"/>
    <m/>
    <m/>
    <m/>
    <m/>
    <m/>
    <s v="Decrease"/>
    <n v="10"/>
    <n v="-10"/>
    <x v="1"/>
    <m/>
    <s v=""/>
    <s v="Yes"/>
    <m/>
    <m/>
    <s v="State Revolving Fund loan(s)"/>
    <m/>
    <m/>
    <m/>
    <m/>
    <m/>
    <s v="Not applicable"/>
    <s v="No"/>
    <m/>
    <m/>
    <m/>
    <s v="We will receive 100% of our water warrant from the town. Any non-payments are handled by the town: they collect all fees and interest plus amounts due. This leaves the District with 100% payment and the town handles the non-payment."/>
    <m/>
    <s v="Financial sustainability"/>
    <m/>
    <m/>
    <m/>
    <s v="Help accessing Personal Protective Equipment (PPE)"/>
    <m/>
    <m/>
    <m/>
    <m/>
    <m/>
    <m/>
    <m/>
    <m/>
    <x v="16"/>
  </r>
  <r>
    <n v="11571673425"/>
    <d v="2020-05-06T11:01:49.000"/>
    <d v="2020-05-06T11:06:08.000"/>
    <s v="RSOL"/>
    <x v="2"/>
    <s v="1"/>
    <m/>
    <m/>
    <m/>
    <x v="2"/>
    <n v="230"/>
    <n v="598"/>
    <x v="1"/>
    <x v="33"/>
    <x v="10"/>
    <n v="0"/>
    <n v="0"/>
    <n v="0.5"/>
    <x v="3"/>
    <n v="0"/>
    <s v="No"/>
    <m/>
    <m/>
    <m/>
    <m/>
    <m/>
    <m/>
    <m/>
    <m/>
    <m/>
    <m/>
    <m/>
    <m/>
    <m/>
    <m/>
    <m/>
    <m/>
    <n v="0"/>
    <x v="2"/>
    <m/>
    <s v=""/>
    <s v="No"/>
    <m/>
    <m/>
    <m/>
    <s v="Not borrowing"/>
    <m/>
    <m/>
    <m/>
    <m/>
    <s v="Not applicable"/>
    <s v="Not sure"/>
    <m/>
    <m/>
    <m/>
    <s v="no"/>
    <m/>
    <s v="None/NA"/>
    <m/>
    <m/>
    <m/>
    <m/>
    <m/>
    <m/>
    <m/>
    <m/>
    <s v="Not sure"/>
    <m/>
    <m/>
    <m/>
    <x v="17"/>
  </r>
  <r>
    <n v="11589155797"/>
    <d v="2020-05-11T20:33:01.000"/>
    <d v="2020-05-11T20:44:04.000"/>
    <s v="MAP"/>
    <x v="24"/>
    <s v="1"/>
    <m/>
    <m/>
    <m/>
    <x v="2"/>
    <n v="61"/>
    <n v="158.6"/>
    <x v="0"/>
    <x v="3"/>
    <x v="3"/>
    <n v="0"/>
    <m/>
    <n v="0"/>
    <x v="0"/>
    <s v=""/>
    <s v="No"/>
    <m/>
    <m/>
    <m/>
    <m/>
    <m/>
    <m/>
    <m/>
    <m/>
    <m/>
    <m/>
    <m/>
    <m/>
    <m/>
    <m/>
    <m/>
    <m/>
    <n v="0"/>
    <x v="2"/>
    <m/>
    <s v=""/>
    <m/>
    <m/>
    <m/>
    <m/>
    <m/>
    <m/>
    <s v="recent grant award/loan"/>
    <m/>
    <s v="Grant - no details provided; loan - other"/>
    <s v="No"/>
    <s v="No"/>
    <m/>
    <m/>
    <m/>
    <m/>
    <m/>
    <m/>
    <m/>
    <m/>
    <m/>
    <m/>
    <m/>
    <m/>
    <m/>
    <m/>
    <s v="Not sure"/>
    <m/>
    <m/>
    <m/>
    <x v="18"/>
  </r>
  <r>
    <n v="11612830395"/>
    <d v="2020-05-18T16:09:02.000"/>
    <d v="2020-05-18T16:14:34.000"/>
    <s v="CU"/>
    <x v="4"/>
    <s v="1"/>
    <m/>
    <m/>
    <m/>
    <x v="2"/>
    <n v="399"/>
    <n v="1037.4"/>
    <x v="1"/>
    <x v="11"/>
    <x v="2"/>
    <n v="1"/>
    <n v="3"/>
    <n v="2"/>
    <x v="0"/>
    <s v=""/>
    <s v="Yes"/>
    <m/>
    <m/>
    <s v="paying bills, like electricity"/>
    <s v="paying for chemicals"/>
    <s v="maintaining our system"/>
    <s v="complying with state and/or federal regulations"/>
    <s v="delaying or impeding capital improvement projects"/>
    <s v="paying back existing debt"/>
    <m/>
    <m/>
    <m/>
    <m/>
    <m/>
    <m/>
    <s v="Decrease"/>
    <n v="25"/>
    <n v="-25"/>
    <x v="6"/>
    <m/>
    <s v=""/>
    <s v="Yes"/>
    <m/>
    <s v="U.S. Department of Agriculture loan(s)"/>
    <m/>
    <m/>
    <m/>
    <s v="Grants"/>
    <m/>
    <s v="Grant - no details provided"/>
    <s v="No"/>
    <s v="Not sure"/>
    <m/>
    <m/>
    <m/>
    <m/>
    <m/>
    <m/>
    <m/>
    <s v="Help accessing financial assistance"/>
    <m/>
    <m/>
    <s v="Help accessing supplies/chemicals"/>
    <s v="Help complying with state and/or federal regulations"/>
    <m/>
    <m/>
    <s v="Not sure"/>
    <m/>
    <m/>
    <m/>
    <x v="19"/>
  </r>
  <r>
    <n v="11604709538"/>
    <d v="2020-05-15T13:20:55.000"/>
    <d v="2020-05-15T13:27:03.000"/>
    <s v="SERCAP"/>
    <x v="29"/>
    <s v="1"/>
    <m/>
    <m/>
    <m/>
    <x v="0"/>
    <n v="5010"/>
    <n v="13026"/>
    <x v="3"/>
    <x v="8"/>
    <x v="8"/>
    <n v="11"/>
    <n v="2"/>
    <n v="0"/>
    <x v="1"/>
    <n v="15"/>
    <s v="Yes"/>
    <m/>
    <m/>
    <m/>
    <m/>
    <m/>
    <m/>
    <m/>
    <m/>
    <s v="unsure"/>
    <m/>
    <m/>
    <m/>
    <m/>
    <m/>
    <s v="Decrease"/>
    <m/>
    <s v=""/>
    <x v="7"/>
    <m/>
    <s v=""/>
    <s v="Yes"/>
    <m/>
    <s v="U.S. Department of Agriculture loan(s)"/>
    <m/>
    <m/>
    <m/>
    <m/>
    <m/>
    <m/>
    <s v="No"/>
    <s v="Yes"/>
    <s v="Partnership for staffing"/>
    <m/>
    <s v="Personnel backups"/>
    <s v="no"/>
    <m/>
    <s v="None/NA"/>
    <m/>
    <m/>
    <m/>
    <m/>
    <m/>
    <m/>
    <m/>
    <m/>
    <s v="Not sure"/>
    <m/>
    <m/>
    <m/>
    <x v="20"/>
  </r>
  <r>
    <n v="11600874331"/>
    <d v="2020-05-14T14:26:35.000"/>
    <d v="2020-05-14T14:28:39.000"/>
    <s v="CU"/>
    <x v="4"/>
    <s v="1"/>
    <m/>
    <m/>
    <m/>
    <x v="2"/>
    <n v="47"/>
    <n v="122.2"/>
    <x v="0"/>
    <x v="1"/>
    <x v="1"/>
    <n v="0"/>
    <n v="2"/>
    <n v="0"/>
    <x v="0"/>
    <s v=""/>
    <s v="No"/>
    <m/>
    <m/>
    <m/>
    <m/>
    <m/>
    <m/>
    <m/>
    <m/>
    <m/>
    <m/>
    <m/>
    <m/>
    <m/>
    <m/>
    <m/>
    <m/>
    <n v="0"/>
    <x v="2"/>
    <m/>
    <s v=""/>
    <s v="Yes"/>
    <m/>
    <s v="U.S. Department of Agriculture loan(s)"/>
    <m/>
    <m/>
    <m/>
    <m/>
    <m/>
    <m/>
    <s v="No"/>
    <s v="No"/>
    <m/>
    <m/>
    <m/>
    <m/>
    <m/>
    <m/>
    <m/>
    <m/>
    <m/>
    <m/>
    <m/>
    <m/>
    <m/>
    <m/>
    <s v="Not sure"/>
    <m/>
    <m/>
    <m/>
    <x v="21"/>
  </r>
  <r>
    <n v="11592080882"/>
    <d v="2020-05-12T13:34:53.000"/>
    <d v="2020-05-12T13:40:45.000"/>
    <s v="MAP"/>
    <x v="6"/>
    <s v="1"/>
    <m/>
    <m/>
    <m/>
    <x v="0"/>
    <n v="120"/>
    <n v="312"/>
    <x v="0"/>
    <x v="29"/>
    <x v="8"/>
    <n v="0"/>
    <n v="3"/>
    <n v="0"/>
    <x v="1"/>
    <n v="15"/>
    <s v="No"/>
    <m/>
    <m/>
    <m/>
    <m/>
    <m/>
    <m/>
    <m/>
    <m/>
    <m/>
    <m/>
    <m/>
    <m/>
    <m/>
    <m/>
    <m/>
    <m/>
    <n v="0"/>
    <x v="2"/>
    <m/>
    <s v=""/>
    <s v="Yes"/>
    <m/>
    <m/>
    <s v="State Revolving Fund loan(s)"/>
    <m/>
    <m/>
    <m/>
    <m/>
    <m/>
    <s v="No"/>
    <s v="No"/>
    <m/>
    <m/>
    <m/>
    <m/>
    <m/>
    <m/>
    <m/>
    <m/>
    <m/>
    <m/>
    <m/>
    <m/>
    <m/>
    <m/>
    <s v="Not sure"/>
    <m/>
    <m/>
    <m/>
    <x v="22"/>
  </r>
  <r>
    <n v="11601762753"/>
    <d v="2020-05-14T18:05:42.000"/>
    <d v="2020-05-14T18:09:59.000"/>
    <s v="CU"/>
    <x v="11"/>
    <s v="1"/>
    <m/>
    <m/>
    <m/>
    <x v="2"/>
    <n v="271"/>
    <n v="704.6"/>
    <x v="1"/>
    <x v="26"/>
    <x v="5"/>
    <n v="1"/>
    <n v="1"/>
    <n v="0"/>
    <x v="1"/>
    <n v="15"/>
    <s v="Yes"/>
    <m/>
    <m/>
    <m/>
    <m/>
    <m/>
    <m/>
    <m/>
    <m/>
    <s v="unsure"/>
    <m/>
    <m/>
    <m/>
    <m/>
    <m/>
    <s v="Decrease"/>
    <n v="2"/>
    <n v="-2"/>
    <x v="1"/>
    <n v="490"/>
    <n v="-490"/>
    <s v="Yes"/>
    <m/>
    <m/>
    <m/>
    <m/>
    <m/>
    <s v="Bank Loan"/>
    <m/>
    <s v="Bank loan"/>
    <s v="No"/>
    <s v="No"/>
    <m/>
    <m/>
    <m/>
    <m/>
    <m/>
    <m/>
    <m/>
    <s v="Help accessing financial assistance"/>
    <m/>
    <m/>
    <m/>
    <s v="Help complying with state and/or federal regulations"/>
    <m/>
    <m/>
    <m/>
    <m/>
    <m/>
    <m/>
    <x v="23"/>
  </r>
  <r>
    <n v="11596666199"/>
    <d v="2020-05-13T14:25:56.000"/>
    <d v="2020-05-13T14:28:51.000"/>
    <s v="CU"/>
    <x v="5"/>
    <s v="1"/>
    <m/>
    <m/>
    <m/>
    <x v="1"/>
    <n v="235"/>
    <n v="611"/>
    <x v="1"/>
    <x v="16"/>
    <x v="8"/>
    <n v="1"/>
    <n v="1"/>
    <n v="1"/>
    <x v="2"/>
    <n v="9"/>
    <s v="No"/>
    <m/>
    <m/>
    <m/>
    <m/>
    <m/>
    <m/>
    <m/>
    <m/>
    <m/>
    <m/>
    <m/>
    <m/>
    <m/>
    <m/>
    <m/>
    <m/>
    <n v="0"/>
    <x v="2"/>
    <m/>
    <s v=""/>
    <m/>
    <m/>
    <m/>
    <m/>
    <m/>
    <m/>
    <s v="Block Grant Funds in past"/>
    <m/>
    <s v="Block grant"/>
    <s v="Not applicable"/>
    <s v="No"/>
    <m/>
    <m/>
    <m/>
    <m/>
    <m/>
    <m/>
    <m/>
    <m/>
    <m/>
    <m/>
    <m/>
    <m/>
    <s v="Help communicating with customers"/>
    <m/>
    <m/>
    <m/>
    <m/>
    <m/>
    <x v="24"/>
  </r>
  <r>
    <n v="11605573889"/>
    <d v="2020-05-15T16:48:19.000"/>
    <d v="2020-05-15T17:42:23.000"/>
    <s v="RSOL"/>
    <x v="34"/>
    <s v="1"/>
    <m/>
    <m/>
    <m/>
    <x v="0"/>
    <n v="167"/>
    <n v="434.2"/>
    <x v="0"/>
    <x v="34"/>
    <x v="5"/>
    <n v="0"/>
    <n v="3"/>
    <n v="0"/>
    <x v="1"/>
    <n v="15"/>
    <s v="Yes"/>
    <m/>
    <m/>
    <m/>
    <m/>
    <m/>
    <m/>
    <s v="delaying or impeding capital improvement projects"/>
    <m/>
    <s v="unsure"/>
    <m/>
    <m/>
    <m/>
    <m/>
    <m/>
    <s v="Increase"/>
    <n v="5"/>
    <n v="5"/>
    <x v="2"/>
    <m/>
    <s v=""/>
    <s v="Yes"/>
    <m/>
    <m/>
    <s v="State Revolving Fund loan(s)"/>
    <m/>
    <m/>
    <m/>
    <m/>
    <m/>
    <s v="No"/>
    <s v="No"/>
    <m/>
    <m/>
    <m/>
    <m/>
    <m/>
    <m/>
    <m/>
    <s v="Help accessing financial assistance"/>
    <m/>
    <m/>
    <m/>
    <m/>
    <m/>
    <m/>
    <m/>
    <m/>
    <m/>
    <m/>
    <x v="25"/>
  </r>
  <r>
    <n v="11592924623"/>
    <d v="2020-05-12T16:46:33.000"/>
    <d v="2020-05-12T16:49:41.000"/>
    <s v="CU"/>
    <x v="13"/>
    <s v="1"/>
    <m/>
    <m/>
    <m/>
    <x v="2"/>
    <n v="487"/>
    <n v="1266.2"/>
    <x v="1"/>
    <x v="1"/>
    <x v="1"/>
    <n v="3"/>
    <n v="0"/>
    <n v="0"/>
    <x v="1"/>
    <n v="15"/>
    <s v="No"/>
    <m/>
    <m/>
    <m/>
    <m/>
    <m/>
    <m/>
    <m/>
    <m/>
    <m/>
    <m/>
    <m/>
    <m/>
    <m/>
    <m/>
    <m/>
    <m/>
    <n v="0"/>
    <x v="2"/>
    <m/>
    <s v=""/>
    <s v="Yes"/>
    <m/>
    <m/>
    <s v="State Revolving Fund loan(s)"/>
    <m/>
    <m/>
    <m/>
    <m/>
    <m/>
    <s v="No"/>
    <s v="No"/>
    <m/>
    <m/>
    <m/>
    <m/>
    <m/>
    <m/>
    <s v="Help navigating resources and/or policy changes"/>
    <m/>
    <m/>
    <m/>
    <m/>
    <m/>
    <m/>
    <m/>
    <m/>
    <m/>
    <m/>
    <m/>
    <x v="26"/>
  </r>
  <r>
    <n v="11566093500"/>
    <d v="2020-05-04T21:08:05.000"/>
    <d v="2020-05-04T21:20:31.000"/>
    <s v="CU"/>
    <x v="11"/>
    <s v="1"/>
    <s v="Yes"/>
    <m/>
    <m/>
    <x v="0"/>
    <n v="1588"/>
    <n v="4128.8"/>
    <x v="2"/>
    <x v="3"/>
    <x v="3"/>
    <n v="5"/>
    <n v="0"/>
    <n v="0"/>
    <x v="1"/>
    <n v="15"/>
    <s v="No"/>
    <m/>
    <m/>
    <m/>
    <m/>
    <m/>
    <m/>
    <m/>
    <m/>
    <m/>
    <m/>
    <m/>
    <m/>
    <m/>
    <m/>
    <m/>
    <m/>
    <n v="0"/>
    <x v="2"/>
    <m/>
    <s v=""/>
    <s v="Yes"/>
    <m/>
    <m/>
    <s v="State Revolving Fund loan(s)"/>
    <m/>
    <m/>
    <m/>
    <m/>
    <m/>
    <s v="No"/>
    <s v="No"/>
    <m/>
    <m/>
    <m/>
    <m/>
    <m/>
    <m/>
    <m/>
    <m/>
    <m/>
    <m/>
    <m/>
    <m/>
    <m/>
    <m/>
    <m/>
    <s v="No need for assistance at this time"/>
    <m/>
    <s v="None/NA"/>
    <x v="27"/>
  </r>
  <r>
    <n v="11596272292"/>
    <d v="2020-05-13T12:46:58.000"/>
    <d v="2020-05-13T12:50:42.000"/>
    <s v="GLCAP"/>
    <x v="19"/>
    <s v="1"/>
    <m/>
    <m/>
    <s v="Incomplete"/>
    <x v="2"/>
    <n v="1300"/>
    <n v="3380"/>
    <x v="2"/>
    <x v="11"/>
    <x v="2"/>
    <n v="6"/>
    <n v="0"/>
    <n v="0"/>
    <x v="0"/>
    <s v=""/>
    <s v="Yes"/>
    <m/>
    <m/>
    <m/>
    <m/>
    <m/>
    <m/>
    <m/>
    <m/>
    <m/>
    <m/>
    <m/>
    <m/>
    <m/>
    <m/>
    <m/>
    <m/>
    <s v=""/>
    <x v="7"/>
    <m/>
    <s v=""/>
    <m/>
    <m/>
    <m/>
    <m/>
    <m/>
    <m/>
    <m/>
    <m/>
    <m/>
    <m/>
    <m/>
    <m/>
    <m/>
    <m/>
    <m/>
    <m/>
    <m/>
    <m/>
    <m/>
    <m/>
    <m/>
    <m/>
    <m/>
    <m/>
    <m/>
    <m/>
    <m/>
    <m/>
    <m/>
    <x v="28"/>
  </r>
  <r>
    <n v="11569778910"/>
    <d v="2020-05-05T20:38:51.000"/>
    <d v="2020-05-05T20:41:39.000"/>
    <s v="GLCAP"/>
    <x v="35"/>
    <s v="1"/>
    <m/>
    <m/>
    <m/>
    <x v="0"/>
    <n v="120"/>
    <n v="312"/>
    <x v="0"/>
    <x v="13"/>
    <x v="8"/>
    <n v="0"/>
    <n v="1"/>
    <n v="0"/>
    <x v="2"/>
    <n v="9"/>
    <s v="Not sure"/>
    <m/>
    <m/>
    <m/>
    <m/>
    <m/>
    <m/>
    <m/>
    <m/>
    <m/>
    <m/>
    <m/>
    <m/>
    <m/>
    <m/>
    <m/>
    <m/>
    <n v="0"/>
    <x v="2"/>
    <m/>
    <s v=""/>
    <s v="No"/>
    <m/>
    <m/>
    <m/>
    <s v="Not borrowing"/>
    <m/>
    <m/>
    <m/>
    <m/>
    <s v="Not applicable"/>
    <s v="No"/>
    <m/>
    <m/>
    <m/>
    <s v="no"/>
    <m/>
    <s v="None/NA"/>
    <m/>
    <m/>
    <m/>
    <m/>
    <m/>
    <m/>
    <m/>
    <m/>
    <s v="Not sure"/>
    <m/>
    <m/>
    <m/>
    <x v="29"/>
  </r>
  <r>
    <n v="11592750182"/>
    <d v="2020-05-12T16:05:04.000"/>
    <d v="2020-05-12T16:07:11.000"/>
    <s v="MAP"/>
    <x v="25"/>
    <s v="1"/>
    <m/>
    <m/>
    <m/>
    <x v="2"/>
    <n v="114"/>
    <n v="296.40000000000003"/>
    <x v="0"/>
    <x v="3"/>
    <x v="3"/>
    <n v="0"/>
    <n v="0"/>
    <n v="1"/>
    <x v="2"/>
    <n v="9"/>
    <s v="No"/>
    <m/>
    <m/>
    <m/>
    <m/>
    <m/>
    <m/>
    <m/>
    <m/>
    <m/>
    <m/>
    <m/>
    <m/>
    <m/>
    <m/>
    <m/>
    <m/>
    <n v="0"/>
    <x v="2"/>
    <m/>
    <s v=""/>
    <m/>
    <m/>
    <m/>
    <m/>
    <m/>
    <m/>
    <m/>
    <m/>
    <m/>
    <m/>
    <m/>
    <m/>
    <m/>
    <m/>
    <m/>
    <m/>
    <m/>
    <m/>
    <m/>
    <m/>
    <m/>
    <m/>
    <m/>
    <m/>
    <m/>
    <m/>
    <m/>
    <m/>
    <m/>
    <x v="30"/>
  </r>
  <r>
    <n v="11579880974"/>
    <d v="2020-05-08T13:10:10.000"/>
    <d v="2020-05-08T13:12:31.000"/>
    <s v="CU"/>
    <x v="4"/>
    <s v="1"/>
    <m/>
    <m/>
    <m/>
    <x v="2"/>
    <n v="166"/>
    <n v="431.6"/>
    <x v="0"/>
    <x v="29"/>
    <x v="8"/>
    <n v="1"/>
    <n v="2"/>
    <n v="0"/>
    <x v="4"/>
    <n v="4"/>
    <s v="No"/>
    <m/>
    <m/>
    <m/>
    <m/>
    <m/>
    <m/>
    <m/>
    <m/>
    <m/>
    <m/>
    <m/>
    <m/>
    <m/>
    <m/>
    <m/>
    <m/>
    <n v="0"/>
    <x v="2"/>
    <m/>
    <s v=""/>
    <m/>
    <m/>
    <m/>
    <m/>
    <m/>
    <m/>
    <m/>
    <m/>
    <m/>
    <m/>
    <m/>
    <m/>
    <m/>
    <m/>
    <m/>
    <m/>
    <m/>
    <m/>
    <m/>
    <m/>
    <m/>
    <m/>
    <m/>
    <m/>
    <m/>
    <m/>
    <m/>
    <m/>
    <m/>
    <x v="31"/>
  </r>
  <r>
    <n v="11581010785"/>
    <d v="2020-05-08T18:29:01.000"/>
    <d v="2020-05-08T18:33:17.000"/>
    <s v="MAP"/>
    <x v="24"/>
    <s v="1"/>
    <m/>
    <m/>
    <m/>
    <x v="2"/>
    <n v="114"/>
    <n v="296.40000000000003"/>
    <x v="0"/>
    <x v="24"/>
    <x v="5"/>
    <n v="0"/>
    <n v="1"/>
    <n v="1"/>
    <x v="1"/>
    <n v="15"/>
    <s v="No"/>
    <m/>
    <m/>
    <m/>
    <m/>
    <m/>
    <m/>
    <m/>
    <m/>
    <m/>
    <m/>
    <m/>
    <m/>
    <m/>
    <m/>
    <m/>
    <m/>
    <n v="0"/>
    <x v="2"/>
    <m/>
    <s v=""/>
    <s v="Yes"/>
    <m/>
    <m/>
    <s v="State Revolving Fund loan(s)"/>
    <m/>
    <m/>
    <m/>
    <m/>
    <m/>
    <s v="No"/>
    <s v="No"/>
    <m/>
    <m/>
    <m/>
    <m/>
    <m/>
    <m/>
    <m/>
    <m/>
    <m/>
    <m/>
    <m/>
    <m/>
    <m/>
    <m/>
    <s v="Not sure"/>
    <m/>
    <m/>
    <m/>
    <x v="32"/>
  </r>
  <r>
    <n v="11575713035"/>
    <d v="2020-05-07T11:32:26.000"/>
    <d v="2020-05-07T11:38:35.000"/>
    <s v="RCAC"/>
    <x v="27"/>
    <s v="1"/>
    <m/>
    <m/>
    <m/>
    <x v="0"/>
    <n v="166"/>
    <n v="431.6"/>
    <x v="0"/>
    <x v="35"/>
    <x v="0"/>
    <n v="1"/>
    <n v="1"/>
    <n v="1"/>
    <x v="1"/>
    <n v="15"/>
    <s v="Not sure"/>
    <m/>
    <m/>
    <m/>
    <m/>
    <m/>
    <m/>
    <m/>
    <m/>
    <m/>
    <m/>
    <m/>
    <m/>
    <m/>
    <m/>
    <m/>
    <m/>
    <n v="0"/>
    <x v="2"/>
    <m/>
    <s v=""/>
    <s v="Yes"/>
    <m/>
    <m/>
    <s v="State Revolving Fund loan(s)"/>
    <m/>
    <m/>
    <m/>
    <m/>
    <m/>
    <s v="No"/>
    <s v="No"/>
    <m/>
    <m/>
    <m/>
    <m/>
    <m/>
    <m/>
    <s v="Help navigating resources and/or policy changes"/>
    <s v="Help accessing financial assistance"/>
    <s v="Help with operations and maintenance"/>
    <m/>
    <m/>
    <m/>
    <m/>
    <m/>
    <s v="Not sure"/>
    <m/>
    <m/>
    <m/>
    <x v="33"/>
  </r>
  <r>
    <n v="11574667301"/>
    <d v="2020-05-07T02:40:15.000"/>
    <d v="2020-05-07T02:49:27.000"/>
    <s v="RCAC"/>
    <x v="36"/>
    <s v="1"/>
    <m/>
    <m/>
    <m/>
    <x v="2"/>
    <n v="150"/>
    <n v="390"/>
    <x v="0"/>
    <x v="0"/>
    <x v="0"/>
    <n v="2"/>
    <n v="2"/>
    <n v="1"/>
    <x v="1"/>
    <n v="15"/>
    <s v="Yes"/>
    <m/>
    <m/>
    <m/>
    <m/>
    <s v="maintaining our system"/>
    <m/>
    <s v="delaying or impeding capital improvement projects"/>
    <s v="paying back existing debt"/>
    <m/>
    <m/>
    <m/>
    <m/>
    <m/>
    <m/>
    <s v="Decrease"/>
    <n v="5"/>
    <n v="-5"/>
    <x v="1"/>
    <n v="5000"/>
    <n v="-5000"/>
    <s v="Yes"/>
    <m/>
    <m/>
    <m/>
    <m/>
    <m/>
    <s v="commercial loan"/>
    <m/>
    <s v="Bank loan"/>
    <s v="No"/>
    <s v="No"/>
    <m/>
    <m/>
    <m/>
    <m/>
    <m/>
    <m/>
    <s v="Help navigating resources and/or policy changes"/>
    <s v="Help accessing financial assistance"/>
    <s v="Help with operations and maintenance"/>
    <m/>
    <m/>
    <m/>
    <m/>
    <m/>
    <m/>
    <s v="upgrade system to be less labor intensive"/>
    <m/>
    <s v="Help with upgrades of system/infrastructure"/>
    <x v="34"/>
  </r>
  <r>
    <n v="11592284795"/>
    <d v="2020-05-12T14:23:53.000"/>
    <d v="2020-05-12T14:26:48.000"/>
    <s v="MAP"/>
    <x v="6"/>
    <s v="1"/>
    <m/>
    <m/>
    <m/>
    <x v="2"/>
    <n v="117"/>
    <n v="304.2"/>
    <x v="0"/>
    <x v="5"/>
    <x v="5"/>
    <n v="0"/>
    <n v="1"/>
    <n v="0"/>
    <x v="1"/>
    <n v="15"/>
    <s v="No"/>
    <m/>
    <m/>
    <m/>
    <m/>
    <m/>
    <m/>
    <m/>
    <m/>
    <m/>
    <m/>
    <m/>
    <m/>
    <m/>
    <m/>
    <m/>
    <m/>
    <n v="0"/>
    <x v="2"/>
    <m/>
    <s v=""/>
    <s v="Yes"/>
    <m/>
    <s v="U.S. Department of Agriculture loan(s)"/>
    <m/>
    <m/>
    <m/>
    <m/>
    <m/>
    <m/>
    <s v="No"/>
    <s v="No"/>
    <m/>
    <m/>
    <m/>
    <s v="Nothing."/>
    <m/>
    <s v="None/NA"/>
    <m/>
    <m/>
    <m/>
    <m/>
    <m/>
    <m/>
    <m/>
    <m/>
    <m/>
    <s v="Nothing at this time."/>
    <m/>
    <s v="None/NA"/>
    <x v="35"/>
  </r>
  <r>
    <n v="11587965844"/>
    <d v="2020-05-11T15:36:00.000"/>
    <d v="2020-05-11T15:40:07.000"/>
    <s v="MAP"/>
    <x v="32"/>
    <s v="1"/>
    <m/>
    <m/>
    <m/>
    <x v="2"/>
    <n v="172"/>
    <n v="447.2"/>
    <x v="0"/>
    <x v="8"/>
    <x v="8"/>
    <n v="1"/>
    <n v="1"/>
    <n v="0"/>
    <x v="1"/>
    <n v="15"/>
    <s v="No"/>
    <m/>
    <m/>
    <m/>
    <m/>
    <m/>
    <m/>
    <m/>
    <m/>
    <m/>
    <m/>
    <m/>
    <m/>
    <m/>
    <m/>
    <m/>
    <m/>
    <n v="0"/>
    <x v="2"/>
    <m/>
    <s v=""/>
    <s v="Yes"/>
    <m/>
    <s v="U.S. Department of Agriculture loan(s)"/>
    <s v="State Revolving Fund loan(s)"/>
    <m/>
    <m/>
    <m/>
    <m/>
    <m/>
    <s v="No"/>
    <s v="Not sure"/>
    <m/>
    <m/>
    <m/>
    <m/>
    <m/>
    <m/>
    <m/>
    <m/>
    <m/>
    <m/>
    <m/>
    <m/>
    <m/>
    <m/>
    <m/>
    <s v="We are not experiencing anything negative.  We are operating as usual."/>
    <m/>
    <s v="None/NA"/>
    <x v="36"/>
  </r>
  <r>
    <n v="11601551593"/>
    <d v="2020-05-14T17:06:10.000"/>
    <d v="2020-05-14T17:16:02.000"/>
    <s v="SERCAP"/>
    <x v="16"/>
    <s v="1"/>
    <m/>
    <m/>
    <m/>
    <x v="2"/>
    <n v="324"/>
    <n v="842.4"/>
    <x v="1"/>
    <x v="25"/>
    <x v="8"/>
    <n v="4"/>
    <n v="0"/>
    <n v="0"/>
    <x v="1"/>
    <n v="15"/>
    <s v="Not sure"/>
    <m/>
    <m/>
    <m/>
    <m/>
    <m/>
    <m/>
    <m/>
    <m/>
    <m/>
    <m/>
    <m/>
    <m/>
    <m/>
    <m/>
    <m/>
    <m/>
    <n v="0"/>
    <x v="2"/>
    <m/>
    <s v=""/>
    <s v="Yes"/>
    <m/>
    <m/>
    <s v="State Revolving Fund loan(s)"/>
    <m/>
    <m/>
    <m/>
    <m/>
    <m/>
    <s v="No"/>
    <s v="No"/>
    <m/>
    <m/>
    <m/>
    <s v="none"/>
    <m/>
    <s v="None/NA"/>
    <m/>
    <m/>
    <m/>
    <m/>
    <m/>
    <m/>
    <m/>
    <m/>
    <s v="Not sure"/>
    <m/>
    <m/>
    <m/>
    <x v="37"/>
  </r>
  <r>
    <n v="11581427822"/>
    <d v="2020-05-08T20:25:41.000"/>
    <d v="2020-05-08T20:45:53.000"/>
    <s v="GLCAP"/>
    <x v="12"/>
    <s v="1"/>
    <m/>
    <m/>
    <m/>
    <x v="2"/>
    <n v="1330"/>
    <n v="3458"/>
    <x v="2"/>
    <x v="21"/>
    <x v="10"/>
    <n v="5"/>
    <n v="1"/>
    <n v="0"/>
    <x v="4"/>
    <n v="4"/>
    <s v="Yes"/>
    <s v="paying staff"/>
    <s v="keeping staff"/>
    <s v="paying bills, like electricity"/>
    <s v="paying for chemicals"/>
    <s v="maintaining our system"/>
    <s v="complying with state and/or federal regulations"/>
    <s v="delaying or impeding capital improvement projects"/>
    <s v="paying back existing debt"/>
    <m/>
    <m/>
    <m/>
    <m/>
    <m/>
    <m/>
    <s v="Decrease"/>
    <n v="10"/>
    <n v="-10"/>
    <x v="1"/>
    <n v="8000"/>
    <n v="-8000"/>
    <s v="Yes"/>
    <m/>
    <s v="U.S. Department of Agriculture loan(s)"/>
    <s v="State Revolving Fund loan(s)"/>
    <m/>
    <m/>
    <m/>
    <m/>
    <m/>
    <s v="Yes"/>
    <s v="Yes"/>
    <s v="Part of building a partnership with other utilities to aid or receive aid if part of our essential service employees become sick."/>
    <m/>
    <s v="Personnel backups"/>
    <m/>
    <m/>
    <m/>
    <m/>
    <m/>
    <m/>
    <m/>
    <m/>
    <m/>
    <m/>
    <m/>
    <s v="Not sure"/>
    <m/>
    <m/>
    <m/>
    <x v="38"/>
  </r>
  <r>
    <n v="11578046957"/>
    <d v="2020-05-07T22:24:50.000"/>
    <d v="2020-05-07T22:31:11.000"/>
    <s v="MAP"/>
    <x v="31"/>
    <s v="1"/>
    <m/>
    <m/>
    <m/>
    <x v="1"/>
    <n v="62"/>
    <n v="161.20000000000002"/>
    <x v="0"/>
    <x v="8"/>
    <x v="8"/>
    <n v="0"/>
    <n v="1"/>
    <n v="1"/>
    <x v="4"/>
    <n v="4"/>
    <s v="Not sure"/>
    <m/>
    <m/>
    <m/>
    <m/>
    <m/>
    <m/>
    <m/>
    <m/>
    <m/>
    <m/>
    <m/>
    <m/>
    <m/>
    <m/>
    <m/>
    <m/>
    <n v="0"/>
    <x v="2"/>
    <m/>
    <s v=""/>
    <s v="Yes"/>
    <m/>
    <s v="U.S. Department of Agriculture loan(s)"/>
    <m/>
    <m/>
    <m/>
    <m/>
    <m/>
    <m/>
    <s v="No"/>
    <s v="No"/>
    <m/>
    <m/>
    <m/>
    <m/>
    <m/>
    <m/>
    <m/>
    <s v="Help accessing financial assistance"/>
    <m/>
    <m/>
    <m/>
    <m/>
    <m/>
    <m/>
    <m/>
    <m/>
    <m/>
    <m/>
    <x v="39"/>
  </r>
  <r>
    <n v="11601714985"/>
    <d v="2020-05-14T17:49:44.000"/>
    <d v="2020-05-14T17:57:35.000"/>
    <s v="RSOL"/>
    <x v="33"/>
    <s v="1"/>
    <m/>
    <m/>
    <m/>
    <x v="1"/>
    <n v="17500"/>
    <n v="45500"/>
    <x v="3"/>
    <x v="18"/>
    <x v="2"/>
    <n v="14"/>
    <n v="0"/>
    <n v="0"/>
    <x v="1"/>
    <n v="15"/>
    <s v="Yes"/>
    <m/>
    <m/>
    <m/>
    <m/>
    <s v="maintaining our system"/>
    <m/>
    <s v="delaying or impeding capital improvement projects"/>
    <m/>
    <m/>
    <m/>
    <m/>
    <m/>
    <m/>
    <m/>
    <s v="No change"/>
    <n v="0"/>
    <n v="0"/>
    <x v="2"/>
    <n v="0"/>
    <n v="0"/>
    <m/>
    <m/>
    <m/>
    <m/>
    <m/>
    <m/>
    <s v="Do not have any at this time"/>
    <m/>
    <s v="None/don't know"/>
    <s v="Not applicable"/>
    <s v="Not sure"/>
    <m/>
    <m/>
    <m/>
    <s v="Not at this time."/>
    <m/>
    <s v="None/NA"/>
    <m/>
    <m/>
    <m/>
    <m/>
    <m/>
    <m/>
    <m/>
    <m/>
    <s v="Not sure"/>
    <m/>
    <m/>
    <m/>
    <x v="40"/>
  </r>
  <r>
    <n v="11592525751"/>
    <d v="2020-05-12T15:14:46.000"/>
    <d v="2020-05-12T15:22:44.000"/>
    <s v="MAP"/>
    <x v="30"/>
    <s v="1"/>
    <m/>
    <m/>
    <m/>
    <x v="2"/>
    <n v="157"/>
    <n v="408.2"/>
    <x v="0"/>
    <x v="14"/>
    <x v="5"/>
    <n v="2"/>
    <n v="1"/>
    <n v="2"/>
    <x v="1"/>
    <n v="15"/>
    <s v="No"/>
    <m/>
    <m/>
    <m/>
    <m/>
    <m/>
    <m/>
    <m/>
    <m/>
    <m/>
    <m/>
    <m/>
    <m/>
    <m/>
    <m/>
    <m/>
    <m/>
    <n v="0"/>
    <x v="2"/>
    <m/>
    <s v=""/>
    <s v="Yes"/>
    <s v="Bond(s)"/>
    <s v="U.S. Department of Agriculture loan(s)"/>
    <m/>
    <m/>
    <m/>
    <m/>
    <m/>
    <m/>
    <s v="No"/>
    <s v="No"/>
    <m/>
    <m/>
    <m/>
    <m/>
    <m/>
    <m/>
    <m/>
    <m/>
    <m/>
    <m/>
    <m/>
    <m/>
    <m/>
    <m/>
    <m/>
    <s v="Nothing at this time"/>
    <m/>
    <s v="None/NA"/>
    <x v="41"/>
  </r>
  <r>
    <n v="11570744099"/>
    <d v="2020-05-06T02:50:21.000"/>
    <d v="2020-05-06T03:02:34.000"/>
    <s v="RSOL"/>
    <x v="2"/>
    <s v="1"/>
    <m/>
    <m/>
    <m/>
    <x v="2"/>
    <n v="49"/>
    <n v="127.4"/>
    <x v="0"/>
    <x v="3"/>
    <x v="3"/>
    <n v="0"/>
    <n v="2"/>
    <n v="0"/>
    <x v="3"/>
    <n v="0"/>
    <s v="Not sure"/>
    <m/>
    <m/>
    <m/>
    <m/>
    <m/>
    <m/>
    <m/>
    <m/>
    <m/>
    <m/>
    <m/>
    <m/>
    <m/>
    <m/>
    <m/>
    <m/>
    <n v="0"/>
    <x v="2"/>
    <m/>
    <s v=""/>
    <s v="Yes"/>
    <m/>
    <s v="U.S. Department of Agriculture loan(s)"/>
    <s v="State Revolving Fund loan(s)"/>
    <m/>
    <m/>
    <m/>
    <m/>
    <m/>
    <s v="No"/>
    <s v="Yes"/>
    <m/>
    <m/>
    <s v="No details provided - just listed agency they're partnering with"/>
    <s v="Most Members complying with state suggestions to stay safe"/>
    <m/>
    <s v="Compliance with disinfection/social distancing protocols"/>
    <s v="Help navigating resources and/or policy changes"/>
    <s v="Help accessing financial assistance"/>
    <s v="Help with operations and maintenance"/>
    <m/>
    <m/>
    <m/>
    <m/>
    <m/>
    <m/>
    <s v="Get grant with failing sewer system"/>
    <m/>
    <m/>
    <x v="42"/>
  </r>
  <r>
    <n v="11588076372"/>
    <d v="2020-05-11T15:54:59.000"/>
    <d v="2020-05-11T16:07:16.000"/>
    <s v="RSOL"/>
    <x v="2"/>
    <s v="0"/>
    <m/>
    <m/>
    <m/>
    <x v="1"/>
    <n v="56"/>
    <n v="145.6"/>
    <x v="0"/>
    <x v="1"/>
    <x v="1"/>
    <n v="0"/>
    <n v="0"/>
    <n v="1"/>
    <x v="0"/>
    <s v=""/>
    <s v="Yes"/>
    <m/>
    <m/>
    <m/>
    <m/>
    <s v="maintaining our system"/>
    <m/>
    <m/>
    <m/>
    <m/>
    <m/>
    <m/>
    <m/>
    <m/>
    <m/>
    <s v="Decrease"/>
    <m/>
    <s v=""/>
    <x v="7"/>
    <m/>
    <s v=""/>
    <m/>
    <m/>
    <m/>
    <m/>
    <m/>
    <s v="Do not want to answer"/>
    <m/>
    <m/>
    <m/>
    <m/>
    <s v="Not sure"/>
    <m/>
    <m/>
    <m/>
    <m/>
    <m/>
    <m/>
    <m/>
    <m/>
    <s v="Help with operations and maintenance"/>
    <s v="Help accessing Personal Protective Equipment (PPE)"/>
    <m/>
    <m/>
    <m/>
    <m/>
    <m/>
    <m/>
    <m/>
    <m/>
    <x v="42"/>
  </r>
  <r>
    <n v="11596871017"/>
    <d v="2020-05-13T15:11:11.000"/>
    <d v="2020-05-13T15:21:00.000"/>
    <s v="GLCAP"/>
    <x v="19"/>
    <s v="1"/>
    <m/>
    <m/>
    <m/>
    <x v="2"/>
    <n v="380"/>
    <n v="988"/>
    <x v="1"/>
    <x v="24"/>
    <x v="5"/>
    <n v="1"/>
    <n v="1"/>
    <n v="0"/>
    <x v="3"/>
    <n v="0"/>
    <s v="Yes"/>
    <s v="paying staff"/>
    <m/>
    <s v="paying bills, like electricity"/>
    <s v="paying for chemicals"/>
    <s v="maintaining our system"/>
    <s v="complying with state and/or federal regulations"/>
    <s v="delaying or impeding capital improvement projects"/>
    <s v="paying back existing debt"/>
    <m/>
    <m/>
    <m/>
    <m/>
    <m/>
    <m/>
    <s v="Decrease"/>
    <n v="16"/>
    <n v="-16"/>
    <x v="0"/>
    <n v="5200"/>
    <n v="-5200"/>
    <s v="Yes"/>
    <m/>
    <s v="U.S. Department of Agriculture loan(s)"/>
    <s v="State Revolving Fund loan(s)"/>
    <m/>
    <m/>
    <m/>
    <m/>
    <m/>
    <s v="Yes"/>
    <s v="No"/>
    <m/>
    <m/>
    <m/>
    <m/>
    <m/>
    <m/>
    <m/>
    <s v="Help accessing financial assistance"/>
    <m/>
    <m/>
    <m/>
    <m/>
    <m/>
    <m/>
    <m/>
    <m/>
    <m/>
    <m/>
    <x v="43"/>
  </r>
  <r>
    <n v="11598065155"/>
    <d v="2020-05-13T20:08:28.000"/>
    <d v="2020-05-13T20:12:00.000"/>
    <s v="MAP"/>
    <x v="24"/>
    <s v="1"/>
    <m/>
    <m/>
    <m/>
    <x v="2"/>
    <n v="235"/>
    <n v="611"/>
    <x v="1"/>
    <x v="5"/>
    <x v="5"/>
    <n v="2"/>
    <n v="0"/>
    <n v="2"/>
    <x v="0"/>
    <s v=""/>
    <s v="No"/>
    <m/>
    <m/>
    <m/>
    <m/>
    <m/>
    <m/>
    <m/>
    <m/>
    <m/>
    <m/>
    <m/>
    <m/>
    <m/>
    <m/>
    <m/>
    <m/>
    <n v="0"/>
    <x v="2"/>
    <m/>
    <s v=""/>
    <s v="Yes"/>
    <m/>
    <m/>
    <s v="State Revolving Fund loan(s)"/>
    <m/>
    <m/>
    <m/>
    <m/>
    <m/>
    <s v="No"/>
    <s v="No"/>
    <m/>
    <m/>
    <m/>
    <m/>
    <m/>
    <m/>
    <m/>
    <m/>
    <m/>
    <m/>
    <m/>
    <m/>
    <m/>
    <m/>
    <s v="Not sure"/>
    <m/>
    <m/>
    <m/>
    <x v="44"/>
  </r>
  <r>
    <n v="11569719781"/>
    <d v="2020-05-05T20:11:33.000"/>
    <d v="2020-05-05T20:29:18.000"/>
    <s v="RSOL"/>
    <x v="2"/>
    <s v="1"/>
    <m/>
    <m/>
    <m/>
    <x v="0"/>
    <n v="1000"/>
    <n v="2600"/>
    <x v="1"/>
    <x v="3"/>
    <x v="3"/>
    <n v="4"/>
    <n v="0"/>
    <n v="0"/>
    <x v="2"/>
    <n v="9"/>
    <s v="Yes"/>
    <s v="paying staff"/>
    <m/>
    <m/>
    <m/>
    <s v="maintaining our system"/>
    <m/>
    <m/>
    <s v="paying back existing debt"/>
    <m/>
    <m/>
    <m/>
    <m/>
    <m/>
    <m/>
    <s v="Decrease"/>
    <m/>
    <s v=""/>
    <x v="7"/>
    <m/>
    <s v=""/>
    <s v="Yes"/>
    <m/>
    <s v="U.S. Department of Agriculture loan(s)"/>
    <m/>
    <m/>
    <m/>
    <s v="Currently out to bid for ~2.5M improvement projects for 2020. If there is federal or state &quot;financial&quot; assistance programs for municipal water systems it would be &quot;nice&quot; to know at this time for future planning!"/>
    <m/>
    <s v="None/don't know"/>
    <m/>
    <s v="Yes"/>
    <s v="Distribution of PPE (masks)"/>
    <m/>
    <s v="Donations/delivery of PPE and other supplies"/>
    <s v="Unsure of level of impacted users due to COVID-19 unemployment.  So far indications are that users either delays in payments or unable to pay altogether"/>
    <m/>
    <s v="System hardship"/>
    <m/>
    <s v="Help accessing financial assistance"/>
    <m/>
    <s v="Help accessing Personal Protective Equipment (PPE)"/>
    <m/>
    <m/>
    <m/>
    <m/>
    <m/>
    <m/>
    <m/>
    <m/>
    <x v="45"/>
  </r>
  <r>
    <n v="11587511612"/>
    <d v="2020-05-11T13:40:13.000"/>
    <d v="2020-05-11T13:47:08.000"/>
    <s v="GLCAP"/>
    <x v="3"/>
    <s v="1"/>
    <m/>
    <m/>
    <m/>
    <x v="0"/>
    <n v="755"/>
    <n v="1963"/>
    <x v="1"/>
    <x v="9"/>
    <x v="7"/>
    <n v="4"/>
    <n v="0"/>
    <n v="0"/>
    <x v="2"/>
    <n v="9"/>
    <s v="No"/>
    <m/>
    <m/>
    <m/>
    <m/>
    <m/>
    <m/>
    <m/>
    <m/>
    <m/>
    <m/>
    <m/>
    <m/>
    <m/>
    <m/>
    <m/>
    <m/>
    <n v="0"/>
    <x v="2"/>
    <m/>
    <s v=""/>
    <s v="Yes"/>
    <s v="Bond(s)"/>
    <s v="U.S. Department of Agriculture loan(s)"/>
    <s v="State Revolving Fund loan(s)"/>
    <m/>
    <m/>
    <m/>
    <m/>
    <m/>
    <s v="No"/>
    <s v="No"/>
    <m/>
    <m/>
    <m/>
    <m/>
    <m/>
    <m/>
    <m/>
    <m/>
    <m/>
    <s v="Help accessing Personal Protective Equipment (PPE)"/>
    <m/>
    <m/>
    <m/>
    <m/>
    <m/>
    <m/>
    <m/>
    <m/>
    <x v="46"/>
  </r>
  <r>
    <n v="11587776769"/>
    <d v="2020-05-11T14:50:34.000"/>
    <d v="2020-05-11T15:01:27.000"/>
    <s v="CU"/>
    <x v="15"/>
    <s v="1"/>
    <m/>
    <m/>
    <m/>
    <x v="2"/>
    <n v="2150"/>
    <n v="5590"/>
    <x v="2"/>
    <x v="19"/>
    <x v="5"/>
    <n v="5"/>
    <n v="1"/>
    <n v="0"/>
    <x v="2"/>
    <n v="9"/>
    <s v="Yes"/>
    <m/>
    <m/>
    <m/>
    <m/>
    <s v="maintaining our system"/>
    <m/>
    <s v="delaying or impeding capital improvement projects"/>
    <m/>
    <m/>
    <m/>
    <m/>
    <m/>
    <m/>
    <m/>
    <s v="Decrease"/>
    <n v="10"/>
    <n v="-10"/>
    <x v="1"/>
    <n v="4770"/>
    <n v="-4770"/>
    <s v="Yes"/>
    <s v="Bond(s)"/>
    <m/>
    <m/>
    <m/>
    <m/>
    <m/>
    <m/>
    <m/>
    <s v="No"/>
    <s v="No"/>
    <m/>
    <m/>
    <m/>
    <m/>
    <m/>
    <m/>
    <m/>
    <m/>
    <m/>
    <m/>
    <m/>
    <m/>
    <m/>
    <m/>
    <s v="Not sure"/>
    <m/>
    <m/>
    <m/>
    <x v="47"/>
  </r>
  <r>
    <n v="11605605647"/>
    <d v="2020-05-15T17:05:50.000"/>
    <d v="2020-05-15T17:08:35.000"/>
    <s v="MAP"/>
    <x v="32"/>
    <s v="1"/>
    <m/>
    <m/>
    <m/>
    <x v="2"/>
    <n v="135"/>
    <n v="351"/>
    <x v="0"/>
    <x v="32"/>
    <x v="5"/>
    <n v="1"/>
    <n v="0"/>
    <n v="0"/>
    <x v="1"/>
    <n v="15"/>
    <s v="Not sure"/>
    <m/>
    <m/>
    <m/>
    <m/>
    <m/>
    <m/>
    <m/>
    <m/>
    <m/>
    <m/>
    <m/>
    <m/>
    <m/>
    <m/>
    <m/>
    <m/>
    <n v="0"/>
    <x v="2"/>
    <m/>
    <s v=""/>
    <s v="Yes"/>
    <m/>
    <s v="U.S. Department of Agriculture loan(s)"/>
    <s v="State Revolving Fund loan(s)"/>
    <m/>
    <m/>
    <m/>
    <m/>
    <m/>
    <s v="No"/>
    <s v="No"/>
    <m/>
    <m/>
    <m/>
    <m/>
    <m/>
    <m/>
    <m/>
    <m/>
    <m/>
    <m/>
    <m/>
    <m/>
    <m/>
    <m/>
    <s v="Not sure"/>
    <m/>
    <m/>
    <m/>
    <x v="48"/>
  </r>
  <r>
    <n v="11580166772"/>
    <d v="2020-05-08T14:32:24.000"/>
    <d v="2020-05-08T14:40:17.000"/>
    <s v="MAP"/>
    <x v="32"/>
    <s v="1"/>
    <m/>
    <m/>
    <m/>
    <x v="2"/>
    <n v="300"/>
    <n v="780"/>
    <x v="1"/>
    <x v="11"/>
    <x v="2"/>
    <n v="1"/>
    <n v="1"/>
    <n v="0"/>
    <x v="2"/>
    <n v="9"/>
    <s v="Not sure"/>
    <m/>
    <m/>
    <m/>
    <m/>
    <m/>
    <m/>
    <m/>
    <m/>
    <m/>
    <m/>
    <m/>
    <m/>
    <m/>
    <m/>
    <m/>
    <m/>
    <n v="0"/>
    <x v="2"/>
    <m/>
    <s v=""/>
    <s v="Yes"/>
    <s v="Bond(s)"/>
    <m/>
    <m/>
    <m/>
    <m/>
    <m/>
    <m/>
    <m/>
    <s v="No"/>
    <s v="No"/>
    <m/>
    <m/>
    <m/>
    <m/>
    <m/>
    <m/>
    <m/>
    <s v="Help accessing financial assistance"/>
    <m/>
    <s v="Help accessing Personal Protective Equipment (PPE)"/>
    <s v="Help accessing supplies/chemicals"/>
    <m/>
    <m/>
    <m/>
    <m/>
    <m/>
    <m/>
    <m/>
    <x v="49"/>
  </r>
  <r>
    <n v="11571962088"/>
    <d v="2020-05-06T12:50:48.000"/>
    <d v="2020-05-06T13:01:34.000"/>
    <s v="RSOL"/>
    <x v="10"/>
    <s v="1"/>
    <m/>
    <m/>
    <m/>
    <x v="0"/>
    <n v="53"/>
    <n v="137.8"/>
    <x v="0"/>
    <x v="1"/>
    <x v="1"/>
    <n v="0"/>
    <n v="0"/>
    <n v="1"/>
    <x v="0"/>
    <s v=""/>
    <s v="Yes"/>
    <s v="paying staff"/>
    <s v="keeping staff"/>
    <s v="paying bills, like electricity"/>
    <s v="paying for chemicals"/>
    <s v="maintaining our system"/>
    <s v="complying with state and/or federal regulations"/>
    <s v="delaying or impeding capital improvement projects"/>
    <s v="paying back existing debt"/>
    <m/>
    <m/>
    <m/>
    <m/>
    <m/>
    <m/>
    <s v="Decrease"/>
    <n v="3"/>
    <n v="-3"/>
    <x v="1"/>
    <n v="500"/>
    <n v="-500"/>
    <s v="Yes"/>
    <m/>
    <m/>
    <m/>
    <m/>
    <m/>
    <s v="Private loans"/>
    <m/>
    <s v="Loan - other"/>
    <s v="Not applicable"/>
    <s v="No"/>
    <m/>
    <m/>
    <m/>
    <s v="`- doesn’t allow payments for loans or funds for a manager or allow late fees  Set up for failure  Duo allowed 417.00 per month for repairs. We need 3,000 per month for CIP"/>
    <m/>
    <s v="System hardship"/>
    <s v="Help navigating resources and/or policy changes"/>
    <s v="Help accessing financial assistance"/>
    <s v="Help with operations and maintenance"/>
    <m/>
    <m/>
    <m/>
    <m/>
    <m/>
    <m/>
    <m/>
    <m/>
    <m/>
    <x v="50"/>
  </r>
  <r>
    <n v="11608534059"/>
    <d v="2020-05-16T18:44:28.000"/>
    <d v="2020-05-16T18:48:59.000"/>
    <s v="RSOL"/>
    <x v="10"/>
    <s v="1"/>
    <m/>
    <m/>
    <m/>
    <x v="0"/>
    <n v="186"/>
    <n v="483.6"/>
    <x v="0"/>
    <x v="3"/>
    <x v="3"/>
    <n v="0"/>
    <n v="0"/>
    <n v="1"/>
    <x v="0"/>
    <s v=""/>
    <s v="Not sure"/>
    <m/>
    <m/>
    <m/>
    <m/>
    <m/>
    <m/>
    <m/>
    <m/>
    <m/>
    <m/>
    <m/>
    <m/>
    <m/>
    <m/>
    <m/>
    <m/>
    <n v="0"/>
    <x v="2"/>
    <m/>
    <s v=""/>
    <m/>
    <m/>
    <m/>
    <m/>
    <m/>
    <m/>
    <m/>
    <m/>
    <m/>
    <m/>
    <m/>
    <m/>
    <m/>
    <m/>
    <m/>
    <m/>
    <m/>
    <m/>
    <m/>
    <m/>
    <m/>
    <m/>
    <m/>
    <m/>
    <m/>
    <m/>
    <m/>
    <m/>
    <m/>
    <x v="51"/>
  </r>
  <r>
    <n v="11577463525"/>
    <d v="2020-05-07T19:25:01.000"/>
    <d v="2020-05-07T19:28:21.000"/>
    <s v="CU"/>
    <x v="11"/>
    <s v="1"/>
    <m/>
    <m/>
    <m/>
    <x v="0"/>
    <n v="1520"/>
    <n v="3952"/>
    <x v="2"/>
    <x v="8"/>
    <x v="8"/>
    <n v="2"/>
    <n v="1"/>
    <n v="0"/>
    <x v="1"/>
    <n v="15"/>
    <s v="No"/>
    <m/>
    <m/>
    <m/>
    <m/>
    <m/>
    <m/>
    <m/>
    <m/>
    <m/>
    <m/>
    <m/>
    <m/>
    <m/>
    <m/>
    <m/>
    <m/>
    <n v="0"/>
    <x v="2"/>
    <m/>
    <s v=""/>
    <s v="Yes"/>
    <m/>
    <s v="U.S. Department of Agriculture loan(s)"/>
    <m/>
    <m/>
    <m/>
    <m/>
    <m/>
    <m/>
    <s v="No"/>
    <s v="No"/>
    <m/>
    <m/>
    <m/>
    <m/>
    <m/>
    <m/>
    <m/>
    <s v="Help accessing financial assistance"/>
    <m/>
    <m/>
    <m/>
    <m/>
    <m/>
    <m/>
    <m/>
    <m/>
    <m/>
    <m/>
    <x v="52"/>
  </r>
  <r>
    <n v="11606201659"/>
    <d v="2020-05-15T19:03:42.000"/>
    <d v="2020-05-15T19:59:01.000"/>
    <s v="CU"/>
    <x v="4"/>
    <s v="1"/>
    <m/>
    <m/>
    <m/>
    <x v="2"/>
    <n v="552"/>
    <n v="1435.2"/>
    <x v="1"/>
    <x v="11"/>
    <x v="2"/>
    <n v="3"/>
    <n v="0"/>
    <n v="0"/>
    <x v="1"/>
    <n v="15"/>
    <s v="No"/>
    <m/>
    <m/>
    <m/>
    <m/>
    <m/>
    <m/>
    <m/>
    <m/>
    <m/>
    <m/>
    <m/>
    <m/>
    <m/>
    <m/>
    <m/>
    <m/>
    <n v="0"/>
    <x v="2"/>
    <m/>
    <s v=""/>
    <s v="Yes"/>
    <m/>
    <s v="U.S. Department of Agriculture loan(s)"/>
    <s v="State Revolving Fund loan(s)"/>
    <m/>
    <m/>
    <m/>
    <m/>
    <m/>
    <s v="No"/>
    <s v="No"/>
    <m/>
    <m/>
    <m/>
    <m/>
    <m/>
    <m/>
    <m/>
    <m/>
    <m/>
    <m/>
    <m/>
    <m/>
    <m/>
    <m/>
    <s v="Not sure"/>
    <m/>
    <m/>
    <m/>
    <x v="53"/>
  </r>
  <r>
    <n v="11602035420"/>
    <d v="2020-05-14T19:19:16.000"/>
    <d v="2020-05-14T19:20:33.000"/>
    <s v="CU"/>
    <x v="21"/>
    <s v="1"/>
    <m/>
    <m/>
    <m/>
    <x v="2"/>
    <n v="325"/>
    <n v="845"/>
    <x v="1"/>
    <x v="8"/>
    <x v="8"/>
    <n v="1"/>
    <n v="0"/>
    <n v="1"/>
    <x v="2"/>
    <n v="9"/>
    <s v="No"/>
    <m/>
    <m/>
    <m/>
    <m/>
    <m/>
    <m/>
    <m/>
    <m/>
    <m/>
    <m/>
    <m/>
    <m/>
    <m/>
    <m/>
    <m/>
    <m/>
    <n v="0"/>
    <x v="2"/>
    <m/>
    <s v=""/>
    <s v="Yes"/>
    <m/>
    <s v="U.S. Department of Agriculture loan(s)"/>
    <m/>
    <m/>
    <m/>
    <m/>
    <m/>
    <m/>
    <s v="No"/>
    <s v="No"/>
    <m/>
    <m/>
    <m/>
    <m/>
    <m/>
    <m/>
    <m/>
    <s v="Help accessing financial assistance"/>
    <m/>
    <m/>
    <m/>
    <m/>
    <m/>
    <m/>
    <m/>
    <m/>
    <m/>
    <m/>
    <x v="54"/>
  </r>
  <r>
    <n v="11581508345"/>
    <d v="2020-05-08T20:49:54.000"/>
    <d v="2020-05-08T21:01:53.000"/>
    <s v="CU"/>
    <x v="4"/>
    <s v="1"/>
    <m/>
    <m/>
    <m/>
    <x v="2"/>
    <n v="750"/>
    <n v="1950"/>
    <x v="1"/>
    <x v="24"/>
    <x v="5"/>
    <n v="6"/>
    <n v="1"/>
    <n v="0"/>
    <x v="2"/>
    <n v="9"/>
    <s v="Yes"/>
    <s v="paying staff"/>
    <m/>
    <m/>
    <s v="paying for chemicals"/>
    <s v="maintaining our system"/>
    <s v="complying with state and/or federal regulations"/>
    <s v="delaying or impeding capital improvement projects"/>
    <s v="paying back existing debt"/>
    <m/>
    <m/>
    <m/>
    <m/>
    <m/>
    <m/>
    <s v="Decrease"/>
    <n v="13"/>
    <n v="-13"/>
    <x v="0"/>
    <m/>
    <s v=""/>
    <s v="Yes"/>
    <m/>
    <m/>
    <m/>
    <m/>
    <m/>
    <s v="We have a private bank loan."/>
    <m/>
    <s v="Bank loan"/>
    <s v="No"/>
    <s v="No"/>
    <m/>
    <m/>
    <m/>
    <s v="A business man gave a small donation to assist those who need assistance with their water bills."/>
    <m/>
    <s v="Assistance to customers with payments and/or suspended shutoffs"/>
    <m/>
    <m/>
    <m/>
    <m/>
    <m/>
    <m/>
    <m/>
    <m/>
    <m/>
    <s v="Communities Unlimited is assisting our organization we appreciate their assistance."/>
    <m/>
    <s v="Already receiving help"/>
    <x v="55"/>
  </r>
  <r>
    <n v="11576918989"/>
    <d v="2020-05-07T16:59:19.000"/>
    <d v="2020-05-07T17:03:46.000"/>
    <s v="RCAC"/>
    <x v="37"/>
    <s v="1"/>
    <m/>
    <m/>
    <m/>
    <x v="2"/>
    <n v="1000"/>
    <n v="2600"/>
    <x v="1"/>
    <x v="18"/>
    <x v="2"/>
    <n v="12"/>
    <n v="0"/>
    <n v="0"/>
    <x v="1"/>
    <n v="15"/>
    <s v="No"/>
    <m/>
    <m/>
    <m/>
    <m/>
    <m/>
    <m/>
    <m/>
    <m/>
    <m/>
    <m/>
    <m/>
    <m/>
    <m/>
    <m/>
    <m/>
    <m/>
    <n v="0"/>
    <x v="2"/>
    <m/>
    <s v=""/>
    <s v="Yes"/>
    <s v="Bond(s)"/>
    <m/>
    <m/>
    <m/>
    <m/>
    <s v="PWTF Loans, DOE Loan"/>
    <m/>
    <s v="State gov. agency"/>
    <s v="No"/>
    <s v="No"/>
    <m/>
    <m/>
    <m/>
    <m/>
    <m/>
    <m/>
    <m/>
    <m/>
    <m/>
    <m/>
    <m/>
    <m/>
    <m/>
    <m/>
    <s v="Not sure"/>
    <m/>
    <m/>
    <m/>
    <x v="56"/>
  </r>
  <r>
    <n v="11596984062"/>
    <d v="2020-05-13T15:38:37.000"/>
    <d v="2020-05-13T15:40:11.000"/>
    <s v="CU"/>
    <x v="5"/>
    <s v="1"/>
    <m/>
    <m/>
    <m/>
    <x v="0"/>
    <n v="99"/>
    <n v="257.40000000000003"/>
    <x v="0"/>
    <x v="3"/>
    <x v="3"/>
    <n v="0"/>
    <n v="2"/>
    <n v="1"/>
    <x v="2"/>
    <n v="9"/>
    <s v="No"/>
    <m/>
    <m/>
    <m/>
    <m/>
    <m/>
    <m/>
    <m/>
    <m/>
    <m/>
    <m/>
    <m/>
    <m/>
    <m/>
    <m/>
    <m/>
    <m/>
    <n v="0"/>
    <x v="2"/>
    <m/>
    <s v=""/>
    <s v="Yes"/>
    <m/>
    <m/>
    <m/>
    <m/>
    <m/>
    <s v="Community Loan Funds with CU"/>
    <m/>
    <s v="Communities Unlimited"/>
    <s v="No"/>
    <s v="No"/>
    <m/>
    <m/>
    <m/>
    <m/>
    <m/>
    <m/>
    <m/>
    <m/>
    <m/>
    <m/>
    <m/>
    <m/>
    <m/>
    <m/>
    <s v="Not sure"/>
    <m/>
    <m/>
    <m/>
    <x v="57"/>
  </r>
  <r>
    <n v="11604707913"/>
    <d v="2020-05-15T13:21:32.000"/>
    <d v="2020-05-15T13:25:13.000"/>
    <s v="RCAC"/>
    <x v="0"/>
    <s v="1"/>
    <m/>
    <m/>
    <m/>
    <x v="0"/>
    <n v="3000"/>
    <n v="7800"/>
    <x v="2"/>
    <x v="10"/>
    <x v="8"/>
    <n v="3"/>
    <n v="0"/>
    <n v="9"/>
    <x v="1"/>
    <n v="15"/>
    <s v="No"/>
    <m/>
    <m/>
    <m/>
    <m/>
    <m/>
    <m/>
    <m/>
    <m/>
    <m/>
    <m/>
    <m/>
    <m/>
    <m/>
    <m/>
    <m/>
    <m/>
    <n v="0"/>
    <x v="2"/>
    <m/>
    <s v=""/>
    <s v="Yes"/>
    <m/>
    <m/>
    <s v="State Revolving Fund loan(s)"/>
    <m/>
    <m/>
    <m/>
    <m/>
    <m/>
    <s v="No"/>
    <s v="No"/>
    <m/>
    <m/>
    <m/>
    <m/>
    <m/>
    <m/>
    <s v="Help navigating resources and/or policy changes"/>
    <m/>
    <m/>
    <m/>
    <m/>
    <m/>
    <m/>
    <m/>
    <m/>
    <m/>
    <m/>
    <m/>
    <x v="58"/>
  </r>
  <r>
    <n v="11605227741"/>
    <d v="2020-05-15T15:29:19.000"/>
    <d v="2020-05-15T15:42:18.000"/>
    <s v="CU"/>
    <x v="4"/>
    <s v="1"/>
    <m/>
    <m/>
    <m/>
    <x v="2"/>
    <n v="155"/>
    <n v="403"/>
    <x v="0"/>
    <x v="34"/>
    <x v="5"/>
    <n v="0"/>
    <n v="1"/>
    <n v="1"/>
    <x v="1"/>
    <n v="15"/>
    <s v="Yes"/>
    <m/>
    <m/>
    <m/>
    <m/>
    <m/>
    <m/>
    <m/>
    <m/>
    <m/>
    <s v="not applicable"/>
    <m/>
    <m/>
    <m/>
    <m/>
    <s v="Decrease"/>
    <n v="1.4"/>
    <n v="-1.4"/>
    <x v="1"/>
    <n v="233"/>
    <n v="-233"/>
    <s v="Yes"/>
    <m/>
    <s v="U.S. Department of Agriculture loan(s)"/>
    <s v="State Revolving Fund loan(s)"/>
    <m/>
    <m/>
    <m/>
    <m/>
    <m/>
    <s v="No"/>
    <s v="No"/>
    <m/>
    <m/>
    <m/>
    <s v="Small impact, only 2 local residents impacted.  Local business/stores - bakery closed briefly and affected hourse but open now."/>
    <m/>
    <s v="None/NA"/>
    <m/>
    <m/>
    <m/>
    <m/>
    <m/>
    <m/>
    <m/>
    <m/>
    <s v="Not sure"/>
    <m/>
    <m/>
    <m/>
    <x v="59"/>
  </r>
  <r>
    <n v="11587723915"/>
    <d v="2020-05-11T14:11:13.000"/>
    <d v="2020-05-11T14:41:48.000"/>
    <s v="MAP"/>
    <x v="32"/>
    <s v="1"/>
    <m/>
    <m/>
    <m/>
    <x v="2"/>
    <n v="145"/>
    <n v="377"/>
    <x v="0"/>
    <x v="22"/>
    <x v="8"/>
    <n v="1"/>
    <n v="1"/>
    <n v="0"/>
    <x v="0"/>
    <s v=""/>
    <s v="No"/>
    <m/>
    <m/>
    <m/>
    <m/>
    <m/>
    <m/>
    <m/>
    <m/>
    <m/>
    <m/>
    <m/>
    <m/>
    <m/>
    <m/>
    <m/>
    <m/>
    <n v="0"/>
    <x v="2"/>
    <m/>
    <s v=""/>
    <s v="Yes"/>
    <m/>
    <m/>
    <s v="State Revolving Fund loan(s)"/>
    <m/>
    <m/>
    <m/>
    <m/>
    <m/>
    <s v="No"/>
    <s v="No"/>
    <m/>
    <m/>
    <m/>
    <m/>
    <m/>
    <m/>
    <m/>
    <m/>
    <m/>
    <m/>
    <m/>
    <m/>
    <m/>
    <m/>
    <s v="Not sure"/>
    <m/>
    <m/>
    <m/>
    <x v="60"/>
  </r>
  <r>
    <n v="11596783336"/>
    <d v="2020-05-13T14:53:53.000"/>
    <d v="2020-05-13T14:56:26.000"/>
    <s v="CU"/>
    <x v="13"/>
    <s v="Multiple"/>
    <m/>
    <m/>
    <m/>
    <x v="1"/>
    <n v="659"/>
    <n v="1713.4"/>
    <x v="1"/>
    <x v="3"/>
    <x v="3"/>
    <n v="0"/>
    <n v="0"/>
    <n v="1"/>
    <x v="1"/>
    <n v="15"/>
    <s v="No"/>
    <m/>
    <m/>
    <m/>
    <m/>
    <m/>
    <m/>
    <m/>
    <m/>
    <m/>
    <m/>
    <m/>
    <m/>
    <m/>
    <m/>
    <m/>
    <m/>
    <n v="0"/>
    <x v="2"/>
    <m/>
    <s v=""/>
    <s v="Yes"/>
    <s v="Bond(s)"/>
    <m/>
    <m/>
    <m/>
    <m/>
    <m/>
    <m/>
    <m/>
    <s v="No"/>
    <s v="No"/>
    <m/>
    <m/>
    <m/>
    <m/>
    <m/>
    <m/>
    <m/>
    <m/>
    <m/>
    <m/>
    <m/>
    <m/>
    <m/>
    <m/>
    <s v="Not sure"/>
    <m/>
    <m/>
    <m/>
    <x v="61"/>
  </r>
  <r>
    <n v="11588137695"/>
    <d v="2020-05-11T16:14:45.000"/>
    <d v="2020-05-11T16:18:28.000"/>
    <s v="RSOL"/>
    <x v="2"/>
    <s v="1"/>
    <m/>
    <m/>
    <m/>
    <x v="0"/>
    <n v="80"/>
    <n v="208"/>
    <x v="0"/>
    <x v="1"/>
    <x v="1"/>
    <n v="0"/>
    <n v="0"/>
    <n v="1"/>
    <x v="0"/>
    <s v=""/>
    <s v="Yes"/>
    <m/>
    <m/>
    <s v="paying bills, like electricity"/>
    <m/>
    <s v="maintaining our system"/>
    <m/>
    <m/>
    <m/>
    <m/>
    <m/>
    <m/>
    <m/>
    <m/>
    <m/>
    <s v="Decrease"/>
    <m/>
    <s v=""/>
    <x v="7"/>
    <m/>
    <s v=""/>
    <m/>
    <m/>
    <m/>
    <m/>
    <m/>
    <m/>
    <m/>
    <m/>
    <m/>
    <m/>
    <m/>
    <m/>
    <m/>
    <m/>
    <m/>
    <m/>
    <m/>
    <m/>
    <m/>
    <m/>
    <m/>
    <m/>
    <m/>
    <m/>
    <m/>
    <m/>
    <m/>
    <m/>
    <m/>
    <x v="62"/>
  </r>
  <r>
    <n v="11594381285"/>
    <d v="2020-05-12T23:20:11.000"/>
    <d v="2020-05-12T23:23:56.000"/>
    <s v="RSOL"/>
    <x v="26"/>
    <s v="1"/>
    <m/>
    <m/>
    <m/>
    <x v="0"/>
    <n v="400"/>
    <n v="1040"/>
    <x v="1"/>
    <x v="1"/>
    <x v="1"/>
    <n v="0"/>
    <n v="3"/>
    <n v="0"/>
    <x v="0"/>
    <s v=""/>
    <s v="Not sure"/>
    <m/>
    <m/>
    <m/>
    <m/>
    <m/>
    <m/>
    <m/>
    <m/>
    <m/>
    <m/>
    <m/>
    <m/>
    <m/>
    <m/>
    <m/>
    <m/>
    <n v="0"/>
    <x v="2"/>
    <m/>
    <s v=""/>
    <m/>
    <m/>
    <m/>
    <m/>
    <m/>
    <m/>
    <m/>
    <m/>
    <s v="None/don't know"/>
    <s v="No"/>
    <s v="No"/>
    <m/>
    <m/>
    <m/>
    <s v="no"/>
    <m/>
    <s v="None/NA"/>
    <m/>
    <m/>
    <m/>
    <m/>
    <m/>
    <m/>
    <m/>
    <m/>
    <s v="Not sure"/>
    <m/>
    <m/>
    <m/>
    <x v="63"/>
  </r>
  <r>
    <n v="11606087348"/>
    <d v="2020-05-15T19:21:42.000"/>
    <d v="2020-05-15T19:23:53.000"/>
    <s v="CU"/>
    <x v="13"/>
    <s v="1"/>
    <m/>
    <m/>
    <m/>
    <x v="2"/>
    <n v="9676"/>
    <n v="25157.600000000002"/>
    <x v="3"/>
    <x v="18"/>
    <x v="2"/>
    <n v="7"/>
    <n v="2"/>
    <n v="0"/>
    <x v="1"/>
    <n v="15"/>
    <s v="Not sure"/>
    <m/>
    <m/>
    <m/>
    <m/>
    <m/>
    <m/>
    <m/>
    <m/>
    <m/>
    <m/>
    <m/>
    <m/>
    <m/>
    <m/>
    <m/>
    <m/>
    <n v="0"/>
    <x v="2"/>
    <m/>
    <s v=""/>
    <s v="Yes"/>
    <s v="Bond(s)"/>
    <m/>
    <m/>
    <m/>
    <m/>
    <m/>
    <m/>
    <m/>
    <s v="No"/>
    <s v="Yes"/>
    <s v="Arkansas Municipal League  Arkansas Dept of Health"/>
    <m/>
    <s v="No details provided - just listed agency they're partnering with"/>
    <m/>
    <m/>
    <m/>
    <s v="Help navigating resources and/or policy changes"/>
    <m/>
    <m/>
    <m/>
    <m/>
    <m/>
    <m/>
    <m/>
    <m/>
    <m/>
    <m/>
    <m/>
    <x v="64"/>
  </r>
  <r>
    <n v="11587759751"/>
    <d v="2020-05-11T14:36:40.000"/>
    <d v="2020-05-11T14:50:42.000"/>
    <s v="MAP"/>
    <x v="32"/>
    <s v="1"/>
    <m/>
    <m/>
    <m/>
    <x v="2"/>
    <n v="447"/>
    <n v="1162.2"/>
    <x v="1"/>
    <x v="21"/>
    <x v="10"/>
    <n v="1"/>
    <n v="0"/>
    <n v="0"/>
    <x v="0"/>
    <s v=""/>
    <s v="Not sure"/>
    <m/>
    <m/>
    <m/>
    <m/>
    <m/>
    <m/>
    <m/>
    <m/>
    <m/>
    <m/>
    <m/>
    <m/>
    <m/>
    <m/>
    <m/>
    <m/>
    <n v="0"/>
    <x v="2"/>
    <m/>
    <s v=""/>
    <s v="Yes"/>
    <s v="Bond(s)"/>
    <s v="U.S. Department of Agriculture loan(s)"/>
    <m/>
    <m/>
    <m/>
    <m/>
    <m/>
    <m/>
    <s v="No"/>
    <s v="No"/>
    <m/>
    <m/>
    <m/>
    <m/>
    <m/>
    <m/>
    <m/>
    <m/>
    <m/>
    <m/>
    <m/>
    <m/>
    <m/>
    <m/>
    <s v="Not sure"/>
    <m/>
    <m/>
    <m/>
    <x v="65"/>
  </r>
  <r>
    <n v="11600368663"/>
    <d v="2020-05-14T12:08:47.000"/>
    <d v="2020-05-14T12:12:39.000"/>
    <s v="RSOL"/>
    <x v="18"/>
    <s v="1"/>
    <m/>
    <m/>
    <m/>
    <x v="0"/>
    <n v="2000"/>
    <n v="5200"/>
    <x v="2"/>
    <x v="11"/>
    <x v="2"/>
    <n v="4"/>
    <n v="0"/>
    <n v="0"/>
    <x v="0"/>
    <s v=""/>
    <s v="Not sure"/>
    <m/>
    <m/>
    <m/>
    <m/>
    <m/>
    <m/>
    <m/>
    <m/>
    <m/>
    <m/>
    <m/>
    <m/>
    <m/>
    <m/>
    <m/>
    <m/>
    <n v="0"/>
    <x v="2"/>
    <m/>
    <s v=""/>
    <s v="Yes"/>
    <s v="Bond(s)"/>
    <m/>
    <s v="State Revolving Fund loan(s)"/>
    <m/>
    <m/>
    <m/>
    <m/>
    <m/>
    <s v="No"/>
    <s v="No"/>
    <m/>
    <m/>
    <m/>
    <m/>
    <m/>
    <m/>
    <m/>
    <m/>
    <m/>
    <m/>
    <m/>
    <m/>
    <m/>
    <m/>
    <s v="Not sure"/>
    <m/>
    <m/>
    <m/>
    <x v="66"/>
  </r>
  <r>
    <n v="11616699523"/>
    <d v="2020-05-19T15:48:33.000"/>
    <d v="2020-05-19T15:51:59.000"/>
    <s v="MAP"/>
    <x v="38"/>
    <s v="1"/>
    <m/>
    <m/>
    <m/>
    <x v="1"/>
    <n v="50"/>
    <n v="130"/>
    <x v="0"/>
    <x v="15"/>
    <x v="8"/>
    <n v="1"/>
    <n v="1"/>
    <n v="0"/>
    <x v="0"/>
    <s v=""/>
    <s v="No"/>
    <m/>
    <m/>
    <m/>
    <m/>
    <m/>
    <m/>
    <m/>
    <m/>
    <m/>
    <m/>
    <m/>
    <m/>
    <m/>
    <m/>
    <m/>
    <m/>
    <n v="0"/>
    <x v="2"/>
    <m/>
    <s v=""/>
    <s v="Yes"/>
    <m/>
    <s v="U.S. Department of Agriculture loan(s)"/>
    <m/>
    <m/>
    <m/>
    <m/>
    <m/>
    <m/>
    <s v="No"/>
    <s v="No"/>
    <m/>
    <m/>
    <m/>
    <s v="none"/>
    <m/>
    <s v="None/NA"/>
    <m/>
    <m/>
    <m/>
    <m/>
    <m/>
    <m/>
    <m/>
    <m/>
    <s v="Not sure"/>
    <m/>
    <m/>
    <m/>
    <x v="67"/>
  </r>
  <r>
    <n v="11612099354"/>
    <d v="2020-05-18T13:08:49.000"/>
    <d v="2020-05-18T13:11:26.000"/>
    <s v="RSOL"/>
    <x v="33"/>
    <s v="1"/>
    <m/>
    <m/>
    <m/>
    <x v="1"/>
    <n v="377"/>
    <n v="980.2"/>
    <x v="1"/>
    <x v="1"/>
    <x v="1"/>
    <n v="2"/>
    <n v="0"/>
    <n v="0"/>
    <x v="5"/>
    <s v=""/>
    <s v="No"/>
    <m/>
    <m/>
    <m/>
    <m/>
    <m/>
    <m/>
    <m/>
    <m/>
    <m/>
    <m/>
    <m/>
    <m/>
    <m/>
    <m/>
    <m/>
    <m/>
    <n v="0"/>
    <x v="2"/>
    <m/>
    <s v=""/>
    <s v="Yes"/>
    <m/>
    <s v="U.S. Department of Agriculture loan(s)"/>
    <m/>
    <m/>
    <m/>
    <m/>
    <m/>
    <m/>
    <s v="No"/>
    <s v="Yes"/>
    <s v="Local personal"/>
    <m/>
    <s v="Personnel backups"/>
    <m/>
    <m/>
    <m/>
    <m/>
    <m/>
    <m/>
    <m/>
    <m/>
    <m/>
    <m/>
    <m/>
    <m/>
    <s v="We're just plugging a long. Thanks"/>
    <m/>
    <s v="None/NA"/>
    <x v="68"/>
  </r>
  <r>
    <n v="11599169793"/>
    <d v="2020-05-14T02:44:48.000"/>
    <d v="2020-05-14T02:49:22.000"/>
    <s v="RSOL"/>
    <x v="18"/>
    <s v="1"/>
    <m/>
    <m/>
    <m/>
    <x v="0"/>
    <n v="38"/>
    <n v="98.8"/>
    <x v="0"/>
    <x v="1"/>
    <x v="1"/>
    <n v="0"/>
    <n v="0"/>
    <n v="1"/>
    <x v="1"/>
    <n v="15"/>
    <s v="Yes"/>
    <m/>
    <m/>
    <m/>
    <s v="paying for chemicals"/>
    <s v="maintaining our system"/>
    <s v="complying with state and/or federal regulations"/>
    <m/>
    <m/>
    <m/>
    <m/>
    <m/>
    <m/>
    <m/>
    <m/>
    <s v="No change"/>
    <n v="0"/>
    <n v="0"/>
    <x v="2"/>
    <n v="0"/>
    <n v="0"/>
    <s v="No"/>
    <m/>
    <m/>
    <m/>
    <s v="Not borrowing"/>
    <m/>
    <m/>
    <m/>
    <m/>
    <s v="No"/>
    <s v="No"/>
    <m/>
    <m/>
    <m/>
    <m/>
    <m/>
    <m/>
    <m/>
    <m/>
    <m/>
    <s v="Help accessing Personal Protective Equipment (PPE)"/>
    <m/>
    <m/>
    <m/>
    <m/>
    <s v="Not sure"/>
    <m/>
    <m/>
    <m/>
    <x v="69"/>
  </r>
  <r>
    <n v="11569134526"/>
    <d v="2020-05-05T17:31:26.000"/>
    <d v="2020-05-05T17:41:22.000"/>
    <s v="GLCAP"/>
    <x v="3"/>
    <s v="Multiple"/>
    <m/>
    <m/>
    <m/>
    <x v="0"/>
    <n v="2800"/>
    <n v="7280"/>
    <x v="2"/>
    <x v="17"/>
    <x v="8"/>
    <n v="10"/>
    <n v="1"/>
    <n v="0"/>
    <x v="2"/>
    <n v="9"/>
    <s v="Yes"/>
    <m/>
    <m/>
    <s v="paying bills, like electricity"/>
    <m/>
    <m/>
    <m/>
    <s v="delaying or impeding capital improvement projects"/>
    <m/>
    <m/>
    <m/>
    <m/>
    <m/>
    <m/>
    <m/>
    <s v="Decrease"/>
    <n v="10"/>
    <n v="-10"/>
    <x v="1"/>
    <m/>
    <s v=""/>
    <s v="Yes"/>
    <s v="Bond(s)"/>
    <s v="U.S. Department of Agriculture loan(s)"/>
    <m/>
    <m/>
    <m/>
    <m/>
    <m/>
    <m/>
    <s v="No"/>
    <s v="No"/>
    <m/>
    <m/>
    <m/>
    <s v="Nothing"/>
    <m/>
    <s v="None/NA"/>
    <m/>
    <m/>
    <m/>
    <s v="Help accessing Personal Protective Equipment (PPE)"/>
    <m/>
    <m/>
    <m/>
    <m/>
    <m/>
    <m/>
    <m/>
    <m/>
    <x v="70"/>
  </r>
  <r>
    <n v="11601563547"/>
    <d v="2020-05-14T17:09:33.000"/>
    <d v="2020-05-14T17:17:21.000"/>
    <s v="RSOL"/>
    <x v="39"/>
    <s v="1"/>
    <m/>
    <m/>
    <m/>
    <x v="0"/>
    <n v="21"/>
    <n v="54.6"/>
    <x v="0"/>
    <x v="1"/>
    <x v="1"/>
    <n v="0"/>
    <n v="0"/>
    <n v="1"/>
    <x v="0"/>
    <s v=""/>
    <s v="No"/>
    <m/>
    <m/>
    <m/>
    <m/>
    <m/>
    <m/>
    <m/>
    <m/>
    <m/>
    <m/>
    <m/>
    <m/>
    <m/>
    <m/>
    <m/>
    <m/>
    <n v="0"/>
    <x v="2"/>
    <m/>
    <s v=""/>
    <s v="Yes"/>
    <m/>
    <m/>
    <s v="State Revolving Fund loan(s)"/>
    <m/>
    <m/>
    <m/>
    <m/>
    <m/>
    <s v="No"/>
    <s v="No"/>
    <m/>
    <m/>
    <m/>
    <s v="Nothing remarkable here."/>
    <m/>
    <s v="None/NA"/>
    <m/>
    <m/>
    <m/>
    <m/>
    <m/>
    <m/>
    <m/>
    <m/>
    <s v="Not sure"/>
    <m/>
    <m/>
    <m/>
    <x v="71"/>
  </r>
  <r>
    <n v="11588597956"/>
    <d v="2020-05-11T18:09:28.000"/>
    <d v="2020-05-11T18:15:22.000"/>
    <s v="CU"/>
    <x v="5"/>
    <s v="1"/>
    <m/>
    <m/>
    <m/>
    <x v="0"/>
    <n v="430"/>
    <n v="1118"/>
    <x v="1"/>
    <x v="3"/>
    <x v="3"/>
    <n v="0"/>
    <n v="0"/>
    <n v="3"/>
    <x v="5"/>
    <s v=""/>
    <s v="No"/>
    <m/>
    <m/>
    <m/>
    <m/>
    <m/>
    <m/>
    <m/>
    <m/>
    <m/>
    <m/>
    <m/>
    <m/>
    <m/>
    <m/>
    <m/>
    <m/>
    <n v="0"/>
    <x v="2"/>
    <m/>
    <s v=""/>
    <s v="Yes"/>
    <m/>
    <s v="U.S. Department of Agriculture loan(s)"/>
    <m/>
    <m/>
    <m/>
    <m/>
    <m/>
    <m/>
    <s v="No"/>
    <s v="No"/>
    <m/>
    <m/>
    <m/>
    <m/>
    <m/>
    <m/>
    <m/>
    <m/>
    <m/>
    <m/>
    <m/>
    <m/>
    <m/>
    <m/>
    <s v="Not sure"/>
    <m/>
    <m/>
    <m/>
    <x v="72"/>
  </r>
  <r>
    <n v="11600690030"/>
    <d v="2020-05-14T13:40:09.000"/>
    <d v="2020-05-14T13:43:50.000"/>
    <s v="GLCAP"/>
    <x v="19"/>
    <s v="1"/>
    <m/>
    <m/>
    <m/>
    <x v="2"/>
    <n v="300"/>
    <n v="780"/>
    <x v="1"/>
    <x v="14"/>
    <x v="5"/>
    <n v="0"/>
    <n v="2"/>
    <n v="1"/>
    <x v="0"/>
    <s v=""/>
    <s v="Not sure"/>
    <m/>
    <m/>
    <m/>
    <m/>
    <m/>
    <m/>
    <m/>
    <m/>
    <m/>
    <m/>
    <m/>
    <m/>
    <m/>
    <m/>
    <m/>
    <m/>
    <n v="0"/>
    <x v="2"/>
    <m/>
    <s v=""/>
    <s v="Yes"/>
    <m/>
    <s v="U.S. Department of Agriculture loan(s)"/>
    <s v="State Revolving Fund loan(s)"/>
    <m/>
    <m/>
    <m/>
    <m/>
    <m/>
    <s v="No"/>
    <s v="No"/>
    <m/>
    <m/>
    <m/>
    <m/>
    <m/>
    <m/>
    <m/>
    <s v="Help accessing financial assistance"/>
    <m/>
    <s v="Help accessing Personal Protective Equipment (PPE)"/>
    <m/>
    <s v="Help complying with state and/or federal regulations"/>
    <m/>
    <m/>
    <m/>
    <m/>
    <m/>
    <m/>
    <x v="73"/>
  </r>
  <r>
    <n v="11606172289"/>
    <d v="2020-05-15T19:48:40.000"/>
    <d v="2020-05-15T19:51:47.000"/>
    <s v="CU"/>
    <x v="13"/>
    <s v="Multiple"/>
    <m/>
    <m/>
    <m/>
    <x v="0"/>
    <n v="2964"/>
    <n v="7706.400000000001"/>
    <x v="2"/>
    <x v="16"/>
    <x v="8"/>
    <n v="5"/>
    <n v="3"/>
    <n v="0"/>
    <x v="1"/>
    <n v="15"/>
    <s v="Yes"/>
    <m/>
    <m/>
    <s v="paying bills, like electricity"/>
    <m/>
    <m/>
    <m/>
    <m/>
    <m/>
    <m/>
    <m/>
    <m/>
    <m/>
    <m/>
    <m/>
    <s v="Decrease"/>
    <n v="15"/>
    <n v="-15"/>
    <x v="0"/>
    <n v="18900"/>
    <n v="-18900"/>
    <s v="Yes"/>
    <s v="Bond(s)"/>
    <s v="U.S. Department of Agriculture loan(s)"/>
    <m/>
    <m/>
    <m/>
    <m/>
    <m/>
    <m/>
    <s v="No"/>
    <s v="Yes"/>
    <s v="Communities Unlimited  Arkansas RWA"/>
    <m/>
    <s v="No details provided - just listed agency they're partnering with"/>
    <m/>
    <m/>
    <m/>
    <s v="Help navigating resources and/or policy changes"/>
    <s v="Help accessing financial assistance"/>
    <m/>
    <m/>
    <m/>
    <m/>
    <m/>
    <m/>
    <m/>
    <m/>
    <m/>
    <m/>
    <x v="74"/>
  </r>
  <r>
    <n v="11572961187"/>
    <d v="2020-05-06T17:08:02.000"/>
    <d v="2020-05-06T17:10:56.000"/>
    <s v="GLCAP"/>
    <x v="23"/>
    <s v="1"/>
    <m/>
    <m/>
    <m/>
    <x v="1"/>
    <n v="1812"/>
    <n v="4711.2"/>
    <x v="2"/>
    <x v="3"/>
    <x v="3"/>
    <n v="2"/>
    <n v="1"/>
    <n v="2"/>
    <x v="1"/>
    <n v="15"/>
    <s v="No"/>
    <m/>
    <m/>
    <m/>
    <m/>
    <m/>
    <m/>
    <m/>
    <m/>
    <m/>
    <m/>
    <m/>
    <m/>
    <m/>
    <m/>
    <m/>
    <m/>
    <n v="0"/>
    <x v="2"/>
    <m/>
    <s v=""/>
    <s v="Yes"/>
    <s v="Bond(s)"/>
    <m/>
    <m/>
    <m/>
    <m/>
    <m/>
    <m/>
    <m/>
    <s v="No"/>
    <s v="No"/>
    <m/>
    <m/>
    <m/>
    <m/>
    <m/>
    <m/>
    <m/>
    <m/>
    <m/>
    <s v="Help accessing Personal Protective Equipment (PPE)"/>
    <s v="Help accessing supplies/chemicals"/>
    <m/>
    <m/>
    <m/>
    <m/>
    <s v="Need Hand Sanitizer and Clorox wipes for office personnel to be able to clean office after customers"/>
    <m/>
    <m/>
    <x v="75"/>
  </r>
  <r>
    <n v="11605560859"/>
    <d v="2020-05-15T16:53:09.000"/>
    <d v="2020-05-15T16:58:10.000"/>
    <s v="RSOL"/>
    <x v="18"/>
    <s v="1"/>
    <m/>
    <m/>
    <m/>
    <x v="0"/>
    <n v="25"/>
    <n v="65"/>
    <x v="0"/>
    <x v="1"/>
    <x v="1"/>
    <n v="0"/>
    <n v="1"/>
    <n v="0"/>
    <x v="1"/>
    <n v="15"/>
    <s v="Not sure"/>
    <m/>
    <m/>
    <m/>
    <m/>
    <m/>
    <m/>
    <m/>
    <m/>
    <m/>
    <m/>
    <m/>
    <m/>
    <m/>
    <m/>
    <m/>
    <m/>
    <n v="0"/>
    <x v="2"/>
    <m/>
    <s v=""/>
    <s v="Yes"/>
    <m/>
    <m/>
    <s v="State Revolving Fund loan(s)"/>
    <m/>
    <m/>
    <m/>
    <m/>
    <m/>
    <s v="No"/>
    <s v="No"/>
    <m/>
    <m/>
    <m/>
    <m/>
    <m/>
    <m/>
    <m/>
    <m/>
    <m/>
    <m/>
    <m/>
    <m/>
    <m/>
    <m/>
    <s v="Not sure"/>
    <m/>
    <m/>
    <m/>
    <x v="76"/>
  </r>
  <r>
    <n v="11577728613"/>
    <d v="2020-05-07T19:57:06.000"/>
    <d v="2020-05-07T20:59:50.000"/>
    <s v="RCAC"/>
    <x v="36"/>
    <s v="1"/>
    <m/>
    <m/>
    <m/>
    <x v="2"/>
    <n v="350"/>
    <n v="910"/>
    <x v="1"/>
    <x v="36"/>
    <x v="9"/>
    <n v="14"/>
    <n v="0"/>
    <n v="0"/>
    <x v="0"/>
    <s v=""/>
    <s v="Not sure"/>
    <m/>
    <m/>
    <m/>
    <m/>
    <m/>
    <m/>
    <m/>
    <m/>
    <m/>
    <m/>
    <m/>
    <m/>
    <m/>
    <m/>
    <m/>
    <m/>
    <n v="0"/>
    <x v="2"/>
    <m/>
    <s v=""/>
    <m/>
    <m/>
    <m/>
    <m/>
    <m/>
    <m/>
    <s v="unknown"/>
    <m/>
    <s v="None/don't know"/>
    <s v="No"/>
    <s v="Not sure"/>
    <m/>
    <m/>
    <m/>
    <m/>
    <m/>
    <m/>
    <m/>
    <m/>
    <m/>
    <m/>
    <m/>
    <m/>
    <m/>
    <m/>
    <s v="Not sure"/>
    <m/>
    <m/>
    <m/>
    <x v="77"/>
  </r>
  <r>
    <n v="11598499758"/>
    <d v="2020-05-13T22:19:38.000"/>
    <d v="2020-05-13T22:24:36.000"/>
    <s v="GLCAP"/>
    <x v="35"/>
    <s v="1"/>
    <m/>
    <m/>
    <m/>
    <x v="0"/>
    <n v="85"/>
    <n v="221"/>
    <x v="0"/>
    <x v="3"/>
    <x v="3"/>
    <n v="0"/>
    <n v="1"/>
    <n v="1"/>
    <x v="0"/>
    <s v=""/>
    <s v="Yes"/>
    <m/>
    <m/>
    <m/>
    <m/>
    <m/>
    <m/>
    <s v="delaying or impeding capital improvement projects"/>
    <m/>
    <m/>
    <m/>
    <m/>
    <m/>
    <m/>
    <m/>
    <s v="No change"/>
    <n v="0"/>
    <n v="0"/>
    <x v="2"/>
    <n v="0"/>
    <n v="0"/>
    <s v="Yes"/>
    <m/>
    <s v="U.S. Department of Agriculture loan(s)"/>
    <m/>
    <m/>
    <m/>
    <m/>
    <m/>
    <m/>
    <s v="Not applicable"/>
    <s v="No"/>
    <m/>
    <m/>
    <m/>
    <m/>
    <m/>
    <m/>
    <m/>
    <m/>
    <m/>
    <m/>
    <m/>
    <m/>
    <m/>
    <m/>
    <m/>
    <s v="Covid-19"/>
    <m/>
    <s v="Irrelevant response"/>
    <x v="78"/>
  </r>
  <r>
    <n v="11597550433"/>
    <d v="2020-05-13T17:50:21.000"/>
    <d v="2020-05-13T17:57:23.000"/>
    <s v="GLCAP"/>
    <x v="23"/>
    <s v="1"/>
    <m/>
    <m/>
    <m/>
    <x v="1"/>
    <n v="147"/>
    <n v="382.2"/>
    <x v="0"/>
    <x v="17"/>
    <x v="8"/>
    <n v="0"/>
    <n v="1"/>
    <n v="1"/>
    <x v="0"/>
    <s v=""/>
    <s v="Not sure"/>
    <m/>
    <m/>
    <m/>
    <m/>
    <m/>
    <m/>
    <m/>
    <m/>
    <m/>
    <m/>
    <m/>
    <m/>
    <m/>
    <m/>
    <m/>
    <m/>
    <n v="0"/>
    <x v="2"/>
    <m/>
    <s v=""/>
    <m/>
    <m/>
    <m/>
    <m/>
    <m/>
    <m/>
    <m/>
    <m/>
    <m/>
    <m/>
    <m/>
    <m/>
    <m/>
    <m/>
    <m/>
    <m/>
    <m/>
    <m/>
    <m/>
    <m/>
    <m/>
    <m/>
    <m/>
    <m/>
    <m/>
    <m/>
    <m/>
    <m/>
    <m/>
    <x v="79"/>
  </r>
  <r>
    <n v="11596768035"/>
    <d v="2020-05-13T14:50:28.000"/>
    <d v="2020-05-13T14:54:15.000"/>
    <s v="CU"/>
    <x v="21"/>
    <s v="1"/>
    <m/>
    <m/>
    <m/>
    <x v="0"/>
    <n v="300"/>
    <n v="780"/>
    <x v="1"/>
    <x v="15"/>
    <x v="8"/>
    <n v="1"/>
    <n v="2"/>
    <n v="1"/>
    <x v="0"/>
    <s v=""/>
    <s v="Yes"/>
    <s v="paying staff"/>
    <m/>
    <s v="paying bills, like electricity"/>
    <m/>
    <m/>
    <m/>
    <m/>
    <m/>
    <m/>
    <m/>
    <m/>
    <m/>
    <m/>
    <m/>
    <s v="Decrease"/>
    <m/>
    <s v=""/>
    <x v="7"/>
    <m/>
    <s v=""/>
    <m/>
    <m/>
    <m/>
    <m/>
    <m/>
    <m/>
    <s v="PPP"/>
    <m/>
    <s v="Paycheck Protection Program"/>
    <s v="No"/>
    <s v="Not sure"/>
    <m/>
    <m/>
    <m/>
    <m/>
    <m/>
    <m/>
    <s v="Help navigating resources and/or policy changes"/>
    <s v="Help accessing financial assistance"/>
    <m/>
    <s v="Help accessing Personal Protective Equipment (PPE)"/>
    <s v="Help accessing supplies/chemicals"/>
    <m/>
    <m/>
    <m/>
    <m/>
    <m/>
    <m/>
    <m/>
    <x v="80"/>
  </r>
  <r>
    <n v="11596504554"/>
    <d v="2020-05-13T13:46:25.000"/>
    <d v="2020-05-13T13:52:00.000"/>
    <s v="RSOL"/>
    <x v="34"/>
    <s v="1"/>
    <m/>
    <m/>
    <m/>
    <x v="2"/>
    <n v="420"/>
    <n v="1092"/>
    <x v="1"/>
    <x v="24"/>
    <x v="5"/>
    <n v="3"/>
    <n v="0"/>
    <n v="1"/>
    <x v="0"/>
    <s v=""/>
    <s v="Not sure"/>
    <m/>
    <m/>
    <m/>
    <m/>
    <m/>
    <m/>
    <m/>
    <m/>
    <m/>
    <m/>
    <m/>
    <m/>
    <m/>
    <m/>
    <m/>
    <m/>
    <n v="0"/>
    <x v="2"/>
    <m/>
    <s v=""/>
    <s v="No"/>
    <m/>
    <m/>
    <m/>
    <s v="Not borrowing"/>
    <m/>
    <m/>
    <m/>
    <m/>
    <s v="No"/>
    <s v="No"/>
    <m/>
    <m/>
    <m/>
    <m/>
    <m/>
    <m/>
    <m/>
    <m/>
    <m/>
    <m/>
    <m/>
    <m/>
    <m/>
    <m/>
    <s v="Not sure"/>
    <m/>
    <m/>
    <m/>
    <x v="81"/>
  </r>
  <r>
    <n v="11580800878"/>
    <d v="2020-05-08T17:26:54.000"/>
    <d v="2020-05-08T17:29:48.000"/>
    <s v="MAP"/>
    <x v="31"/>
    <s v="1"/>
    <m/>
    <m/>
    <m/>
    <x v="2"/>
    <m/>
    <s v=""/>
    <x v="4"/>
    <x v="3"/>
    <x v="3"/>
    <m/>
    <m/>
    <m/>
    <x v="1"/>
    <n v="15"/>
    <s v="No"/>
    <m/>
    <m/>
    <m/>
    <m/>
    <m/>
    <m/>
    <m/>
    <m/>
    <m/>
    <m/>
    <m/>
    <m/>
    <m/>
    <m/>
    <m/>
    <m/>
    <n v="0"/>
    <x v="2"/>
    <m/>
    <s v=""/>
    <s v="Yes"/>
    <m/>
    <m/>
    <s v="State Revolving Fund loan(s)"/>
    <m/>
    <m/>
    <m/>
    <m/>
    <m/>
    <m/>
    <s v="No"/>
    <m/>
    <m/>
    <m/>
    <m/>
    <m/>
    <m/>
    <m/>
    <m/>
    <m/>
    <m/>
    <m/>
    <m/>
    <m/>
    <m/>
    <s v="Not sure"/>
    <m/>
    <m/>
    <m/>
    <x v="82"/>
  </r>
  <r>
    <n v="11597487362"/>
    <d v="2020-05-13T17:37:51.000"/>
    <d v="2020-05-13T17:42:51.000"/>
    <s v="GLCAP"/>
    <x v="40"/>
    <s v="1"/>
    <m/>
    <m/>
    <m/>
    <x v="2"/>
    <n v="382"/>
    <n v="993.2"/>
    <x v="1"/>
    <x v="37"/>
    <x v="10"/>
    <n v="1"/>
    <n v="1"/>
    <n v="0"/>
    <x v="4"/>
    <n v="4"/>
    <s v="Not sure"/>
    <m/>
    <m/>
    <m/>
    <m/>
    <m/>
    <m/>
    <m/>
    <m/>
    <m/>
    <m/>
    <m/>
    <m/>
    <m/>
    <m/>
    <m/>
    <m/>
    <n v="0"/>
    <x v="2"/>
    <m/>
    <s v=""/>
    <s v="Yes"/>
    <s v="Bond(s)"/>
    <s v="U.S. Department of Agriculture loan(s)"/>
    <m/>
    <m/>
    <m/>
    <m/>
    <m/>
    <m/>
    <s v="No"/>
    <s v="No"/>
    <m/>
    <m/>
    <m/>
    <m/>
    <m/>
    <m/>
    <m/>
    <m/>
    <m/>
    <m/>
    <m/>
    <m/>
    <m/>
    <m/>
    <s v="Not sure"/>
    <m/>
    <m/>
    <m/>
    <x v="83"/>
  </r>
  <r>
    <n v="11601434113"/>
    <d v="2020-05-14T16:24:20.000"/>
    <d v="2020-05-14T16:43:33.000"/>
    <s v="CU"/>
    <x v="4"/>
    <s v="1"/>
    <m/>
    <m/>
    <m/>
    <x v="2"/>
    <n v="50"/>
    <n v="130"/>
    <x v="0"/>
    <x v="34"/>
    <x v="5"/>
    <n v="0"/>
    <n v="2"/>
    <n v="0"/>
    <x v="1"/>
    <n v="15"/>
    <s v="No"/>
    <m/>
    <m/>
    <m/>
    <m/>
    <m/>
    <m/>
    <m/>
    <m/>
    <m/>
    <m/>
    <m/>
    <m/>
    <m/>
    <m/>
    <m/>
    <m/>
    <n v="0"/>
    <x v="2"/>
    <m/>
    <s v=""/>
    <s v="Yes"/>
    <m/>
    <s v="U.S. Department of Agriculture loan(s)"/>
    <m/>
    <m/>
    <m/>
    <m/>
    <m/>
    <m/>
    <s v="Not applicable"/>
    <s v="No"/>
    <m/>
    <m/>
    <m/>
    <s v="no"/>
    <m/>
    <s v="None/NA"/>
    <m/>
    <m/>
    <m/>
    <m/>
    <s v="Help accessing supplies/chemicals"/>
    <m/>
    <m/>
    <m/>
    <m/>
    <m/>
    <m/>
    <m/>
    <x v="84"/>
  </r>
  <r>
    <n v="11596233383"/>
    <d v="2020-05-13T12:35:54.000"/>
    <d v="2020-05-13T12:44:00.000"/>
    <s v="SERCAP"/>
    <x v="14"/>
    <s v="1"/>
    <m/>
    <m/>
    <m/>
    <x v="0"/>
    <n v="83"/>
    <n v="215.8"/>
    <x v="0"/>
    <x v="25"/>
    <x v="8"/>
    <n v="0"/>
    <n v="1"/>
    <n v="1"/>
    <x v="1"/>
    <n v="15"/>
    <s v="No"/>
    <m/>
    <m/>
    <m/>
    <m/>
    <m/>
    <m/>
    <m/>
    <m/>
    <m/>
    <m/>
    <m/>
    <m/>
    <m/>
    <m/>
    <m/>
    <m/>
    <n v="0"/>
    <x v="2"/>
    <m/>
    <s v=""/>
    <s v="No"/>
    <m/>
    <m/>
    <m/>
    <s v="Not borrowing"/>
    <m/>
    <m/>
    <m/>
    <m/>
    <s v="No"/>
    <s v="No"/>
    <m/>
    <m/>
    <m/>
    <m/>
    <m/>
    <m/>
    <m/>
    <m/>
    <m/>
    <m/>
    <m/>
    <m/>
    <m/>
    <m/>
    <m/>
    <s v="no additional help is needed at this time"/>
    <m/>
    <s v="None/NA"/>
    <x v="85"/>
  </r>
  <r>
    <n v="11593129778"/>
    <d v="2020-05-12T17:32:23.000"/>
    <d v="2020-05-12T17:37:56.000"/>
    <s v="MAP"/>
    <x v="32"/>
    <s v="1"/>
    <m/>
    <m/>
    <m/>
    <x v="2"/>
    <n v="400"/>
    <n v="1040"/>
    <x v="1"/>
    <x v="11"/>
    <x v="2"/>
    <n v="2"/>
    <n v="0"/>
    <n v="0"/>
    <x v="1"/>
    <n v="15"/>
    <s v="Not sure"/>
    <m/>
    <m/>
    <m/>
    <m/>
    <m/>
    <m/>
    <m/>
    <m/>
    <m/>
    <m/>
    <m/>
    <m/>
    <m/>
    <m/>
    <m/>
    <m/>
    <n v="0"/>
    <x v="2"/>
    <m/>
    <s v=""/>
    <s v="Yes"/>
    <s v="Bond(s)"/>
    <s v="U.S. Department of Agriculture loan(s)"/>
    <m/>
    <m/>
    <m/>
    <m/>
    <m/>
    <m/>
    <s v="No"/>
    <s v="No"/>
    <m/>
    <m/>
    <m/>
    <m/>
    <m/>
    <m/>
    <m/>
    <m/>
    <m/>
    <m/>
    <m/>
    <m/>
    <m/>
    <m/>
    <s v="Not sure"/>
    <m/>
    <m/>
    <m/>
    <x v="86"/>
  </r>
  <r>
    <n v="11598235784"/>
    <d v="2020-05-13T20:54:50.000"/>
    <d v="2020-05-13T21:01:19.000"/>
    <s v="CU"/>
    <x v="21"/>
    <s v="1"/>
    <m/>
    <m/>
    <m/>
    <x v="2"/>
    <n v="412"/>
    <n v="1071.2"/>
    <x v="1"/>
    <x v="2"/>
    <x v="2"/>
    <n v="4"/>
    <n v="0"/>
    <n v="0"/>
    <x v="0"/>
    <s v=""/>
    <s v="No"/>
    <m/>
    <m/>
    <m/>
    <m/>
    <m/>
    <m/>
    <m/>
    <m/>
    <m/>
    <m/>
    <m/>
    <m/>
    <m/>
    <m/>
    <m/>
    <m/>
    <n v="0"/>
    <x v="2"/>
    <m/>
    <s v=""/>
    <m/>
    <m/>
    <m/>
    <m/>
    <m/>
    <m/>
    <s v="Just closed a 2018 Community Development Block Grant"/>
    <m/>
    <s v="CDBG Grant"/>
    <s v="Not applicable"/>
    <s v="No"/>
    <m/>
    <m/>
    <m/>
    <m/>
    <m/>
    <m/>
    <m/>
    <m/>
    <m/>
    <m/>
    <m/>
    <m/>
    <m/>
    <m/>
    <s v="Not sure"/>
    <m/>
    <m/>
    <m/>
    <x v="87"/>
  </r>
  <r>
    <n v="11577524461"/>
    <d v="2020-05-07T19:41:24.000"/>
    <d v="2020-05-07T19:53:19.000"/>
    <s v="MAP"/>
    <x v="1"/>
    <s v="1"/>
    <m/>
    <m/>
    <m/>
    <x v="2"/>
    <n v="440"/>
    <n v="1144"/>
    <x v="1"/>
    <x v="25"/>
    <x v="8"/>
    <n v="2"/>
    <n v="1"/>
    <n v="0"/>
    <x v="0"/>
    <s v=""/>
    <s v="Yes"/>
    <m/>
    <m/>
    <m/>
    <m/>
    <m/>
    <m/>
    <m/>
    <m/>
    <s v="unsure"/>
    <m/>
    <m/>
    <m/>
    <m/>
    <m/>
    <s v="Decrease"/>
    <m/>
    <s v=""/>
    <x v="7"/>
    <n v="5000"/>
    <n v="-5000"/>
    <s v="Yes"/>
    <s v="Bond(s)"/>
    <s v="U.S. Department of Agriculture loan(s)"/>
    <s v="State Revolving Fund loan(s)"/>
    <m/>
    <m/>
    <m/>
    <m/>
    <m/>
    <s v="No"/>
    <s v="Not sure"/>
    <m/>
    <m/>
    <m/>
    <m/>
    <m/>
    <m/>
    <m/>
    <m/>
    <m/>
    <m/>
    <m/>
    <m/>
    <m/>
    <m/>
    <s v="Not sure"/>
    <m/>
    <m/>
    <m/>
    <x v="88"/>
  </r>
  <r>
    <n v="11573888140"/>
    <d v="2020-05-06T21:26:46.000"/>
    <d v="2020-05-06T21:30:39.000"/>
    <s v="CU"/>
    <x v="11"/>
    <s v="1"/>
    <m/>
    <m/>
    <m/>
    <x v="0"/>
    <n v="337"/>
    <n v="876.2"/>
    <x v="1"/>
    <x v="11"/>
    <x v="2"/>
    <n v="1"/>
    <n v="0"/>
    <n v="1"/>
    <x v="1"/>
    <n v="15"/>
    <s v="Not sure"/>
    <m/>
    <m/>
    <m/>
    <m/>
    <m/>
    <m/>
    <m/>
    <m/>
    <m/>
    <m/>
    <m/>
    <m/>
    <m/>
    <m/>
    <m/>
    <m/>
    <n v="0"/>
    <x v="2"/>
    <m/>
    <s v=""/>
    <s v="Yes"/>
    <m/>
    <m/>
    <m/>
    <m/>
    <m/>
    <s v="Bank Loan"/>
    <m/>
    <s v="Bank loan"/>
    <s v="No"/>
    <s v="No"/>
    <m/>
    <m/>
    <m/>
    <m/>
    <m/>
    <m/>
    <m/>
    <s v="Help accessing financial assistance"/>
    <m/>
    <m/>
    <m/>
    <m/>
    <m/>
    <m/>
    <m/>
    <m/>
    <m/>
    <m/>
    <x v="89"/>
  </r>
  <r>
    <n v="11602359629"/>
    <d v="2020-05-14T20:49:15.000"/>
    <d v="2020-05-14T20:50:51.000"/>
    <s v="CU"/>
    <x v="11"/>
    <s v="1"/>
    <m/>
    <m/>
    <m/>
    <x v="2"/>
    <n v="538"/>
    <n v="1398.8"/>
    <x v="1"/>
    <x v="34"/>
    <x v="5"/>
    <n v="2"/>
    <n v="0"/>
    <n v="0"/>
    <x v="1"/>
    <n v="15"/>
    <s v="Not sure"/>
    <m/>
    <m/>
    <m/>
    <m/>
    <m/>
    <m/>
    <m/>
    <m/>
    <m/>
    <m/>
    <m/>
    <m/>
    <m/>
    <m/>
    <m/>
    <m/>
    <n v="0"/>
    <x v="2"/>
    <m/>
    <s v=""/>
    <s v="Yes"/>
    <m/>
    <s v="U.S. Department of Agriculture loan(s)"/>
    <m/>
    <m/>
    <m/>
    <m/>
    <m/>
    <m/>
    <s v="No"/>
    <s v="No"/>
    <m/>
    <m/>
    <m/>
    <m/>
    <m/>
    <m/>
    <m/>
    <m/>
    <m/>
    <m/>
    <m/>
    <m/>
    <m/>
    <m/>
    <s v="Not sure"/>
    <m/>
    <m/>
    <m/>
    <x v="89"/>
  </r>
  <r>
    <n v="11587714770"/>
    <d v="2020-05-11T14:34:49.000"/>
    <d v="2020-05-11T14:39:44.000"/>
    <s v="MAP"/>
    <x v="32"/>
    <s v="1"/>
    <m/>
    <m/>
    <m/>
    <x v="2"/>
    <n v="342"/>
    <n v="889.2"/>
    <x v="1"/>
    <x v="18"/>
    <x v="2"/>
    <n v="1"/>
    <n v="4"/>
    <n v="0"/>
    <x v="2"/>
    <n v="9"/>
    <s v="Not sure"/>
    <m/>
    <m/>
    <m/>
    <m/>
    <m/>
    <m/>
    <m/>
    <m/>
    <m/>
    <m/>
    <m/>
    <m/>
    <m/>
    <m/>
    <m/>
    <m/>
    <n v="0"/>
    <x v="2"/>
    <m/>
    <s v=""/>
    <m/>
    <m/>
    <m/>
    <m/>
    <m/>
    <s v="Do not want to answer"/>
    <m/>
    <m/>
    <m/>
    <s v="No"/>
    <s v="No"/>
    <m/>
    <m/>
    <m/>
    <m/>
    <m/>
    <m/>
    <m/>
    <m/>
    <m/>
    <m/>
    <m/>
    <m/>
    <m/>
    <m/>
    <s v="Not sure"/>
    <m/>
    <m/>
    <m/>
    <x v="90"/>
  </r>
  <r>
    <n v="11602870281"/>
    <d v="2020-05-14T23:31:46.000"/>
    <d v="2020-05-14T23:35:59.000"/>
    <s v="RSOL"/>
    <x v="39"/>
    <s v="1"/>
    <m/>
    <m/>
    <m/>
    <x v="0"/>
    <n v="36"/>
    <n v="93.60000000000001"/>
    <x v="0"/>
    <x v="1"/>
    <x v="1"/>
    <n v="0"/>
    <n v="0"/>
    <n v="1"/>
    <x v="0"/>
    <s v=""/>
    <s v="Yes"/>
    <m/>
    <m/>
    <s v="paying bills, like electricity"/>
    <s v="paying for chemicals"/>
    <s v="maintaining our system"/>
    <s v="complying with state and/or federal regulations"/>
    <s v="delaying or impeding capital improvement projects"/>
    <m/>
    <m/>
    <m/>
    <m/>
    <m/>
    <m/>
    <m/>
    <s v="No change"/>
    <n v="0"/>
    <n v="0"/>
    <x v="2"/>
    <n v="0"/>
    <n v="0"/>
    <s v="Yes"/>
    <m/>
    <m/>
    <s v="State Revolving Fund loan(s)"/>
    <m/>
    <m/>
    <m/>
    <m/>
    <m/>
    <s v="Yes"/>
    <s v="Not sure"/>
    <m/>
    <m/>
    <m/>
    <m/>
    <m/>
    <m/>
    <m/>
    <m/>
    <m/>
    <m/>
    <m/>
    <m/>
    <m/>
    <m/>
    <s v="Not sure"/>
    <m/>
    <m/>
    <m/>
    <x v="91"/>
  </r>
  <r>
    <n v="11577274844"/>
    <d v="2020-05-07T18:31:28.000"/>
    <d v="2020-05-07T18:39:00.000"/>
    <s v="RSOL"/>
    <x v="18"/>
    <s v="1"/>
    <m/>
    <m/>
    <m/>
    <x v="1"/>
    <n v="140"/>
    <n v="364"/>
    <x v="0"/>
    <x v="37"/>
    <x v="10"/>
    <n v="1"/>
    <n v="1"/>
    <n v="0"/>
    <x v="0"/>
    <s v=""/>
    <s v="Yes"/>
    <m/>
    <m/>
    <m/>
    <m/>
    <m/>
    <m/>
    <m/>
    <m/>
    <m/>
    <m/>
    <s v="We lost a funding source for required upgrades due to COVID. We bill twice per year and just sent out invoices, we are uncertain if sewer users will be able to pay their bills.  If a significant amount don't pay we will definitely struggle with meeting our budget needs."/>
    <m/>
    <s v="Payment collection; loss of funding"/>
    <n v="1"/>
    <s v="No change"/>
    <n v="0"/>
    <n v="0"/>
    <x v="2"/>
    <n v="0"/>
    <n v="0"/>
    <s v="Yes"/>
    <m/>
    <m/>
    <s v="State Revolving Fund loan(s)"/>
    <m/>
    <m/>
    <m/>
    <m/>
    <m/>
    <s v="No"/>
    <s v="Yes"/>
    <s v="We have a backup operator on call if our operator gets sick."/>
    <m/>
    <s v="Personnel backups"/>
    <m/>
    <m/>
    <m/>
    <s v="Help navigating resources and/or policy changes"/>
    <m/>
    <m/>
    <m/>
    <m/>
    <m/>
    <m/>
    <m/>
    <s v="Not sure"/>
    <m/>
    <m/>
    <m/>
    <x v="92"/>
  </r>
  <r>
    <n v="11580738863"/>
    <d v="2020-05-08T17:02:34.000"/>
    <d v="2020-05-08T17:12:36.000"/>
    <s v="SERCAP"/>
    <x v="28"/>
    <s v="1"/>
    <m/>
    <m/>
    <m/>
    <x v="0"/>
    <n v="3896"/>
    <n v="10129.6"/>
    <x v="3"/>
    <x v="3"/>
    <x v="3"/>
    <n v="6"/>
    <n v="0"/>
    <n v="0"/>
    <x v="0"/>
    <s v=""/>
    <s v="Not sure"/>
    <m/>
    <m/>
    <m/>
    <m/>
    <m/>
    <m/>
    <m/>
    <m/>
    <m/>
    <m/>
    <m/>
    <m/>
    <m/>
    <m/>
    <m/>
    <m/>
    <n v="0"/>
    <x v="2"/>
    <m/>
    <s v=""/>
    <m/>
    <m/>
    <m/>
    <m/>
    <m/>
    <s v="Do not want to answer"/>
    <m/>
    <m/>
    <m/>
    <s v="Not applicable"/>
    <s v="No"/>
    <m/>
    <m/>
    <m/>
    <m/>
    <m/>
    <m/>
    <m/>
    <m/>
    <m/>
    <m/>
    <m/>
    <m/>
    <m/>
    <m/>
    <s v="Not sure"/>
    <m/>
    <m/>
    <m/>
    <x v="93"/>
  </r>
  <r>
    <n v="11613367234"/>
    <d v="2020-05-18T18:35:38.000"/>
    <d v="2020-05-18T18:39:57.000"/>
    <s v="CU"/>
    <x v="5"/>
    <s v="1"/>
    <m/>
    <m/>
    <m/>
    <x v="2"/>
    <n v="741"/>
    <n v="1926.6000000000001"/>
    <x v="1"/>
    <x v="11"/>
    <x v="2"/>
    <n v="1"/>
    <n v="2"/>
    <n v="1"/>
    <x v="0"/>
    <s v=""/>
    <s v="Yes"/>
    <s v="paying staff"/>
    <m/>
    <m/>
    <m/>
    <s v="maintaining our system"/>
    <m/>
    <m/>
    <s v="paying back existing debt"/>
    <m/>
    <m/>
    <m/>
    <m/>
    <m/>
    <m/>
    <s v="No change"/>
    <n v="0"/>
    <n v="0"/>
    <x v="2"/>
    <n v="0"/>
    <n v="0"/>
    <s v="Yes"/>
    <s v="Bond(s)"/>
    <s v="U.S. Department of Agriculture loan(s)"/>
    <m/>
    <m/>
    <m/>
    <m/>
    <m/>
    <m/>
    <s v="No"/>
    <s v="No"/>
    <m/>
    <m/>
    <m/>
    <m/>
    <m/>
    <m/>
    <s v="Help navigating resources and/or policy changes"/>
    <m/>
    <m/>
    <m/>
    <m/>
    <m/>
    <m/>
    <m/>
    <m/>
    <m/>
    <m/>
    <m/>
    <x v="94"/>
  </r>
  <r>
    <n v="11593008979"/>
    <d v="2020-05-12T15:58:49.000"/>
    <d v="2020-05-12T17:10:48.000"/>
    <s v="MAP"/>
    <x v="24"/>
    <s v="1"/>
    <m/>
    <m/>
    <m/>
    <x v="2"/>
    <n v="24"/>
    <n v="62.400000000000006"/>
    <x v="0"/>
    <x v="1"/>
    <x v="1"/>
    <m/>
    <m/>
    <m/>
    <x v="0"/>
    <s v=""/>
    <s v="No"/>
    <m/>
    <m/>
    <m/>
    <m/>
    <m/>
    <m/>
    <m/>
    <m/>
    <m/>
    <m/>
    <m/>
    <m/>
    <m/>
    <m/>
    <m/>
    <m/>
    <n v="0"/>
    <x v="2"/>
    <m/>
    <s v=""/>
    <s v="Yes"/>
    <m/>
    <s v="U.S. Department of Agriculture loan(s)"/>
    <m/>
    <m/>
    <m/>
    <m/>
    <m/>
    <m/>
    <s v="No"/>
    <s v="No"/>
    <m/>
    <m/>
    <m/>
    <s v="Everything is going as normal"/>
    <m/>
    <s v="None/NA"/>
    <m/>
    <m/>
    <m/>
    <m/>
    <m/>
    <m/>
    <m/>
    <m/>
    <m/>
    <s v="Nothing at this tome"/>
    <m/>
    <s v="None/NA"/>
    <x v="95"/>
  </r>
  <r>
    <n v="11577452070"/>
    <d v="2020-05-07T19:22:01.000"/>
    <d v="2020-05-07T19:25:05.000"/>
    <s v="MAP"/>
    <x v="1"/>
    <s v="1"/>
    <m/>
    <m/>
    <m/>
    <x v="2"/>
    <n v="370"/>
    <n v="962"/>
    <x v="1"/>
    <x v="11"/>
    <x v="2"/>
    <n v="2"/>
    <n v="0"/>
    <n v="0"/>
    <x v="1"/>
    <n v="15"/>
    <s v="Not sure"/>
    <m/>
    <m/>
    <m/>
    <m/>
    <m/>
    <m/>
    <m/>
    <m/>
    <m/>
    <m/>
    <m/>
    <m/>
    <m/>
    <m/>
    <m/>
    <m/>
    <n v="0"/>
    <x v="2"/>
    <m/>
    <s v=""/>
    <s v="Yes"/>
    <s v="Bond(s)"/>
    <m/>
    <s v="State Revolving Fund loan(s)"/>
    <m/>
    <m/>
    <m/>
    <m/>
    <m/>
    <s v="No"/>
    <s v="No"/>
    <m/>
    <m/>
    <m/>
    <m/>
    <m/>
    <m/>
    <m/>
    <m/>
    <m/>
    <m/>
    <m/>
    <m/>
    <m/>
    <m/>
    <s v="Not sure"/>
    <m/>
    <m/>
    <m/>
    <x v="96"/>
  </r>
  <r>
    <n v="11587342568"/>
    <d v="2020-05-11T12:56:37.000"/>
    <d v="2020-05-11T12:58:45.000"/>
    <s v="MAP"/>
    <x v="32"/>
    <s v="1"/>
    <m/>
    <m/>
    <m/>
    <x v="2"/>
    <n v="1147"/>
    <n v="2982.2000000000003"/>
    <x v="1"/>
    <x v="34"/>
    <x v="5"/>
    <n v="2"/>
    <n v="0"/>
    <n v="0"/>
    <x v="1"/>
    <n v="15"/>
    <s v="No"/>
    <m/>
    <m/>
    <m/>
    <m/>
    <m/>
    <m/>
    <m/>
    <m/>
    <m/>
    <m/>
    <m/>
    <m/>
    <m/>
    <m/>
    <m/>
    <m/>
    <n v="0"/>
    <x v="2"/>
    <m/>
    <s v=""/>
    <s v="Yes"/>
    <s v="Bond(s)"/>
    <m/>
    <m/>
    <m/>
    <m/>
    <m/>
    <m/>
    <m/>
    <s v="No"/>
    <s v="No"/>
    <m/>
    <m/>
    <m/>
    <m/>
    <m/>
    <m/>
    <m/>
    <m/>
    <m/>
    <m/>
    <m/>
    <m/>
    <m/>
    <m/>
    <s v="Not sure"/>
    <m/>
    <m/>
    <m/>
    <x v="97"/>
  </r>
  <r>
    <n v="11569303552"/>
    <d v="2020-05-05T18:20:44.000"/>
    <d v="2020-05-05T18:36:22.000"/>
    <s v="GLCAP"/>
    <x v="35"/>
    <s v="1"/>
    <m/>
    <m/>
    <m/>
    <x v="2"/>
    <n v="906"/>
    <n v="2355.6"/>
    <x v="1"/>
    <x v="3"/>
    <x v="3"/>
    <n v="1"/>
    <n v="0"/>
    <n v="1"/>
    <x v="1"/>
    <n v="15"/>
    <s v="Yes"/>
    <m/>
    <m/>
    <m/>
    <m/>
    <m/>
    <m/>
    <s v="delaying or impeding capital improvement projects"/>
    <m/>
    <m/>
    <m/>
    <m/>
    <m/>
    <m/>
    <m/>
    <s v="Increase"/>
    <n v="11"/>
    <n v="11"/>
    <x v="8"/>
    <n v="14000"/>
    <n v="14000"/>
    <s v="Yes"/>
    <s v="Bond(s)"/>
    <m/>
    <m/>
    <m/>
    <m/>
    <m/>
    <m/>
    <m/>
    <s v="No"/>
    <s v="Yes"/>
    <s v="We are working with the - to establish a not-for-profit coop to provide water regionally which will be sustainable, safe, and  provide economy of scale."/>
    <m/>
    <s v="Personnel backups"/>
    <m/>
    <m/>
    <m/>
    <m/>
    <s v="Help accessing financial assistance"/>
    <m/>
    <m/>
    <m/>
    <m/>
    <m/>
    <m/>
    <m/>
    <m/>
    <m/>
    <m/>
    <x v="98"/>
  </r>
  <r>
    <n v="11587315544"/>
    <d v="2020-05-11T12:46:26.000"/>
    <d v="2020-05-11T12:51:19.000"/>
    <s v="MAP"/>
    <x v="32"/>
    <s v="1"/>
    <m/>
    <m/>
    <m/>
    <x v="2"/>
    <n v="290"/>
    <n v="754"/>
    <x v="1"/>
    <x v="32"/>
    <x v="5"/>
    <n v="1"/>
    <n v="0"/>
    <n v="0"/>
    <x v="1"/>
    <n v="15"/>
    <s v="No"/>
    <m/>
    <m/>
    <m/>
    <m/>
    <m/>
    <m/>
    <m/>
    <m/>
    <m/>
    <m/>
    <m/>
    <m/>
    <m/>
    <m/>
    <m/>
    <m/>
    <n v="0"/>
    <x v="2"/>
    <m/>
    <s v=""/>
    <s v="Yes"/>
    <m/>
    <s v="U.S. Department of Agriculture loan(s)"/>
    <s v="State Revolving Fund loan(s)"/>
    <m/>
    <m/>
    <m/>
    <m/>
    <m/>
    <s v="No"/>
    <s v="No"/>
    <m/>
    <m/>
    <m/>
    <m/>
    <m/>
    <m/>
    <m/>
    <m/>
    <m/>
    <m/>
    <m/>
    <m/>
    <m/>
    <m/>
    <m/>
    <s v="none"/>
    <m/>
    <s v="None/NA"/>
    <x v="99"/>
  </r>
  <r>
    <n v="11582091762"/>
    <d v="2020-05-09T00:46:09.000"/>
    <d v="2020-05-09T00:48:56.000"/>
    <s v="RCAC"/>
    <x v="0"/>
    <s v="1"/>
    <m/>
    <m/>
    <m/>
    <x v="0"/>
    <n v="55"/>
    <n v="143"/>
    <x v="0"/>
    <x v="10"/>
    <x v="8"/>
    <n v="0"/>
    <n v="0"/>
    <n v="1"/>
    <x v="1"/>
    <n v="15"/>
    <s v="No"/>
    <m/>
    <m/>
    <m/>
    <m/>
    <m/>
    <m/>
    <m/>
    <m/>
    <m/>
    <m/>
    <m/>
    <m/>
    <m/>
    <m/>
    <m/>
    <m/>
    <n v="0"/>
    <x v="2"/>
    <m/>
    <s v=""/>
    <s v="No"/>
    <m/>
    <m/>
    <m/>
    <s v="Not borrowing"/>
    <m/>
    <m/>
    <m/>
    <m/>
    <s v="Not applicable"/>
    <s v="No"/>
    <m/>
    <m/>
    <m/>
    <m/>
    <m/>
    <m/>
    <m/>
    <m/>
    <m/>
    <m/>
    <m/>
    <m/>
    <m/>
    <m/>
    <m/>
    <s v="none"/>
    <m/>
    <s v="None/NA"/>
    <x v="100"/>
  </r>
  <r>
    <n v="11593290783"/>
    <d v="2020-05-12T18:12:00.000"/>
    <d v="2020-05-12T18:22:12.000"/>
    <s v="MAP"/>
    <x v="24"/>
    <s v="1"/>
    <m/>
    <m/>
    <m/>
    <x v="2"/>
    <n v="122"/>
    <n v="317.2"/>
    <x v="0"/>
    <x v="32"/>
    <x v="5"/>
    <n v="1"/>
    <n v="0"/>
    <n v="0"/>
    <x v="0"/>
    <s v=""/>
    <s v="Not sure"/>
    <m/>
    <m/>
    <m/>
    <m/>
    <m/>
    <m/>
    <m/>
    <m/>
    <m/>
    <m/>
    <m/>
    <m/>
    <m/>
    <m/>
    <m/>
    <m/>
    <n v="0"/>
    <x v="2"/>
    <m/>
    <s v=""/>
    <m/>
    <m/>
    <m/>
    <m/>
    <m/>
    <m/>
    <s v="Grant"/>
    <m/>
    <s v="Grant - no details provided"/>
    <s v="No"/>
    <s v="No"/>
    <m/>
    <m/>
    <m/>
    <s v="not at this time"/>
    <m/>
    <s v="None/NA"/>
    <m/>
    <m/>
    <m/>
    <m/>
    <m/>
    <m/>
    <m/>
    <m/>
    <s v="Not sure"/>
    <m/>
    <m/>
    <m/>
    <x v="101"/>
  </r>
  <r>
    <n v="11573853997"/>
    <d v="2020-05-06T21:15:12.000"/>
    <d v="2020-05-06T21:24:06.000"/>
    <s v="GLCAP"/>
    <x v="35"/>
    <s v="1"/>
    <m/>
    <m/>
    <m/>
    <x v="1"/>
    <n v="55"/>
    <n v="143"/>
    <x v="0"/>
    <x v="38"/>
    <x v="0"/>
    <n v="0"/>
    <n v="0"/>
    <n v="7"/>
    <x v="1"/>
    <n v="15"/>
    <s v="Yes"/>
    <m/>
    <m/>
    <m/>
    <m/>
    <m/>
    <m/>
    <s v="delaying or impeding capital improvement projects"/>
    <m/>
    <m/>
    <m/>
    <m/>
    <m/>
    <m/>
    <m/>
    <s v="Decrease"/>
    <n v="30"/>
    <n v="-30"/>
    <x v="6"/>
    <n v="1500"/>
    <n v="-1500"/>
    <s v="Yes"/>
    <s v="Bond(s)"/>
    <s v="U.S. Department of Agriculture loan(s)"/>
    <m/>
    <m/>
    <m/>
    <m/>
    <m/>
    <m/>
    <s v="No"/>
    <s v="No"/>
    <m/>
    <m/>
    <m/>
    <s v="NONE"/>
    <m/>
    <s v="None/NA"/>
    <m/>
    <m/>
    <m/>
    <m/>
    <m/>
    <m/>
    <m/>
    <m/>
    <s v="Not sure"/>
    <m/>
    <m/>
    <m/>
    <x v="102"/>
  </r>
  <r>
    <n v="11576446983"/>
    <d v="2020-05-07T15:05:48.000"/>
    <d v="2020-05-07T15:24:56.000"/>
    <s v="CU"/>
    <x v="4"/>
    <s v="1"/>
    <m/>
    <m/>
    <m/>
    <x v="0"/>
    <n v="475"/>
    <n v="1235"/>
    <x v="1"/>
    <x v="8"/>
    <x v="8"/>
    <n v="0"/>
    <n v="0"/>
    <n v="1"/>
    <x v="1"/>
    <n v="15"/>
    <s v="Yes"/>
    <m/>
    <m/>
    <m/>
    <m/>
    <s v="maintaining our system"/>
    <m/>
    <s v="delaying or impeding capital improvement projects"/>
    <s v="paying back existing debt"/>
    <m/>
    <m/>
    <m/>
    <m/>
    <m/>
    <m/>
    <s v="Decrease"/>
    <m/>
    <s v=""/>
    <x v="7"/>
    <n v="1000"/>
    <n v="-1000"/>
    <s v="Yes"/>
    <m/>
    <s v="U.S. Department of Agriculture loan(s)"/>
    <m/>
    <m/>
    <m/>
    <s v="Entering phase to secure a loan to build a new office-a project that has been on hold for 7 years"/>
    <m/>
    <s v="Loan - other"/>
    <s v="No"/>
    <s v="No"/>
    <s v="Reached out to a WSC about 100 miles away who was designated as a distributor by TRWA/TXWARN for cotton reusable face masks that were provided by EPA/FEMA"/>
    <m/>
    <s v="Donations/delivery of PPE and other supplies"/>
    <m/>
    <m/>
    <m/>
    <m/>
    <m/>
    <m/>
    <m/>
    <m/>
    <m/>
    <s v="Help communicating with customers"/>
    <m/>
    <m/>
    <m/>
    <m/>
    <m/>
    <x v="103"/>
  </r>
  <r>
    <n v="11588939629"/>
    <d v="2020-05-11T19:39:29.000"/>
    <d v="2020-05-11T19:51:20.000"/>
    <s v="CU"/>
    <x v="20"/>
    <s v="1"/>
    <m/>
    <m/>
    <m/>
    <x v="0"/>
    <m/>
    <s v=""/>
    <x v="4"/>
    <x v="25"/>
    <x v="8"/>
    <n v="2"/>
    <n v="0"/>
    <n v="0"/>
    <x v="0"/>
    <s v=""/>
    <s v="Yes"/>
    <s v="paying staff"/>
    <s v="keeping staff"/>
    <s v="paying bills, like electricity"/>
    <s v="paying for chemicals"/>
    <s v="maintaining our system"/>
    <m/>
    <m/>
    <m/>
    <m/>
    <m/>
    <m/>
    <m/>
    <m/>
    <m/>
    <s v="Decrease"/>
    <n v="70"/>
    <n v="-70"/>
    <x v="9"/>
    <n v="300000"/>
    <n v="-300000"/>
    <s v="No"/>
    <m/>
    <m/>
    <m/>
    <s v="Not borrowing"/>
    <m/>
    <m/>
    <m/>
    <m/>
    <s v="Not applicable"/>
    <s v="Yes"/>
    <s v="American Camp Association, Catholic Diocese of -"/>
    <m/>
    <s v="No details provided - just listed agency they're partnering with"/>
    <s v="Not a lot of success"/>
    <m/>
    <s v="None/NA"/>
    <s v="Help navigating resources and/or policy changes"/>
    <s v="Help accessing financial assistance"/>
    <m/>
    <s v="Help accessing Personal Protective Equipment (PPE)"/>
    <s v="Help accessing supplies/chemicals"/>
    <m/>
    <m/>
    <m/>
    <m/>
    <m/>
    <m/>
    <m/>
    <x v="104"/>
  </r>
  <r>
    <n v="11596847258"/>
    <d v="2020-05-13T15:05:22.000"/>
    <d v="2020-05-13T15:14:27.000"/>
    <s v="GLCAP"/>
    <x v="7"/>
    <s v="1"/>
    <m/>
    <m/>
    <m/>
    <x v="2"/>
    <n v="450"/>
    <n v="1170"/>
    <x v="1"/>
    <x v="2"/>
    <x v="2"/>
    <n v="3"/>
    <n v="0"/>
    <n v="0"/>
    <x v="1"/>
    <n v="15"/>
    <s v="Not sure"/>
    <m/>
    <m/>
    <m/>
    <m/>
    <m/>
    <m/>
    <m/>
    <m/>
    <m/>
    <m/>
    <m/>
    <m/>
    <m/>
    <m/>
    <m/>
    <m/>
    <n v="0"/>
    <x v="2"/>
    <m/>
    <s v=""/>
    <s v="Yes"/>
    <s v="Bond(s)"/>
    <s v="U.S. Department of Agriculture loan(s)"/>
    <m/>
    <m/>
    <m/>
    <m/>
    <m/>
    <m/>
    <s v="No"/>
    <s v="No"/>
    <m/>
    <m/>
    <m/>
    <m/>
    <m/>
    <m/>
    <m/>
    <m/>
    <m/>
    <m/>
    <m/>
    <m/>
    <m/>
    <m/>
    <s v="Not sure"/>
    <m/>
    <m/>
    <m/>
    <x v="105"/>
  </r>
  <r>
    <n v="11608244191"/>
    <d v="2020-05-16T12:46:05.000"/>
    <d v="2020-05-16T15:54:16.000"/>
    <s v="RCAC"/>
    <x v="41"/>
    <s v="1"/>
    <m/>
    <m/>
    <m/>
    <x v="2"/>
    <n v="65"/>
    <n v="169"/>
    <x v="0"/>
    <x v="39"/>
    <x v="7"/>
    <n v="0"/>
    <n v="3"/>
    <n v="2"/>
    <x v="2"/>
    <n v="9"/>
    <s v="Yes"/>
    <m/>
    <m/>
    <m/>
    <m/>
    <s v="maintaining our system"/>
    <m/>
    <s v="delaying or impeding capital improvement projects"/>
    <m/>
    <m/>
    <m/>
    <m/>
    <m/>
    <m/>
    <m/>
    <s v="Decrease"/>
    <n v="25"/>
    <n v="-25"/>
    <x v="6"/>
    <n v="1500"/>
    <n v="-1500"/>
    <s v="Yes"/>
    <m/>
    <m/>
    <s v="State Revolving Fund loan(s)"/>
    <m/>
    <m/>
    <s v="Business Oregon Grant not finished with work. Delayed."/>
    <m/>
    <s v="Grant - other source"/>
    <s v="No"/>
    <s v="No"/>
    <m/>
    <m/>
    <m/>
    <m/>
    <m/>
    <m/>
    <s v="Help navigating resources and/or policy changes"/>
    <s v="Help accessing financial assistance"/>
    <m/>
    <m/>
    <m/>
    <m/>
    <m/>
    <m/>
    <s v="Not sure"/>
    <m/>
    <m/>
    <m/>
    <x v="106"/>
  </r>
  <r>
    <n v="11587825166"/>
    <d v="2020-05-11T15:03:24.000"/>
    <d v="2020-05-11T15:44:53.000"/>
    <s v="MAP"/>
    <x v="32"/>
    <s v="1"/>
    <m/>
    <m/>
    <m/>
    <x v="2"/>
    <n v="570"/>
    <n v="1482"/>
    <x v="1"/>
    <x v="15"/>
    <x v="8"/>
    <n v="4"/>
    <n v="0"/>
    <n v="0"/>
    <x v="0"/>
    <s v=""/>
    <s v="Not sure"/>
    <m/>
    <m/>
    <m/>
    <m/>
    <m/>
    <m/>
    <m/>
    <m/>
    <m/>
    <m/>
    <m/>
    <m/>
    <m/>
    <m/>
    <m/>
    <m/>
    <n v="0"/>
    <x v="2"/>
    <m/>
    <s v=""/>
    <s v="Yes"/>
    <m/>
    <s v="U.S. Department of Agriculture loan(s)"/>
    <m/>
    <m/>
    <m/>
    <m/>
    <m/>
    <m/>
    <s v="No"/>
    <s v="No"/>
    <m/>
    <m/>
    <m/>
    <s v="If the neighboring communities need extra labor our Public Works staff has already offered their help."/>
    <m/>
    <s v="General assistance"/>
    <m/>
    <m/>
    <m/>
    <m/>
    <m/>
    <m/>
    <m/>
    <m/>
    <s v="Not sure"/>
    <s v="I think we are getting everything that we need."/>
    <m/>
    <s v="None/NA"/>
    <x v="107"/>
  </r>
  <r>
    <n v="11569609733"/>
    <d v="2020-05-05T19:46:04.000"/>
    <d v="2020-05-05T20:10:44.000"/>
    <s v="MAP"/>
    <x v="38"/>
    <s v="1"/>
    <m/>
    <m/>
    <m/>
    <x v="0"/>
    <n v="600"/>
    <n v="1560"/>
    <x v="1"/>
    <x v="26"/>
    <x v="5"/>
    <n v="2"/>
    <n v="0"/>
    <n v="0"/>
    <x v="2"/>
    <n v="9"/>
    <s v="Yes"/>
    <m/>
    <m/>
    <m/>
    <m/>
    <m/>
    <m/>
    <s v="delaying or impeding capital improvement projects"/>
    <m/>
    <m/>
    <m/>
    <s v="Still looking for grant and financing, hope to start engineering in 2021"/>
    <m/>
    <s v="Delaying or impeding capital improvement projects"/>
    <m/>
    <s v="Decrease"/>
    <m/>
    <s v=""/>
    <x v="7"/>
    <m/>
    <s v=""/>
    <s v="Yes"/>
    <m/>
    <s v="U.S. Department of Agriculture loan(s)"/>
    <m/>
    <m/>
    <m/>
    <m/>
    <m/>
    <m/>
    <m/>
    <s v="Not sure"/>
    <m/>
    <m/>
    <m/>
    <m/>
    <m/>
    <m/>
    <m/>
    <s v="Help accessing financial assistance"/>
    <m/>
    <s v="Help accessing Personal Protective Equipment (PPE)"/>
    <m/>
    <m/>
    <m/>
    <m/>
    <m/>
    <m/>
    <m/>
    <m/>
    <x v="108"/>
  </r>
  <r>
    <n v="11571996137"/>
    <d v="2020-05-06T12:39:28.000"/>
    <d v="2020-05-06T13:06:32.000"/>
    <s v="GLCAP"/>
    <x v="7"/>
    <s v="1"/>
    <m/>
    <m/>
    <m/>
    <x v="2"/>
    <n v="400"/>
    <n v="1040"/>
    <x v="1"/>
    <x v="18"/>
    <x v="2"/>
    <n v="1"/>
    <n v="1"/>
    <n v="0"/>
    <x v="0"/>
    <s v=""/>
    <s v="Not sure"/>
    <m/>
    <m/>
    <m/>
    <m/>
    <m/>
    <m/>
    <m/>
    <m/>
    <m/>
    <m/>
    <m/>
    <m/>
    <m/>
    <m/>
    <m/>
    <m/>
    <n v="0"/>
    <x v="2"/>
    <m/>
    <s v=""/>
    <m/>
    <m/>
    <m/>
    <m/>
    <m/>
    <s v="Do not want to answer"/>
    <m/>
    <m/>
    <m/>
    <s v="No"/>
    <s v="No"/>
    <m/>
    <m/>
    <m/>
    <s v="Don not have any at this time."/>
    <m/>
    <s v="None/NA"/>
    <m/>
    <m/>
    <m/>
    <m/>
    <m/>
    <m/>
    <s v="Help communicating with customers"/>
    <m/>
    <m/>
    <s v="We are not able to work on meters or cross connections in homes right now"/>
    <m/>
    <s v="Help working with customers (non-communications related)"/>
    <x v="109"/>
  </r>
  <r>
    <n v="11606015125"/>
    <d v="2020-05-15T18:57:53.000"/>
    <d v="2020-05-15T19:04:31.000"/>
    <s v="RCAC"/>
    <x v="42"/>
    <s v="1"/>
    <m/>
    <m/>
    <m/>
    <x v="2"/>
    <n v="1100"/>
    <n v="2860"/>
    <x v="1"/>
    <x v="33"/>
    <x v="10"/>
    <n v="5"/>
    <n v="0"/>
    <n v="0"/>
    <x v="2"/>
    <n v="9"/>
    <s v="Yes"/>
    <m/>
    <m/>
    <m/>
    <m/>
    <m/>
    <m/>
    <s v="delaying or impeding capital improvement projects"/>
    <m/>
    <m/>
    <m/>
    <m/>
    <m/>
    <m/>
    <m/>
    <s v="Decrease"/>
    <m/>
    <s v=""/>
    <x v="7"/>
    <m/>
    <s v=""/>
    <s v="Yes"/>
    <m/>
    <m/>
    <s v="State Revolving Fund loan(s)"/>
    <m/>
    <m/>
    <m/>
    <m/>
    <m/>
    <s v="No"/>
    <s v="No"/>
    <m/>
    <m/>
    <m/>
    <m/>
    <m/>
    <m/>
    <m/>
    <m/>
    <m/>
    <s v="Help accessing Personal Protective Equipment (PPE)"/>
    <s v="Help accessing supplies/chemicals"/>
    <m/>
    <m/>
    <m/>
    <m/>
    <m/>
    <m/>
    <m/>
    <x v="110"/>
  </r>
  <r>
    <n v="11577398778"/>
    <d v="2020-05-07T19:06:55.000"/>
    <d v="2020-05-07T19:09:23.000"/>
    <s v="MAP"/>
    <x v="1"/>
    <s v="1"/>
    <m/>
    <m/>
    <m/>
    <x v="2"/>
    <n v="659"/>
    <n v="1713.4"/>
    <x v="1"/>
    <x v="5"/>
    <x v="5"/>
    <n v="2"/>
    <n v="0"/>
    <n v="0"/>
    <x v="1"/>
    <n v="15"/>
    <s v="No"/>
    <m/>
    <m/>
    <m/>
    <m/>
    <m/>
    <m/>
    <m/>
    <m/>
    <m/>
    <m/>
    <m/>
    <m/>
    <m/>
    <m/>
    <m/>
    <m/>
    <n v="0"/>
    <x v="2"/>
    <m/>
    <s v=""/>
    <s v="Yes"/>
    <m/>
    <m/>
    <s v="State Revolving Fund loan(s)"/>
    <m/>
    <m/>
    <m/>
    <m/>
    <m/>
    <s v="No"/>
    <s v="No"/>
    <m/>
    <m/>
    <m/>
    <m/>
    <m/>
    <m/>
    <m/>
    <m/>
    <m/>
    <m/>
    <m/>
    <m/>
    <m/>
    <m/>
    <m/>
    <s v="None"/>
    <m/>
    <s v="None/NA"/>
    <x v="111"/>
  </r>
  <r>
    <n v="11580190359"/>
    <d v="2020-05-08T14:39:15.000"/>
    <d v="2020-05-08T14:46:31.000"/>
    <s v="MAP"/>
    <x v="25"/>
    <s v="1"/>
    <m/>
    <m/>
    <m/>
    <x v="1"/>
    <n v="68"/>
    <n v="176.8"/>
    <x v="0"/>
    <x v="34"/>
    <x v="5"/>
    <n v="1"/>
    <n v="0"/>
    <n v="0"/>
    <x v="0"/>
    <s v=""/>
    <s v="No"/>
    <m/>
    <m/>
    <m/>
    <m/>
    <m/>
    <m/>
    <m/>
    <m/>
    <m/>
    <m/>
    <m/>
    <m/>
    <m/>
    <m/>
    <m/>
    <m/>
    <n v="0"/>
    <x v="2"/>
    <m/>
    <s v=""/>
    <s v="Yes"/>
    <m/>
    <s v="U.S. Department of Agriculture loan(s)"/>
    <m/>
    <m/>
    <m/>
    <m/>
    <m/>
    <m/>
    <s v="No"/>
    <s v="No"/>
    <m/>
    <m/>
    <m/>
    <m/>
    <m/>
    <m/>
    <m/>
    <m/>
    <m/>
    <m/>
    <m/>
    <m/>
    <m/>
    <m/>
    <s v="Not sure"/>
    <m/>
    <m/>
    <m/>
    <x v="112"/>
  </r>
  <r>
    <n v="11593007551"/>
    <d v="2020-05-12T17:06:29.000"/>
    <d v="2020-05-12T18:32:09.000"/>
    <s v="GLCAP"/>
    <x v="3"/>
    <s v="1"/>
    <m/>
    <m/>
    <m/>
    <x v="0"/>
    <n v="1157"/>
    <n v="3008.2000000000003"/>
    <x v="1"/>
    <x v="16"/>
    <x v="8"/>
    <n v="3"/>
    <n v="1"/>
    <n v="0"/>
    <x v="4"/>
    <n v="4"/>
    <s v="Yes"/>
    <s v="paying staff"/>
    <m/>
    <s v="paying bills, like electricity"/>
    <m/>
    <s v="maintaining our system"/>
    <m/>
    <m/>
    <s v="paying back existing debt"/>
    <m/>
    <m/>
    <m/>
    <m/>
    <m/>
    <m/>
    <s v="Decrease"/>
    <n v="46"/>
    <n v="-46"/>
    <x v="10"/>
    <n v="18806"/>
    <n v="-18806"/>
    <s v="Yes"/>
    <s v="Bond(s)"/>
    <s v="U.S. Department of Agriculture loan(s)"/>
    <m/>
    <m/>
    <m/>
    <m/>
    <m/>
    <m/>
    <s v="Yes"/>
    <s v="No"/>
    <m/>
    <m/>
    <m/>
    <m/>
    <m/>
    <m/>
    <s v="Help navigating resources and/or policy changes"/>
    <s v="Help accessing financial assistance"/>
    <m/>
    <m/>
    <m/>
    <m/>
    <m/>
    <m/>
    <m/>
    <m/>
    <m/>
    <m/>
    <x v="113"/>
  </r>
  <r>
    <n v="11588463038"/>
    <d v="2020-05-11T17:29:46.000"/>
    <d v="2020-05-11T17:39:45.000"/>
    <s v="RCAC"/>
    <x v="37"/>
    <s v="1"/>
    <m/>
    <m/>
    <m/>
    <x v="2"/>
    <n v="269"/>
    <n v="699.4"/>
    <x v="1"/>
    <x v="3"/>
    <x v="3"/>
    <n v="2"/>
    <n v="2"/>
    <n v="0"/>
    <x v="0"/>
    <s v=""/>
    <s v="Not sure"/>
    <m/>
    <m/>
    <m/>
    <m/>
    <m/>
    <m/>
    <m/>
    <m/>
    <m/>
    <m/>
    <m/>
    <m/>
    <m/>
    <m/>
    <m/>
    <m/>
    <n v="0"/>
    <x v="2"/>
    <m/>
    <s v=""/>
    <s v="Yes"/>
    <m/>
    <s v="U.S. Department of Agriculture loan(s)"/>
    <m/>
    <m/>
    <m/>
    <m/>
    <m/>
    <m/>
    <s v="No"/>
    <s v="No"/>
    <m/>
    <m/>
    <m/>
    <m/>
    <m/>
    <m/>
    <m/>
    <m/>
    <m/>
    <m/>
    <m/>
    <m/>
    <m/>
    <m/>
    <s v="Not sure"/>
    <m/>
    <m/>
    <m/>
    <x v="114"/>
  </r>
  <r>
    <n v="11573226410"/>
    <d v="2020-05-06T16:15:43.000"/>
    <d v="2020-05-06T18:20:58.000"/>
    <s v="SERCAP"/>
    <x v="16"/>
    <s v="1"/>
    <m/>
    <m/>
    <m/>
    <x v="2"/>
    <n v="2000"/>
    <n v="5200"/>
    <x v="2"/>
    <x v="11"/>
    <x v="2"/>
    <n v="16"/>
    <n v="0"/>
    <n v="0"/>
    <x v="0"/>
    <s v=""/>
    <s v="Yes"/>
    <m/>
    <m/>
    <m/>
    <m/>
    <m/>
    <m/>
    <m/>
    <m/>
    <s v="unsure"/>
    <m/>
    <m/>
    <m/>
    <m/>
    <m/>
    <s v="No change"/>
    <n v="0"/>
    <n v="0"/>
    <x v="2"/>
    <n v="0"/>
    <n v="0"/>
    <s v="Yes"/>
    <s v="Bond(s)"/>
    <s v="U.S. Department of Agriculture loan(s)"/>
    <m/>
    <m/>
    <m/>
    <m/>
    <m/>
    <m/>
    <s v="No"/>
    <s v="No"/>
    <m/>
    <m/>
    <m/>
    <m/>
    <m/>
    <m/>
    <m/>
    <m/>
    <m/>
    <m/>
    <m/>
    <m/>
    <m/>
    <m/>
    <m/>
    <s v="Nothing at this time."/>
    <m/>
    <s v="None/NA"/>
    <x v="115"/>
  </r>
  <r>
    <n v="11593071852"/>
    <d v="2020-05-12T17:18:44.000"/>
    <d v="2020-05-12T17:33:35.000"/>
    <s v="MAP"/>
    <x v="6"/>
    <s v="1"/>
    <m/>
    <m/>
    <m/>
    <x v="0"/>
    <n v="590"/>
    <n v="1534"/>
    <x v="1"/>
    <x v="21"/>
    <x v="10"/>
    <n v="3"/>
    <n v="0"/>
    <n v="0"/>
    <x v="1"/>
    <n v="15"/>
    <s v="Yes"/>
    <m/>
    <m/>
    <m/>
    <m/>
    <m/>
    <m/>
    <m/>
    <m/>
    <m/>
    <s v="not applicable"/>
    <m/>
    <m/>
    <m/>
    <m/>
    <s v="Decrease"/>
    <n v="6"/>
    <n v="-6"/>
    <x v="1"/>
    <n v="3224.35"/>
    <n v="-3224.35"/>
    <s v="Yes"/>
    <m/>
    <m/>
    <s v="State Revolving Fund loan(s)"/>
    <m/>
    <m/>
    <m/>
    <m/>
    <m/>
    <s v="No"/>
    <s v="No"/>
    <m/>
    <m/>
    <m/>
    <m/>
    <m/>
    <m/>
    <m/>
    <m/>
    <m/>
    <m/>
    <s v="Help accessing supplies/chemicals"/>
    <m/>
    <m/>
    <m/>
    <m/>
    <s v="Other than difficulty finding cleaning supplies we are good."/>
    <m/>
    <m/>
    <x v="116"/>
  </r>
  <r>
    <n v="11613788552"/>
    <d v="2020-05-18T20:38:07.000"/>
    <d v="2020-05-18T20:41:21.000"/>
    <s v="RCAC"/>
    <x v="8"/>
    <s v="1"/>
    <m/>
    <m/>
    <m/>
    <x v="2"/>
    <n v="2175"/>
    <n v="5655"/>
    <x v="2"/>
    <x v="40"/>
    <x v="4"/>
    <n v="8"/>
    <n v="1"/>
    <n v="0"/>
    <x v="4"/>
    <n v="4"/>
    <s v="Yes"/>
    <s v="paying staff"/>
    <m/>
    <m/>
    <m/>
    <s v="maintaining our system"/>
    <m/>
    <m/>
    <m/>
    <m/>
    <m/>
    <m/>
    <m/>
    <m/>
    <m/>
    <s v="No change"/>
    <n v="0"/>
    <n v="0"/>
    <x v="2"/>
    <n v="0"/>
    <n v="0"/>
    <m/>
    <m/>
    <m/>
    <m/>
    <m/>
    <m/>
    <m/>
    <m/>
    <m/>
    <m/>
    <m/>
    <m/>
    <m/>
    <m/>
    <m/>
    <m/>
    <m/>
    <m/>
    <m/>
    <m/>
    <m/>
    <m/>
    <m/>
    <m/>
    <m/>
    <m/>
    <m/>
    <m/>
    <m/>
    <x v="117"/>
  </r>
  <r>
    <n v="11592786761"/>
    <d v="2020-05-12T16:13:08.000"/>
    <d v="2020-05-12T16:19:37.000"/>
    <s v="GLCAP"/>
    <x v="7"/>
    <s v="1"/>
    <m/>
    <m/>
    <m/>
    <x v="2"/>
    <n v="1100"/>
    <n v="2860"/>
    <x v="1"/>
    <x v="5"/>
    <x v="5"/>
    <n v="3.5"/>
    <n v="0"/>
    <n v="0"/>
    <x v="4"/>
    <n v="4"/>
    <s v="Yes"/>
    <m/>
    <m/>
    <m/>
    <m/>
    <m/>
    <s v="complying with state and/or federal regulations"/>
    <s v="delaying or impeding capital improvement projects"/>
    <m/>
    <m/>
    <m/>
    <m/>
    <m/>
    <m/>
    <m/>
    <s v="No change"/>
    <m/>
    <n v="0"/>
    <x v="2"/>
    <m/>
    <s v=""/>
    <s v="Yes"/>
    <m/>
    <m/>
    <s v="State Revolving Fund loan(s)"/>
    <m/>
    <m/>
    <m/>
    <m/>
    <m/>
    <s v="No"/>
    <s v="No"/>
    <m/>
    <m/>
    <m/>
    <m/>
    <m/>
    <m/>
    <s v="Help navigating resources and/or policy changes"/>
    <m/>
    <m/>
    <m/>
    <m/>
    <s v="Help complying with state and/or federal regulations"/>
    <m/>
    <m/>
    <m/>
    <m/>
    <m/>
    <m/>
    <x v="118"/>
  </r>
  <r>
    <n v="11604825927"/>
    <d v="2020-05-15T13:53:36.000"/>
    <d v="2020-05-15T13:57:36.000"/>
    <s v="RCAC"/>
    <x v="0"/>
    <s v="1"/>
    <m/>
    <m/>
    <m/>
    <x v="0"/>
    <n v="130"/>
    <n v="338"/>
    <x v="0"/>
    <x v="13"/>
    <x v="8"/>
    <n v="0"/>
    <n v="1"/>
    <n v="1"/>
    <x v="3"/>
    <n v="0"/>
    <s v="No"/>
    <m/>
    <m/>
    <m/>
    <m/>
    <m/>
    <m/>
    <m/>
    <m/>
    <m/>
    <s v="not applicable"/>
    <m/>
    <m/>
    <m/>
    <m/>
    <s v="No change"/>
    <n v="0"/>
    <n v="0"/>
    <x v="2"/>
    <n v="0"/>
    <n v="0"/>
    <m/>
    <m/>
    <m/>
    <m/>
    <m/>
    <m/>
    <m/>
    <m/>
    <m/>
    <m/>
    <m/>
    <m/>
    <m/>
    <m/>
    <m/>
    <m/>
    <m/>
    <m/>
    <m/>
    <m/>
    <m/>
    <m/>
    <m/>
    <m/>
    <m/>
    <m/>
    <m/>
    <m/>
    <m/>
    <x v="119"/>
  </r>
  <r>
    <n v="11600923657"/>
    <d v="2020-05-14T14:38:07.000"/>
    <d v="2020-05-14T14:40:58.000"/>
    <s v="CU"/>
    <x v="13"/>
    <s v="1"/>
    <m/>
    <m/>
    <m/>
    <x v="2"/>
    <n v="471"/>
    <n v="1224.6000000000001"/>
    <x v="1"/>
    <x v="1"/>
    <x v="1"/>
    <n v="2"/>
    <n v="1"/>
    <n v="0"/>
    <x v="0"/>
    <s v=""/>
    <s v="No"/>
    <m/>
    <m/>
    <m/>
    <m/>
    <m/>
    <m/>
    <m/>
    <m/>
    <m/>
    <m/>
    <m/>
    <m/>
    <m/>
    <m/>
    <m/>
    <m/>
    <n v="0"/>
    <x v="2"/>
    <m/>
    <s v=""/>
    <s v="Yes"/>
    <m/>
    <s v="U.S. Department of Agriculture loan(s)"/>
    <m/>
    <m/>
    <m/>
    <m/>
    <m/>
    <m/>
    <s v="No"/>
    <s v="No"/>
    <m/>
    <m/>
    <m/>
    <m/>
    <m/>
    <m/>
    <m/>
    <m/>
    <m/>
    <m/>
    <m/>
    <m/>
    <m/>
    <m/>
    <s v="Not sure"/>
    <m/>
    <m/>
    <m/>
    <x v="120"/>
  </r>
  <r>
    <n v="11614264086"/>
    <d v="2020-05-18T23:15:08.000"/>
    <d v="2020-05-18T23:17:52.000"/>
    <s v="RCAC"/>
    <x v="8"/>
    <s v="1"/>
    <m/>
    <m/>
    <m/>
    <x v="0"/>
    <n v="112"/>
    <n v="291.2"/>
    <x v="0"/>
    <x v="1"/>
    <x v="1"/>
    <n v="3"/>
    <n v="1"/>
    <n v="0"/>
    <x v="1"/>
    <n v="15"/>
    <s v="No"/>
    <m/>
    <m/>
    <m/>
    <m/>
    <m/>
    <m/>
    <m/>
    <m/>
    <m/>
    <m/>
    <m/>
    <m/>
    <m/>
    <m/>
    <m/>
    <m/>
    <n v="0"/>
    <x v="2"/>
    <m/>
    <s v=""/>
    <s v="No"/>
    <m/>
    <m/>
    <m/>
    <s v="Not borrowing"/>
    <m/>
    <m/>
    <m/>
    <m/>
    <s v="Not applicable"/>
    <s v="No"/>
    <m/>
    <m/>
    <m/>
    <m/>
    <m/>
    <m/>
    <m/>
    <s v="Help accessing financial assistance"/>
    <m/>
    <m/>
    <m/>
    <m/>
    <m/>
    <m/>
    <m/>
    <s v="will look for funding to install individual water meters"/>
    <m/>
    <m/>
    <x v="121"/>
  </r>
  <r>
    <n v="11601936324"/>
    <d v="2020-05-14T18:51:40.000"/>
    <d v="2020-05-14T18:55:08.000"/>
    <s v="RSOL"/>
    <x v="33"/>
    <s v="1"/>
    <s v="Yes"/>
    <m/>
    <m/>
    <x v="2"/>
    <n v="4500"/>
    <n v="11700"/>
    <x v="3"/>
    <x v="21"/>
    <x v="10"/>
    <n v="12"/>
    <n v="0"/>
    <n v="8"/>
    <x v="1"/>
    <n v="15"/>
    <s v="Yes"/>
    <s v="paying staff"/>
    <m/>
    <m/>
    <s v="paying for chemicals"/>
    <m/>
    <s v="complying with state and/or federal regulations"/>
    <s v="delaying or impeding capital improvement projects"/>
    <m/>
    <m/>
    <m/>
    <m/>
    <m/>
    <m/>
    <m/>
    <s v="Decrease"/>
    <n v="30"/>
    <n v="-30"/>
    <x v="6"/>
    <m/>
    <s v=""/>
    <s v="Yes"/>
    <s v="Bond(s)"/>
    <m/>
    <m/>
    <m/>
    <m/>
    <m/>
    <m/>
    <m/>
    <s v="No"/>
    <s v="No"/>
    <m/>
    <m/>
    <m/>
    <m/>
    <m/>
    <m/>
    <s v="Help navigating resources and/or policy changes"/>
    <m/>
    <m/>
    <s v="Help accessing Personal Protective Equipment (PPE)"/>
    <m/>
    <m/>
    <s v="Help communicating with customers"/>
    <m/>
    <m/>
    <m/>
    <m/>
    <m/>
    <x v="122"/>
  </r>
  <r>
    <n v="11602193827"/>
    <d v="2020-05-14T20:00:26.000"/>
    <d v="2020-05-14T20:05:22.000"/>
    <s v="MAP"/>
    <x v="43"/>
    <s v="1"/>
    <m/>
    <m/>
    <m/>
    <x v="2"/>
    <n v="1000"/>
    <n v="2600"/>
    <x v="1"/>
    <x v="11"/>
    <x v="2"/>
    <n v="3"/>
    <n v="0"/>
    <n v="0"/>
    <x v="1"/>
    <n v="15"/>
    <s v="Not sure"/>
    <m/>
    <m/>
    <m/>
    <m/>
    <m/>
    <m/>
    <m/>
    <m/>
    <m/>
    <m/>
    <m/>
    <m/>
    <m/>
    <m/>
    <m/>
    <m/>
    <n v="0"/>
    <x v="2"/>
    <m/>
    <s v=""/>
    <s v="Yes"/>
    <m/>
    <m/>
    <s v="State Revolving Fund loan(s)"/>
    <m/>
    <m/>
    <m/>
    <m/>
    <m/>
    <s v="No"/>
    <s v="No"/>
    <m/>
    <m/>
    <m/>
    <m/>
    <m/>
    <m/>
    <m/>
    <m/>
    <m/>
    <m/>
    <m/>
    <m/>
    <m/>
    <m/>
    <s v="Not sure"/>
    <m/>
    <m/>
    <m/>
    <x v="123"/>
  </r>
  <r>
    <n v="11604587788"/>
    <d v="2020-05-15T12:44:56.000"/>
    <d v="2020-05-15T12:51:50.000"/>
    <s v="MAP"/>
    <x v="43"/>
    <s v="1"/>
    <m/>
    <m/>
    <m/>
    <x v="2"/>
    <n v="150"/>
    <n v="390"/>
    <x v="0"/>
    <x v="22"/>
    <x v="8"/>
    <n v="0"/>
    <n v="2"/>
    <n v="0"/>
    <x v="0"/>
    <s v=""/>
    <s v="No"/>
    <m/>
    <m/>
    <m/>
    <m/>
    <m/>
    <m/>
    <m/>
    <m/>
    <m/>
    <m/>
    <m/>
    <m/>
    <m/>
    <m/>
    <m/>
    <m/>
    <n v="0"/>
    <x v="2"/>
    <m/>
    <s v=""/>
    <s v="Yes"/>
    <m/>
    <s v="U.S. Department of Agriculture loan(s)"/>
    <m/>
    <m/>
    <m/>
    <m/>
    <m/>
    <m/>
    <s v="No"/>
    <s v="No"/>
    <m/>
    <m/>
    <m/>
    <m/>
    <m/>
    <m/>
    <m/>
    <m/>
    <m/>
    <m/>
    <m/>
    <m/>
    <m/>
    <m/>
    <s v="Not sure"/>
    <m/>
    <m/>
    <m/>
    <x v="124"/>
  </r>
  <r>
    <n v="11573255697"/>
    <d v="2020-05-06T18:24:21.000"/>
    <d v="2020-05-06T18:27:06.000"/>
    <s v="GLCAP"/>
    <x v="19"/>
    <s v="1"/>
    <m/>
    <m/>
    <s v="Incomplete"/>
    <x v="2"/>
    <n v="1200"/>
    <n v="3120"/>
    <x v="1"/>
    <x v="7"/>
    <x v="7"/>
    <n v="2"/>
    <n v="0"/>
    <n v="0"/>
    <x v="1"/>
    <n v="15"/>
    <s v="Yes"/>
    <m/>
    <m/>
    <m/>
    <m/>
    <m/>
    <m/>
    <m/>
    <m/>
    <m/>
    <m/>
    <m/>
    <m/>
    <m/>
    <m/>
    <m/>
    <m/>
    <s v=""/>
    <x v="7"/>
    <m/>
    <s v=""/>
    <m/>
    <m/>
    <m/>
    <m/>
    <m/>
    <m/>
    <m/>
    <m/>
    <m/>
    <m/>
    <m/>
    <m/>
    <m/>
    <m/>
    <m/>
    <m/>
    <m/>
    <m/>
    <m/>
    <m/>
    <m/>
    <m/>
    <m/>
    <m/>
    <m/>
    <m/>
    <m/>
    <m/>
    <m/>
    <x v="125"/>
  </r>
  <r>
    <n v="11604930809"/>
    <d v="2020-05-15T14:19:55.000"/>
    <d v="2020-05-15T14:22:40.000"/>
    <s v="CU"/>
    <x v="11"/>
    <s v="1"/>
    <m/>
    <m/>
    <m/>
    <x v="0"/>
    <n v="550"/>
    <n v="1430"/>
    <x v="1"/>
    <x v="29"/>
    <x v="8"/>
    <n v="4"/>
    <n v="0"/>
    <n v="0"/>
    <x v="1"/>
    <n v="15"/>
    <s v="Not sure"/>
    <m/>
    <m/>
    <m/>
    <m/>
    <m/>
    <m/>
    <m/>
    <m/>
    <m/>
    <m/>
    <m/>
    <m/>
    <m/>
    <m/>
    <m/>
    <m/>
    <n v="0"/>
    <x v="2"/>
    <m/>
    <s v=""/>
    <s v="Yes"/>
    <m/>
    <m/>
    <s v="State Revolving Fund loan(s)"/>
    <m/>
    <m/>
    <m/>
    <m/>
    <m/>
    <s v="No"/>
    <s v="No"/>
    <m/>
    <m/>
    <m/>
    <m/>
    <m/>
    <m/>
    <m/>
    <m/>
    <m/>
    <m/>
    <m/>
    <m/>
    <m/>
    <m/>
    <s v="Not sure"/>
    <m/>
    <m/>
    <m/>
    <x v="126"/>
  </r>
  <r>
    <n v="11569278920"/>
    <d v="2020-05-05T18:01:47.000"/>
    <d v="2020-05-05T18:16:52.000"/>
    <s v="GLCAP"/>
    <x v="7"/>
    <s v="1"/>
    <m/>
    <m/>
    <m/>
    <x v="1"/>
    <n v="300"/>
    <n v="780"/>
    <x v="1"/>
    <x v="41"/>
    <x v="2"/>
    <n v="2"/>
    <n v="1"/>
    <n v="0"/>
    <x v="1"/>
    <n v="15"/>
    <s v="No"/>
    <m/>
    <m/>
    <m/>
    <m/>
    <m/>
    <m/>
    <m/>
    <m/>
    <m/>
    <m/>
    <m/>
    <m/>
    <m/>
    <m/>
    <m/>
    <m/>
    <n v="0"/>
    <x v="2"/>
    <m/>
    <s v=""/>
    <s v="No"/>
    <m/>
    <m/>
    <m/>
    <s v="Not borrowing"/>
    <m/>
    <m/>
    <m/>
    <m/>
    <s v="Not applicable"/>
    <s v="No"/>
    <m/>
    <m/>
    <m/>
    <m/>
    <m/>
    <m/>
    <m/>
    <m/>
    <m/>
    <m/>
    <m/>
    <m/>
    <m/>
    <m/>
    <s v="Not sure"/>
    <m/>
    <m/>
    <m/>
    <x v="127"/>
  </r>
  <r>
    <n v="11577412768"/>
    <d v="2020-05-07T19:09:31.000"/>
    <d v="2020-05-07T19:16:27.000"/>
    <s v="RCAC"/>
    <x v="27"/>
    <s v="1"/>
    <m/>
    <m/>
    <m/>
    <x v="0"/>
    <n v="164"/>
    <n v="426.40000000000003"/>
    <x v="0"/>
    <x v="5"/>
    <x v="5"/>
    <n v="1"/>
    <n v="0"/>
    <n v="1"/>
    <x v="1"/>
    <n v="15"/>
    <s v="No"/>
    <m/>
    <m/>
    <m/>
    <m/>
    <m/>
    <m/>
    <m/>
    <m/>
    <m/>
    <m/>
    <m/>
    <m/>
    <m/>
    <m/>
    <m/>
    <m/>
    <n v="0"/>
    <x v="2"/>
    <m/>
    <s v=""/>
    <s v="No"/>
    <m/>
    <m/>
    <m/>
    <s v="Not borrowing"/>
    <m/>
    <m/>
    <m/>
    <m/>
    <s v="Not applicable"/>
    <s v="No"/>
    <m/>
    <m/>
    <m/>
    <s v="Working toward merging 2 systems since before COVID-19 problem. Don't think pandemic will have much effect on that."/>
    <m/>
    <s v="Regionalization"/>
    <m/>
    <s v="Help accessing financial assistance"/>
    <m/>
    <m/>
    <m/>
    <m/>
    <m/>
    <m/>
    <m/>
    <m/>
    <m/>
    <m/>
    <x v="128"/>
  </r>
  <r>
    <n v="11613147030"/>
    <d v="2020-05-18T17:33:31.000"/>
    <d v="2020-05-18T17:47:51.000"/>
    <s v="RSOL"/>
    <x v="34"/>
    <s v="1"/>
    <m/>
    <m/>
    <m/>
    <x v="0"/>
    <n v="457"/>
    <n v="1188.2"/>
    <x v="1"/>
    <x v="42"/>
    <x v="10"/>
    <n v="3"/>
    <n v="0"/>
    <n v="0"/>
    <x v="0"/>
    <s v=""/>
    <s v="No"/>
    <m/>
    <m/>
    <m/>
    <m/>
    <m/>
    <m/>
    <m/>
    <m/>
    <m/>
    <m/>
    <m/>
    <m/>
    <m/>
    <m/>
    <m/>
    <m/>
    <n v="0"/>
    <x v="2"/>
    <m/>
    <s v=""/>
    <s v="Yes"/>
    <s v="Bond(s)"/>
    <m/>
    <m/>
    <m/>
    <m/>
    <m/>
    <m/>
    <m/>
    <s v="No"/>
    <s v="No"/>
    <m/>
    <m/>
    <m/>
    <m/>
    <m/>
    <m/>
    <m/>
    <m/>
    <m/>
    <m/>
    <m/>
    <m/>
    <m/>
    <m/>
    <s v="Not sure"/>
    <m/>
    <m/>
    <m/>
    <x v="129"/>
  </r>
  <r>
    <n v="11605929776"/>
    <d v="2020-05-15T18:33:14.000"/>
    <d v="2020-05-15T18:39:40.000"/>
    <s v="CU"/>
    <x v="4"/>
    <s v="1"/>
    <m/>
    <m/>
    <m/>
    <x v="0"/>
    <n v="30"/>
    <n v="78"/>
    <x v="0"/>
    <x v="3"/>
    <x v="3"/>
    <m/>
    <m/>
    <m/>
    <x v="0"/>
    <s v=""/>
    <s v="Not sure"/>
    <m/>
    <m/>
    <m/>
    <m/>
    <m/>
    <m/>
    <m/>
    <m/>
    <m/>
    <m/>
    <m/>
    <m/>
    <m/>
    <m/>
    <m/>
    <m/>
    <n v="0"/>
    <x v="2"/>
    <m/>
    <s v=""/>
    <m/>
    <m/>
    <m/>
    <m/>
    <m/>
    <s v="Do not want to answer"/>
    <m/>
    <m/>
    <m/>
    <s v="Not applicable"/>
    <s v="Yes"/>
    <s v="This IOU is in receivership, - County is looking for grant funding to replace distribution system and well."/>
    <m/>
    <s v="Request for funding"/>
    <s v="Current water system is failing."/>
    <m/>
    <s v="System hardship"/>
    <m/>
    <m/>
    <m/>
    <m/>
    <m/>
    <m/>
    <m/>
    <m/>
    <s v="Not sure"/>
    <m/>
    <m/>
    <m/>
    <x v="130"/>
  </r>
  <r>
    <n v="11604980201"/>
    <d v="2020-05-15T14:29:03.000"/>
    <d v="2020-05-15T14:51:26.000"/>
    <s v="RCAC"/>
    <x v="0"/>
    <s v="1"/>
    <m/>
    <m/>
    <m/>
    <x v="0"/>
    <n v="30"/>
    <n v="78"/>
    <x v="0"/>
    <x v="3"/>
    <x v="3"/>
    <n v="0"/>
    <n v="1"/>
    <n v="1"/>
    <x v="0"/>
    <s v=""/>
    <s v="Yes"/>
    <m/>
    <m/>
    <m/>
    <s v="paying for chemicals"/>
    <m/>
    <m/>
    <s v="delaying or impeding capital improvement projects"/>
    <s v="paying back existing debt"/>
    <m/>
    <m/>
    <s v="We were ready to install new water storage tank, and purchase site, contact with a engineer and surveyor. Our state funding has been put on hold because of their financial shortfalls because of covid 19"/>
    <m/>
    <s v="Delaying or impeding capital improvement projects"/>
    <m/>
    <s v="Decrease"/>
    <n v="50"/>
    <n v="-50"/>
    <x v="10"/>
    <m/>
    <s v=""/>
    <s v="Yes"/>
    <m/>
    <m/>
    <m/>
    <m/>
    <m/>
    <s v="Outstanding loan/and pending capital outlay"/>
    <m/>
    <s v="Loan - other; capital outlays"/>
    <s v="No"/>
    <s v="No"/>
    <m/>
    <m/>
    <m/>
    <m/>
    <m/>
    <m/>
    <s v="Help navigating resources and/or policy changes"/>
    <s v="Help accessing financial assistance"/>
    <m/>
    <m/>
    <m/>
    <m/>
    <m/>
    <m/>
    <m/>
    <s v="Help to restore funding and or new funding to install already purchased water storage tank"/>
    <m/>
    <m/>
    <x v="131"/>
  </r>
  <r>
    <n v="11580807082"/>
    <d v="2020-05-08T17:29:03.000"/>
    <d v="2020-05-08T17:31:38.000"/>
    <s v="MAP"/>
    <x v="32"/>
    <s v="1"/>
    <m/>
    <m/>
    <m/>
    <x v="2"/>
    <n v="110"/>
    <n v="286"/>
    <x v="0"/>
    <x v="1"/>
    <x v="1"/>
    <n v="0"/>
    <n v="2"/>
    <n v="0"/>
    <x v="0"/>
    <s v=""/>
    <s v="Not sure"/>
    <m/>
    <m/>
    <m/>
    <m/>
    <m/>
    <m/>
    <m/>
    <m/>
    <m/>
    <m/>
    <m/>
    <m/>
    <m/>
    <m/>
    <m/>
    <m/>
    <n v="0"/>
    <x v="2"/>
    <m/>
    <s v=""/>
    <s v="Yes"/>
    <m/>
    <m/>
    <s v="State Revolving Fund loan(s)"/>
    <m/>
    <m/>
    <m/>
    <m/>
    <m/>
    <s v="No"/>
    <s v="No"/>
    <m/>
    <m/>
    <m/>
    <m/>
    <m/>
    <m/>
    <m/>
    <m/>
    <m/>
    <m/>
    <m/>
    <m/>
    <m/>
    <m/>
    <s v="Not sure"/>
    <m/>
    <m/>
    <m/>
    <x v="132"/>
  </r>
  <r>
    <n v="11601836465"/>
    <d v="2020-05-14T18:23:25.000"/>
    <d v="2020-05-14T18:29:27.000"/>
    <s v="MAP"/>
    <x v="43"/>
    <s v="1"/>
    <m/>
    <m/>
    <m/>
    <x v="2"/>
    <n v="213"/>
    <n v="553.8000000000001"/>
    <x v="1"/>
    <x v="19"/>
    <x v="5"/>
    <n v="2"/>
    <n v="0"/>
    <n v="1"/>
    <x v="1"/>
    <n v="15"/>
    <s v="Not sure"/>
    <m/>
    <m/>
    <m/>
    <m/>
    <m/>
    <m/>
    <m/>
    <m/>
    <m/>
    <m/>
    <m/>
    <m/>
    <m/>
    <m/>
    <m/>
    <m/>
    <n v="0"/>
    <x v="2"/>
    <m/>
    <s v=""/>
    <s v="Yes"/>
    <m/>
    <s v="U.S. Department of Agriculture loan(s)"/>
    <m/>
    <m/>
    <m/>
    <m/>
    <m/>
    <m/>
    <s v="No"/>
    <s v="No"/>
    <m/>
    <m/>
    <m/>
    <m/>
    <m/>
    <m/>
    <m/>
    <m/>
    <m/>
    <m/>
    <m/>
    <m/>
    <m/>
    <m/>
    <s v="Not sure"/>
    <s v="We have kept up operations at the wastewater plant and for the water system as normal.  We have noticed an increase in &quot;flushables&quot; clogging our pumps."/>
    <m/>
    <s v="None/NA"/>
    <x v="133"/>
  </r>
  <r>
    <n v="11568593198"/>
    <d v="2020-05-05T15:15:26.000"/>
    <d v="2020-05-05T15:19:21.000"/>
    <s v="CU"/>
    <x v="4"/>
    <s v="1"/>
    <m/>
    <m/>
    <m/>
    <x v="2"/>
    <n v="391"/>
    <n v="1016.6"/>
    <x v="1"/>
    <x v="37"/>
    <x v="10"/>
    <n v="4"/>
    <n v="0"/>
    <n v="1"/>
    <x v="5"/>
    <s v=""/>
    <s v="No"/>
    <m/>
    <m/>
    <m/>
    <m/>
    <m/>
    <m/>
    <m/>
    <m/>
    <m/>
    <m/>
    <m/>
    <m/>
    <m/>
    <m/>
    <m/>
    <m/>
    <n v="0"/>
    <x v="2"/>
    <m/>
    <s v=""/>
    <s v="Yes"/>
    <m/>
    <s v="U.S. Department of Agriculture loan(s)"/>
    <m/>
    <m/>
    <m/>
    <m/>
    <m/>
    <m/>
    <s v="No"/>
    <s v="No"/>
    <m/>
    <m/>
    <m/>
    <m/>
    <m/>
    <m/>
    <m/>
    <s v="Help accessing financial assistance"/>
    <s v="Help with operations and maintenance"/>
    <m/>
    <m/>
    <m/>
    <s v="Help communicating with customers"/>
    <m/>
    <m/>
    <m/>
    <m/>
    <m/>
    <x v="134"/>
  </r>
  <r>
    <n v="11572528352"/>
    <d v="2020-05-06T15:18:04.000"/>
    <d v="2020-05-06T15:25:34.000"/>
    <s v="SERCAP"/>
    <x v="44"/>
    <s v="1"/>
    <m/>
    <m/>
    <m/>
    <x v="0"/>
    <n v="460"/>
    <n v="1196"/>
    <x v="1"/>
    <x v="16"/>
    <x v="8"/>
    <n v="1"/>
    <n v="1"/>
    <n v="1"/>
    <x v="0"/>
    <s v=""/>
    <s v="Not sure"/>
    <m/>
    <m/>
    <m/>
    <m/>
    <m/>
    <m/>
    <m/>
    <m/>
    <m/>
    <m/>
    <m/>
    <m/>
    <m/>
    <m/>
    <m/>
    <m/>
    <n v="0"/>
    <x v="2"/>
    <m/>
    <s v=""/>
    <s v="Yes"/>
    <m/>
    <s v="U.S. Department of Agriculture loan(s)"/>
    <s v="State Revolving Fund loan(s)"/>
    <m/>
    <m/>
    <m/>
    <m/>
    <m/>
    <s v="No"/>
    <s v="No"/>
    <m/>
    <m/>
    <m/>
    <m/>
    <m/>
    <m/>
    <m/>
    <m/>
    <m/>
    <m/>
    <m/>
    <m/>
    <m/>
    <m/>
    <s v="Not sure"/>
    <m/>
    <m/>
    <m/>
    <x v="135"/>
  </r>
  <r>
    <n v="11572190354"/>
    <d v="2020-05-06T13:54:52.000"/>
    <d v="2020-05-06T13:58:15.000"/>
    <s v="GLCAP"/>
    <x v="7"/>
    <s v="1"/>
    <m/>
    <m/>
    <m/>
    <x v="2"/>
    <n v="1384"/>
    <n v="3598.4"/>
    <x v="2"/>
    <x v="15"/>
    <x v="8"/>
    <n v="4"/>
    <n v="0"/>
    <n v="1"/>
    <x v="2"/>
    <n v="9"/>
    <s v="Not sure"/>
    <m/>
    <m/>
    <m/>
    <m/>
    <m/>
    <m/>
    <m/>
    <m/>
    <m/>
    <m/>
    <m/>
    <m/>
    <m/>
    <m/>
    <m/>
    <m/>
    <n v="0"/>
    <x v="2"/>
    <m/>
    <s v=""/>
    <s v="Yes"/>
    <m/>
    <s v="U.S. Department of Agriculture loan(s)"/>
    <m/>
    <m/>
    <m/>
    <m/>
    <m/>
    <m/>
    <s v="No"/>
    <s v="No"/>
    <m/>
    <m/>
    <m/>
    <m/>
    <m/>
    <m/>
    <m/>
    <m/>
    <m/>
    <m/>
    <m/>
    <m/>
    <m/>
    <m/>
    <s v="Not sure"/>
    <m/>
    <m/>
    <m/>
    <x v="136"/>
  </r>
  <r>
    <n v="11574003165"/>
    <d v="2020-05-06T22:05:36.000"/>
    <d v="2020-05-06T22:09:58.000"/>
    <s v="GLCAP"/>
    <x v="7"/>
    <s v="1"/>
    <m/>
    <m/>
    <m/>
    <x v="2"/>
    <m/>
    <s v=""/>
    <x v="4"/>
    <x v="43"/>
    <x v="0"/>
    <n v="0"/>
    <n v="2"/>
    <n v="0"/>
    <x v="0"/>
    <s v=""/>
    <s v="Yes"/>
    <s v="paying staff"/>
    <s v="keeping staff"/>
    <m/>
    <m/>
    <m/>
    <m/>
    <m/>
    <s v="paying back existing debt"/>
    <m/>
    <m/>
    <m/>
    <m/>
    <m/>
    <m/>
    <s v="Decrease"/>
    <m/>
    <s v=""/>
    <x v="7"/>
    <n v="3000"/>
    <n v="-3000"/>
    <s v="Yes"/>
    <m/>
    <s v="U.S. Department of Agriculture loan(s)"/>
    <s v="State Revolving Fund loan(s)"/>
    <m/>
    <m/>
    <m/>
    <m/>
    <m/>
    <s v="No"/>
    <s v="No"/>
    <m/>
    <m/>
    <m/>
    <m/>
    <m/>
    <m/>
    <m/>
    <m/>
    <m/>
    <m/>
    <m/>
    <m/>
    <m/>
    <m/>
    <s v="Not sure"/>
    <m/>
    <m/>
    <m/>
    <x v="137"/>
  </r>
  <r>
    <n v="11596319523"/>
    <d v="2020-05-13T12:59:58.000"/>
    <d v="2020-05-13T13:05:19.000"/>
    <s v="SERCAP"/>
    <x v="14"/>
    <s v="1"/>
    <m/>
    <m/>
    <m/>
    <x v="0"/>
    <n v="24"/>
    <n v="62.400000000000006"/>
    <x v="0"/>
    <x v="3"/>
    <x v="3"/>
    <m/>
    <m/>
    <m/>
    <x v="1"/>
    <n v="15"/>
    <s v="No"/>
    <m/>
    <m/>
    <m/>
    <m/>
    <m/>
    <m/>
    <m/>
    <m/>
    <m/>
    <m/>
    <m/>
    <m/>
    <m/>
    <m/>
    <m/>
    <m/>
    <n v="0"/>
    <x v="2"/>
    <m/>
    <s v=""/>
    <s v="No"/>
    <m/>
    <m/>
    <m/>
    <s v="Not borrowing"/>
    <m/>
    <m/>
    <m/>
    <m/>
    <s v="No"/>
    <s v="No"/>
    <m/>
    <m/>
    <m/>
    <m/>
    <m/>
    <m/>
    <s v="Help navigating resources and/or policy changes"/>
    <m/>
    <m/>
    <m/>
    <m/>
    <s v="Help complying with state and/or federal regulations"/>
    <m/>
    <m/>
    <m/>
    <s v="U"/>
    <m/>
    <s v="Irrelevant response"/>
    <x v="138"/>
  </r>
  <r>
    <n v="11596803104"/>
    <d v="2020-05-13T14:56:35.000"/>
    <d v="2020-05-13T15:04:17.000"/>
    <s v="MAP"/>
    <x v="24"/>
    <s v="1"/>
    <m/>
    <m/>
    <m/>
    <x v="0"/>
    <n v="12"/>
    <n v="31.200000000000003"/>
    <x v="0"/>
    <x v="1"/>
    <x v="1"/>
    <n v="0"/>
    <n v="0"/>
    <n v="0"/>
    <x v="1"/>
    <n v="15"/>
    <s v="No"/>
    <m/>
    <m/>
    <m/>
    <m/>
    <m/>
    <m/>
    <m/>
    <m/>
    <m/>
    <m/>
    <m/>
    <m/>
    <m/>
    <m/>
    <m/>
    <m/>
    <n v="0"/>
    <x v="2"/>
    <m/>
    <s v=""/>
    <s v="No"/>
    <m/>
    <m/>
    <m/>
    <s v="Not borrowing"/>
    <m/>
    <m/>
    <m/>
    <m/>
    <s v="No"/>
    <s v="No"/>
    <m/>
    <m/>
    <m/>
    <s v="Our small system has not suffered so far.  All members have been able to pay bills; a high percentage are retired and incomes have not been affected by closures.  The few whose businesses were affected have made their most recent payment.  We do have a reserve fund and have told members that we can delay payments if their circumstances require."/>
    <m/>
    <s v="Assistance to customers with payments and/or suspended shutoffs"/>
    <m/>
    <m/>
    <m/>
    <s v="Help accessing Personal Protective Equipment (PPE)"/>
    <m/>
    <m/>
    <m/>
    <m/>
    <m/>
    <m/>
    <m/>
    <m/>
    <x v="139"/>
  </r>
  <r>
    <n v="11605796373"/>
    <d v="2020-05-15T17:56:07.000"/>
    <d v="2020-05-15T17:58:59.000"/>
    <s v="CU"/>
    <x v="11"/>
    <s v="1"/>
    <m/>
    <m/>
    <m/>
    <x v="0"/>
    <n v="280"/>
    <n v="728"/>
    <x v="1"/>
    <x v="16"/>
    <x v="8"/>
    <n v="2"/>
    <n v="0"/>
    <n v="0"/>
    <x v="0"/>
    <s v=""/>
    <s v="Not sure"/>
    <m/>
    <m/>
    <m/>
    <m/>
    <m/>
    <m/>
    <m/>
    <m/>
    <m/>
    <m/>
    <m/>
    <m/>
    <m/>
    <m/>
    <m/>
    <m/>
    <n v="0"/>
    <x v="2"/>
    <m/>
    <s v=""/>
    <s v="Yes"/>
    <m/>
    <s v="U.S. Department of Agriculture loan(s)"/>
    <m/>
    <m/>
    <m/>
    <m/>
    <m/>
    <m/>
    <s v="No"/>
    <s v="No"/>
    <m/>
    <m/>
    <m/>
    <m/>
    <m/>
    <m/>
    <m/>
    <m/>
    <m/>
    <m/>
    <m/>
    <m/>
    <m/>
    <m/>
    <s v="Not sure"/>
    <m/>
    <m/>
    <m/>
    <x v="140"/>
  </r>
  <r>
    <n v="11592800898"/>
    <d v="2020-05-12T16:18:07.000"/>
    <d v="2020-05-12T16:19:03.000"/>
    <s v="GLCAP"/>
    <x v="3"/>
    <s v="1"/>
    <m/>
    <m/>
    <m/>
    <x v="2"/>
    <n v="233"/>
    <n v="605.8000000000001"/>
    <x v="1"/>
    <x v="11"/>
    <x v="2"/>
    <n v="3"/>
    <n v="0"/>
    <n v="0"/>
    <x v="2"/>
    <n v="9"/>
    <s v="Not sure"/>
    <m/>
    <m/>
    <m/>
    <m/>
    <m/>
    <m/>
    <m/>
    <m/>
    <m/>
    <m/>
    <m/>
    <m/>
    <m/>
    <m/>
    <m/>
    <m/>
    <n v="0"/>
    <x v="2"/>
    <m/>
    <s v=""/>
    <s v="No"/>
    <m/>
    <m/>
    <m/>
    <s v="Not borrowing"/>
    <m/>
    <m/>
    <m/>
    <m/>
    <s v="Not applicable"/>
    <s v="No"/>
    <m/>
    <m/>
    <m/>
    <m/>
    <m/>
    <m/>
    <m/>
    <m/>
    <m/>
    <s v="Help accessing Personal Protective Equipment (PPE)"/>
    <m/>
    <m/>
    <m/>
    <m/>
    <m/>
    <m/>
    <m/>
    <m/>
    <x v="141"/>
  </r>
  <r>
    <n v="11599101113"/>
    <d v="2020-05-14T02:09:44.000"/>
    <d v="2020-05-14T02:18:38.000"/>
    <s v="RSOL"/>
    <x v="18"/>
    <s v="1"/>
    <m/>
    <m/>
    <m/>
    <x v="0"/>
    <n v="68"/>
    <n v="176.8"/>
    <x v="0"/>
    <x v="1"/>
    <x v="1"/>
    <n v="1"/>
    <n v="1"/>
    <n v="1"/>
    <x v="3"/>
    <n v="0"/>
    <s v="Yes"/>
    <m/>
    <m/>
    <s v="paying bills, like electricity"/>
    <s v="paying for chemicals"/>
    <s v="maintaining our system"/>
    <s v="complying with state and/or federal regulations"/>
    <s v="delaying or impeding capital improvement projects"/>
    <m/>
    <m/>
    <m/>
    <m/>
    <m/>
    <m/>
    <m/>
    <s v="Decrease"/>
    <n v="20"/>
    <n v="-20"/>
    <x v="0"/>
    <n v="1800"/>
    <n v="-1800"/>
    <s v="No"/>
    <m/>
    <m/>
    <m/>
    <s v="Not borrowing"/>
    <m/>
    <m/>
    <m/>
    <m/>
    <s v="No"/>
    <s v="No"/>
    <m/>
    <m/>
    <m/>
    <m/>
    <m/>
    <m/>
    <m/>
    <m/>
    <m/>
    <m/>
    <m/>
    <s v="Help complying with state and/or federal regulations"/>
    <m/>
    <m/>
    <s v="Not sure"/>
    <m/>
    <m/>
    <m/>
    <x v="142"/>
  </r>
  <r>
    <n v="11588556161"/>
    <d v="2020-05-11T17:59:26.000"/>
    <d v="2020-05-11T18:08:10.000"/>
    <s v="RSOL"/>
    <x v="2"/>
    <s v="1"/>
    <m/>
    <m/>
    <m/>
    <x v="0"/>
    <n v="95"/>
    <n v="247"/>
    <x v="0"/>
    <x v="1"/>
    <x v="1"/>
    <n v="0"/>
    <n v="1"/>
    <n v="1"/>
    <x v="2"/>
    <n v="9"/>
    <s v="Yes"/>
    <m/>
    <m/>
    <s v="paying bills, like electricity"/>
    <m/>
    <s v="maintaining our system"/>
    <s v="complying with state and/or federal regulations"/>
    <s v="delaying or impeding capital improvement projects"/>
    <s v="paying back existing debt"/>
    <m/>
    <m/>
    <m/>
    <m/>
    <m/>
    <m/>
    <s v="Decrease"/>
    <m/>
    <s v=""/>
    <x v="7"/>
    <m/>
    <s v=""/>
    <s v="Yes"/>
    <m/>
    <m/>
    <s v="State Revolving Fund loan(s)"/>
    <m/>
    <m/>
    <m/>
    <m/>
    <m/>
    <s v="No"/>
    <s v="No"/>
    <m/>
    <m/>
    <m/>
    <m/>
    <m/>
    <m/>
    <m/>
    <m/>
    <m/>
    <m/>
    <m/>
    <m/>
    <m/>
    <m/>
    <s v="Not sure"/>
    <m/>
    <m/>
    <m/>
    <x v="143"/>
  </r>
  <r>
    <n v="11587685210"/>
    <d v="2020-05-11T14:29:07.000"/>
    <d v="2020-05-11T14:32:27.000"/>
    <s v="GLCAP"/>
    <x v="19"/>
    <s v="1"/>
    <m/>
    <m/>
    <m/>
    <x v="2"/>
    <n v="2500"/>
    <n v="6500"/>
    <x v="2"/>
    <x v="37"/>
    <x v="10"/>
    <n v="6"/>
    <n v="0"/>
    <n v="0"/>
    <x v="0"/>
    <s v=""/>
    <s v="Yes"/>
    <s v="paying staff"/>
    <m/>
    <m/>
    <m/>
    <s v="maintaining our system"/>
    <s v="complying with state and/or federal regulations"/>
    <s v="delaying or impeding capital improvement projects"/>
    <m/>
    <m/>
    <m/>
    <m/>
    <m/>
    <m/>
    <m/>
    <s v="Decrease"/>
    <m/>
    <s v=""/>
    <x v="7"/>
    <n v="6000"/>
    <n v="-6000"/>
    <s v="Yes"/>
    <m/>
    <s v="U.S. Department of Agriculture loan(s)"/>
    <s v="State Revolving Fund loan(s)"/>
    <m/>
    <m/>
    <m/>
    <m/>
    <m/>
    <s v="No"/>
    <s v="Yes"/>
    <s v="With the assistance of RCAP. We have been in contact with our state representatives and trying to find help during this time.  Our delinquency is rising and residents because resident are unable to make payments. These accounts will just keep getting worse and how will we be able to collect this delinquent accounts."/>
    <m/>
    <s v="Dealing with nonpayment/delinquency"/>
    <m/>
    <m/>
    <m/>
    <s v="Help navigating resources and/or policy changes"/>
    <s v="Help accessing financial assistance"/>
    <m/>
    <s v="Help accessing Personal Protective Equipment (PPE)"/>
    <m/>
    <s v="Help complying with state and/or federal regulations"/>
    <s v="Help communicating with customers"/>
    <s v="Help planning for or adjusting to any future reopening (flushing, financing reconnections, etc.)"/>
    <m/>
    <m/>
    <m/>
    <m/>
    <x v="144"/>
  </r>
  <r>
    <n v="11581173527"/>
    <d v="2020-05-08T19:02:18.000"/>
    <d v="2020-05-08T19:38:03.000"/>
    <s v="CU"/>
    <x v="5"/>
    <s v="1"/>
    <m/>
    <m/>
    <m/>
    <x v="0"/>
    <n v="693"/>
    <n v="1801.8"/>
    <x v="1"/>
    <x v="13"/>
    <x v="8"/>
    <n v="5"/>
    <n v="0"/>
    <n v="0"/>
    <x v="3"/>
    <n v="0"/>
    <s v="Yes"/>
    <m/>
    <m/>
    <m/>
    <m/>
    <m/>
    <m/>
    <m/>
    <m/>
    <m/>
    <s v="not applicable"/>
    <m/>
    <m/>
    <m/>
    <m/>
    <s v="Decrease"/>
    <n v="2.5"/>
    <n v="-2.5"/>
    <x v="1"/>
    <n v="1500"/>
    <n v="-1500"/>
    <s v="Yes"/>
    <m/>
    <s v="U.S. Department of Agriculture loan(s)"/>
    <m/>
    <m/>
    <m/>
    <m/>
    <m/>
    <m/>
    <s v="No"/>
    <s v="No"/>
    <m/>
    <m/>
    <m/>
    <m/>
    <m/>
    <m/>
    <m/>
    <m/>
    <m/>
    <m/>
    <m/>
    <m/>
    <m/>
    <m/>
    <s v="Not sure"/>
    <m/>
    <m/>
    <m/>
    <x v="145"/>
  </r>
  <r>
    <n v="11600848612"/>
    <d v="2020-05-14T14:12:41.000"/>
    <d v="2020-05-14T14:22:01.000"/>
    <s v="CU"/>
    <x v="4"/>
    <s v="1"/>
    <m/>
    <m/>
    <m/>
    <x v="0"/>
    <n v="176"/>
    <n v="457.6"/>
    <x v="0"/>
    <x v="15"/>
    <x v="8"/>
    <n v="2"/>
    <n v="1"/>
    <n v="0"/>
    <x v="0"/>
    <s v=""/>
    <s v="Not sure"/>
    <m/>
    <m/>
    <m/>
    <m/>
    <m/>
    <m/>
    <m/>
    <m/>
    <m/>
    <m/>
    <m/>
    <m/>
    <m/>
    <m/>
    <m/>
    <m/>
    <n v="0"/>
    <x v="2"/>
    <m/>
    <s v=""/>
    <s v="Yes"/>
    <m/>
    <s v="U.S. Department of Agriculture loan(s)"/>
    <m/>
    <m/>
    <m/>
    <m/>
    <m/>
    <m/>
    <s v="No"/>
    <s v="No"/>
    <m/>
    <m/>
    <m/>
    <m/>
    <m/>
    <m/>
    <m/>
    <m/>
    <m/>
    <m/>
    <m/>
    <m/>
    <m/>
    <m/>
    <s v="Not sure"/>
    <m/>
    <m/>
    <m/>
    <x v="146"/>
  </r>
  <r>
    <n v="11576163660"/>
    <d v="2020-05-07T13:48:46.000"/>
    <d v="2020-05-07T14:01:29.000"/>
    <s v="CU"/>
    <x v="11"/>
    <s v="1"/>
    <s v="Yes"/>
    <m/>
    <m/>
    <x v="0"/>
    <n v="277"/>
    <n v="720.2"/>
    <x v="1"/>
    <x v="10"/>
    <x v="8"/>
    <n v="0"/>
    <n v="2"/>
    <n v="0"/>
    <x v="1"/>
    <n v="15"/>
    <s v="Yes"/>
    <m/>
    <m/>
    <m/>
    <m/>
    <s v="maintaining our system"/>
    <m/>
    <s v="delaying or impeding capital improvement projects"/>
    <m/>
    <m/>
    <m/>
    <m/>
    <m/>
    <m/>
    <m/>
    <s v="Decrease"/>
    <n v="7"/>
    <n v="-7"/>
    <x v="1"/>
    <n v="726"/>
    <n v="-726"/>
    <s v="Yes"/>
    <m/>
    <s v="U.S. Department of Agriculture loan(s)"/>
    <m/>
    <m/>
    <m/>
    <m/>
    <m/>
    <m/>
    <s v="No"/>
    <s v="No"/>
    <m/>
    <m/>
    <m/>
    <m/>
    <m/>
    <m/>
    <m/>
    <s v="Help accessing financial assistance"/>
    <s v="Help with operations and maintenance"/>
    <s v="Help accessing Personal Protective Equipment (PPE)"/>
    <m/>
    <m/>
    <m/>
    <m/>
    <m/>
    <m/>
    <m/>
    <m/>
    <x v="147"/>
  </r>
  <r>
    <n v="11606498838"/>
    <d v="2020-05-15T21:31:27.000"/>
    <d v="2020-05-15T21:37:33.000"/>
    <s v="RCAC"/>
    <x v="0"/>
    <s v="1"/>
    <m/>
    <m/>
    <m/>
    <x v="0"/>
    <n v="65"/>
    <n v="169"/>
    <x v="0"/>
    <x v="24"/>
    <x v="5"/>
    <n v="0"/>
    <n v="1"/>
    <n v="0"/>
    <x v="2"/>
    <n v="9"/>
    <s v="Not sure"/>
    <m/>
    <m/>
    <m/>
    <m/>
    <m/>
    <m/>
    <m/>
    <m/>
    <m/>
    <m/>
    <m/>
    <m/>
    <m/>
    <m/>
    <m/>
    <m/>
    <n v="0"/>
    <x v="2"/>
    <m/>
    <s v=""/>
    <s v="No"/>
    <m/>
    <m/>
    <m/>
    <s v="Not borrowing"/>
    <m/>
    <m/>
    <m/>
    <m/>
    <s v="Not applicable"/>
    <s v="No"/>
    <m/>
    <m/>
    <m/>
    <m/>
    <m/>
    <m/>
    <m/>
    <m/>
    <m/>
    <s v="Help accessing Personal Protective Equipment (PPE)"/>
    <s v="Help accessing supplies/chemicals"/>
    <m/>
    <s v="Help communicating with customers"/>
    <s v="Help planning for or adjusting to any future reopening (flushing, financing reconnections, etc.)"/>
    <m/>
    <m/>
    <m/>
    <m/>
    <x v="148"/>
  </r>
  <r>
    <n v="11580506329"/>
    <d v="2020-05-08T16:03:49.000"/>
    <d v="2020-05-08T16:09:14.000"/>
    <s v="RSOL"/>
    <x v="45"/>
    <s v="1"/>
    <m/>
    <m/>
    <m/>
    <x v="0"/>
    <n v="1150"/>
    <n v="2990"/>
    <x v="1"/>
    <x v="20"/>
    <x v="2"/>
    <n v="4"/>
    <n v="1"/>
    <n v="0"/>
    <x v="0"/>
    <s v=""/>
    <s v="Yes"/>
    <m/>
    <m/>
    <m/>
    <m/>
    <s v="maintaining our system"/>
    <s v="complying with state and/or federal regulations"/>
    <s v="delaying or impeding capital improvement projects"/>
    <m/>
    <s v="unsure"/>
    <m/>
    <m/>
    <m/>
    <m/>
    <m/>
    <s v="No change"/>
    <n v="0"/>
    <n v="0"/>
    <x v="2"/>
    <n v="0"/>
    <n v="0"/>
    <s v="Yes"/>
    <m/>
    <m/>
    <s v="State Revolving Fund loan(s)"/>
    <m/>
    <m/>
    <m/>
    <m/>
    <m/>
    <s v="No"/>
    <s v="No"/>
    <m/>
    <m/>
    <m/>
    <m/>
    <m/>
    <m/>
    <m/>
    <m/>
    <m/>
    <s v="Help accessing Personal Protective Equipment (PPE)"/>
    <m/>
    <m/>
    <m/>
    <m/>
    <m/>
    <m/>
    <m/>
    <m/>
    <x v="149"/>
  </r>
  <r>
    <n v="11573847938"/>
    <d v="2020-05-06T21:13:15.000"/>
    <d v="2020-05-06T21:18:14.000"/>
    <s v="RCAC"/>
    <x v="27"/>
    <s v="1"/>
    <m/>
    <m/>
    <m/>
    <x v="2"/>
    <n v="1850"/>
    <n v="4810"/>
    <x v="2"/>
    <x v="21"/>
    <x v="10"/>
    <n v="6"/>
    <n v="1"/>
    <n v="0"/>
    <x v="1"/>
    <n v="15"/>
    <s v="Not sure"/>
    <m/>
    <m/>
    <m/>
    <m/>
    <m/>
    <m/>
    <m/>
    <m/>
    <m/>
    <m/>
    <m/>
    <m/>
    <m/>
    <m/>
    <m/>
    <m/>
    <n v="0"/>
    <x v="2"/>
    <m/>
    <s v=""/>
    <s v="Yes"/>
    <s v="Bond(s)"/>
    <m/>
    <m/>
    <m/>
    <m/>
    <m/>
    <m/>
    <m/>
    <s v="No"/>
    <s v="No"/>
    <m/>
    <m/>
    <m/>
    <m/>
    <m/>
    <m/>
    <m/>
    <m/>
    <m/>
    <m/>
    <m/>
    <m/>
    <m/>
    <m/>
    <s v="Not sure"/>
    <m/>
    <m/>
    <m/>
    <x v="150"/>
  </r>
  <r>
    <n v="11612305318"/>
    <d v="2020-05-18T14:00:07.000"/>
    <d v="2020-05-18T14:05:11.000"/>
    <s v="RSOL"/>
    <x v="18"/>
    <s v="1"/>
    <m/>
    <m/>
    <m/>
    <x v="2"/>
    <n v="20"/>
    <n v="52"/>
    <x v="0"/>
    <x v="3"/>
    <x v="3"/>
    <n v="3"/>
    <n v="0"/>
    <n v="0"/>
    <x v="1"/>
    <n v="15"/>
    <s v="No"/>
    <m/>
    <m/>
    <m/>
    <m/>
    <m/>
    <m/>
    <m/>
    <m/>
    <m/>
    <m/>
    <m/>
    <m/>
    <m/>
    <m/>
    <m/>
    <m/>
    <n v="0"/>
    <x v="2"/>
    <m/>
    <s v=""/>
    <m/>
    <m/>
    <m/>
    <m/>
    <m/>
    <m/>
    <s v="We may be applying for a loan or grant for upcoming a wastewater treatment system"/>
    <m/>
    <s v="Grant - no details provided; loan - other"/>
    <s v="No"/>
    <s v="No"/>
    <m/>
    <m/>
    <m/>
    <s v="none so far"/>
    <m/>
    <s v="None/NA"/>
    <m/>
    <m/>
    <m/>
    <m/>
    <m/>
    <m/>
    <m/>
    <m/>
    <m/>
    <s v="none"/>
    <m/>
    <s v="None/NA"/>
    <x v="151"/>
  </r>
  <r>
    <n v="11569885425"/>
    <d v="2020-05-05T21:10:27.000"/>
    <d v="2020-05-05T21:42:26.000"/>
    <s v="CU"/>
    <x v="4"/>
    <s v="1"/>
    <m/>
    <m/>
    <m/>
    <x v="2"/>
    <n v="170"/>
    <n v="442"/>
    <x v="0"/>
    <x v="16"/>
    <x v="8"/>
    <n v="0"/>
    <n v="1"/>
    <n v="0"/>
    <x v="0"/>
    <s v=""/>
    <s v="Yes"/>
    <m/>
    <m/>
    <m/>
    <m/>
    <m/>
    <m/>
    <m/>
    <m/>
    <m/>
    <m/>
    <s v="unsure at this time on long term effect, as more customers are unable to pay their utility bills &amp; loss of sales tax revenue."/>
    <m/>
    <s v="None yet/too early to tell"/>
    <n v="1"/>
    <s v="Decrease"/>
    <n v="1"/>
    <n v="-1"/>
    <x v="1"/>
    <n v="702"/>
    <n v="-702"/>
    <s v="Yes"/>
    <m/>
    <s v="U.S. Department of Agriculture loan(s)"/>
    <m/>
    <m/>
    <m/>
    <m/>
    <m/>
    <m/>
    <s v="No"/>
    <s v="Yes"/>
    <s v="Requesting info from other small cities in the county on how they are handling utility customers that are not paying their utility bills."/>
    <m/>
    <s v="Dealing with nonpayment/delinquency"/>
    <s v="It's a small community so we tend to know which families are struggling &amp; the local small churches &amp; neighbors are assisting; along with the City working in good will with the residents to help by offering pay-out agreements.  This will allow customers to pay a set amount over &amp; above their future bills to help lessen the negative impact during these times."/>
    <m/>
    <s v="Assistance to customers with payments and/or suspended shutoffs"/>
    <s v="Help navigating resources and/or policy changes"/>
    <s v="Help accessing financial assistance"/>
    <m/>
    <m/>
    <m/>
    <m/>
    <m/>
    <m/>
    <m/>
    <m/>
    <m/>
    <m/>
    <x v="152"/>
  </r>
  <r>
    <n v="11596284604"/>
    <d v="2020-05-13T12:28:47.000"/>
    <d v="2020-05-13T12:55:15.000"/>
    <s v="MAP"/>
    <x v="43"/>
    <s v="1"/>
    <m/>
    <m/>
    <m/>
    <x v="2"/>
    <n v="203"/>
    <n v="527.8000000000001"/>
    <x v="1"/>
    <x v="16"/>
    <x v="8"/>
    <n v="1"/>
    <n v="1"/>
    <n v="1"/>
    <x v="0"/>
    <s v=""/>
    <s v="Not sure"/>
    <m/>
    <m/>
    <m/>
    <m/>
    <m/>
    <m/>
    <m/>
    <m/>
    <m/>
    <m/>
    <m/>
    <m/>
    <m/>
    <m/>
    <m/>
    <m/>
    <n v="0"/>
    <x v="2"/>
    <m/>
    <s v=""/>
    <s v="Yes"/>
    <s v="Bond(s)"/>
    <s v="U.S. Department of Agriculture loan(s)"/>
    <m/>
    <m/>
    <m/>
    <m/>
    <m/>
    <m/>
    <s v="No"/>
    <s v="No"/>
    <m/>
    <m/>
    <m/>
    <m/>
    <m/>
    <m/>
    <m/>
    <m/>
    <m/>
    <m/>
    <m/>
    <m/>
    <m/>
    <m/>
    <s v="Not sure"/>
    <m/>
    <m/>
    <m/>
    <x v="153"/>
  </r>
  <r>
    <n v="11569773340"/>
    <d v="2020-05-05T20:36:24.000"/>
    <d v="2020-05-05T20:40:35.000"/>
    <s v="CU"/>
    <x v="11"/>
    <s v="1"/>
    <m/>
    <m/>
    <m/>
    <x v="0"/>
    <n v="4"/>
    <n v="10.4"/>
    <x v="0"/>
    <x v="13"/>
    <x v="8"/>
    <n v="5"/>
    <n v="0"/>
    <n v="0"/>
    <x v="1"/>
    <n v="15"/>
    <s v="No"/>
    <m/>
    <m/>
    <m/>
    <m/>
    <m/>
    <m/>
    <m/>
    <m/>
    <m/>
    <m/>
    <m/>
    <m/>
    <m/>
    <m/>
    <m/>
    <m/>
    <n v="0"/>
    <x v="2"/>
    <m/>
    <s v=""/>
    <s v="Yes"/>
    <m/>
    <s v="U.S. Department of Agriculture loan(s)"/>
    <m/>
    <m/>
    <m/>
    <m/>
    <m/>
    <m/>
    <s v="No"/>
    <s v="No"/>
    <m/>
    <m/>
    <m/>
    <m/>
    <m/>
    <m/>
    <m/>
    <m/>
    <m/>
    <m/>
    <m/>
    <m/>
    <m/>
    <m/>
    <s v="Not sure"/>
    <m/>
    <m/>
    <m/>
    <x v="154"/>
  </r>
  <r>
    <n v="11598009547"/>
    <d v="2020-05-13T19:51:54.000"/>
    <d v="2020-05-13T19:56:52.000"/>
    <s v="GLCAP"/>
    <x v="12"/>
    <s v="1"/>
    <m/>
    <m/>
    <m/>
    <x v="0"/>
    <n v="1560"/>
    <n v="4056"/>
    <x v="2"/>
    <x v="8"/>
    <x v="8"/>
    <n v="1"/>
    <n v="3"/>
    <n v="1"/>
    <x v="1"/>
    <n v="15"/>
    <s v="No"/>
    <m/>
    <m/>
    <m/>
    <m/>
    <m/>
    <m/>
    <m/>
    <m/>
    <m/>
    <m/>
    <m/>
    <m/>
    <m/>
    <m/>
    <m/>
    <m/>
    <n v="0"/>
    <x v="2"/>
    <m/>
    <s v=""/>
    <s v="Yes"/>
    <m/>
    <s v="U.S. Department of Agriculture loan(s)"/>
    <m/>
    <m/>
    <m/>
    <m/>
    <m/>
    <m/>
    <s v="No"/>
    <s v="No"/>
    <m/>
    <m/>
    <m/>
    <m/>
    <m/>
    <m/>
    <m/>
    <m/>
    <m/>
    <m/>
    <m/>
    <m/>
    <m/>
    <m/>
    <s v="Not sure"/>
    <m/>
    <m/>
    <m/>
    <x v="155"/>
  </r>
  <r>
    <n v="11588751757"/>
    <d v="2020-05-11T18:42:07.000"/>
    <d v="2020-05-11T19:33:39.000"/>
    <s v="CU"/>
    <x v="21"/>
    <s v="1"/>
    <m/>
    <m/>
    <m/>
    <x v="2"/>
    <n v="429"/>
    <n v="1115.4"/>
    <x v="1"/>
    <x v="3"/>
    <x v="3"/>
    <n v="4"/>
    <n v="0"/>
    <n v="1"/>
    <x v="4"/>
    <n v="4"/>
    <s v="Yes"/>
    <m/>
    <m/>
    <m/>
    <m/>
    <m/>
    <m/>
    <m/>
    <m/>
    <s v="unsure"/>
    <m/>
    <m/>
    <m/>
    <m/>
    <m/>
    <s v="Decrease"/>
    <m/>
    <s v=""/>
    <x v="7"/>
    <m/>
    <s v=""/>
    <m/>
    <m/>
    <m/>
    <m/>
    <m/>
    <s v="Do not want to answer"/>
    <m/>
    <m/>
    <m/>
    <s v="Not applicable"/>
    <s v="No"/>
    <m/>
    <m/>
    <m/>
    <s v="not at this time"/>
    <m/>
    <s v="None/NA"/>
    <m/>
    <m/>
    <m/>
    <m/>
    <m/>
    <m/>
    <m/>
    <m/>
    <s v="Not sure"/>
    <m/>
    <m/>
    <m/>
    <x v="156"/>
  </r>
  <r>
    <n v="11569072988"/>
    <d v="2020-05-05T17:16:34.000"/>
    <d v="2020-05-05T17:25:42.000"/>
    <s v="RCAC"/>
    <x v="37"/>
    <s v="1"/>
    <s v="Yes"/>
    <m/>
    <m/>
    <x v="2"/>
    <n v="500"/>
    <n v="1300"/>
    <x v="1"/>
    <x v="11"/>
    <x v="2"/>
    <n v="4"/>
    <n v="0"/>
    <n v="0"/>
    <x v="2"/>
    <n v="9"/>
    <s v="Yes"/>
    <m/>
    <m/>
    <m/>
    <m/>
    <s v="maintaining our system"/>
    <m/>
    <s v="delaying or impeding capital improvement projects"/>
    <m/>
    <m/>
    <m/>
    <m/>
    <m/>
    <m/>
    <m/>
    <s v="Decrease"/>
    <n v="20"/>
    <n v="-20"/>
    <x v="0"/>
    <m/>
    <s v=""/>
    <s v="No"/>
    <m/>
    <m/>
    <m/>
    <s v="Not borrowing"/>
    <m/>
    <m/>
    <m/>
    <m/>
    <s v="Not applicable"/>
    <s v="Yes"/>
    <s v="Asking for funding from Indian Health Service due to revenue loss"/>
    <m/>
    <s v="Request for funding"/>
    <m/>
    <m/>
    <m/>
    <m/>
    <s v="Help accessing financial assistance"/>
    <m/>
    <s v="Help accessing Personal Protective Equipment (PPE)"/>
    <m/>
    <m/>
    <m/>
    <m/>
    <m/>
    <m/>
    <m/>
    <m/>
    <x v="157"/>
  </r>
  <r>
    <n v="11597234712"/>
    <d v="2020-05-13T16:35:17.000"/>
    <d v="2020-05-13T16:42:04.000"/>
    <s v="GLCAP"/>
    <x v="23"/>
    <s v="1"/>
    <m/>
    <m/>
    <m/>
    <x v="2"/>
    <m/>
    <s v=""/>
    <x v="4"/>
    <x v="3"/>
    <x v="3"/>
    <n v="0"/>
    <n v="1"/>
    <n v="1"/>
    <x v="0"/>
    <s v=""/>
    <s v="Not sure"/>
    <m/>
    <m/>
    <m/>
    <m/>
    <m/>
    <m/>
    <m/>
    <m/>
    <m/>
    <m/>
    <m/>
    <m/>
    <m/>
    <m/>
    <m/>
    <m/>
    <n v="0"/>
    <x v="2"/>
    <m/>
    <s v=""/>
    <s v="Yes"/>
    <m/>
    <s v="U.S. Department of Agriculture loan(s)"/>
    <m/>
    <m/>
    <m/>
    <m/>
    <m/>
    <m/>
    <s v="No"/>
    <s v="No"/>
    <m/>
    <m/>
    <m/>
    <m/>
    <m/>
    <m/>
    <s v="Help navigating resources and/or policy changes"/>
    <m/>
    <s v="Help with operations and maintenance"/>
    <m/>
    <m/>
    <m/>
    <s v="Help communicating with customers"/>
    <m/>
    <m/>
    <m/>
    <m/>
    <m/>
    <x v="158"/>
  </r>
  <r>
    <n v="11572590859"/>
    <d v="2020-05-06T15:34:08.000"/>
    <d v="2020-05-06T15:37:15.000"/>
    <s v="CU"/>
    <x v="11"/>
    <s v="1"/>
    <s v="Yes"/>
    <m/>
    <m/>
    <x v="2"/>
    <n v="500"/>
    <n v="1300"/>
    <x v="1"/>
    <x v="16"/>
    <x v="8"/>
    <n v="4"/>
    <n v="1"/>
    <n v="0"/>
    <x v="1"/>
    <n v="15"/>
    <s v="Not sure"/>
    <m/>
    <m/>
    <m/>
    <m/>
    <m/>
    <m/>
    <m/>
    <m/>
    <m/>
    <m/>
    <m/>
    <m/>
    <m/>
    <m/>
    <m/>
    <m/>
    <n v="0"/>
    <x v="2"/>
    <m/>
    <s v=""/>
    <s v="Yes"/>
    <m/>
    <s v="U.S. Department of Agriculture loan(s)"/>
    <m/>
    <m/>
    <m/>
    <m/>
    <m/>
    <m/>
    <s v="No"/>
    <s v="No"/>
    <m/>
    <m/>
    <m/>
    <m/>
    <m/>
    <m/>
    <m/>
    <m/>
    <m/>
    <m/>
    <m/>
    <m/>
    <m/>
    <m/>
    <s v="Not sure"/>
    <m/>
    <m/>
    <m/>
    <x v="159"/>
  </r>
  <r>
    <n v="11578217525"/>
    <d v="2020-05-07T23:26:58.000"/>
    <d v="2020-05-07T23:35:50.000"/>
    <s v="MAP"/>
    <x v="31"/>
    <s v="1"/>
    <m/>
    <m/>
    <m/>
    <x v="2"/>
    <n v="154"/>
    <n v="400.40000000000003"/>
    <x v="0"/>
    <x v="16"/>
    <x v="8"/>
    <n v="2"/>
    <n v="0"/>
    <n v="0"/>
    <x v="0"/>
    <s v=""/>
    <s v="Yes"/>
    <m/>
    <m/>
    <m/>
    <m/>
    <m/>
    <m/>
    <m/>
    <m/>
    <m/>
    <m/>
    <s v="At this time we are good, however the longer this goes on the more likely we are to start having problems. As of now our pass due accounts are only up about 3%."/>
    <m/>
    <s v="None yet/too early to tell"/>
    <n v="1"/>
    <s v="Decrease"/>
    <n v="3"/>
    <n v="-3"/>
    <x v="1"/>
    <n v="1000"/>
    <n v="-1000"/>
    <s v="Yes"/>
    <s v="Bond(s)"/>
    <s v="U.S. Department of Agriculture loan(s)"/>
    <s v="State Revolving Fund loan(s)"/>
    <m/>
    <m/>
    <m/>
    <m/>
    <m/>
    <s v="No"/>
    <s v="No"/>
    <m/>
    <m/>
    <m/>
    <s v="NO"/>
    <m/>
    <s v="None/NA"/>
    <m/>
    <m/>
    <m/>
    <s v="Help accessing Personal Protective Equipment (PPE)"/>
    <m/>
    <m/>
    <m/>
    <m/>
    <m/>
    <m/>
    <m/>
    <m/>
    <x v="160"/>
  </r>
  <r>
    <n v="11577448421"/>
    <d v="2020-05-07T19:20:26.000"/>
    <d v="2020-05-07T19:26:06.000"/>
    <s v="MAP"/>
    <x v="1"/>
    <s v="1"/>
    <m/>
    <m/>
    <m/>
    <x v="2"/>
    <n v="850"/>
    <n v="2210"/>
    <x v="1"/>
    <x v="21"/>
    <x v="10"/>
    <n v="7"/>
    <n v="0"/>
    <n v="0"/>
    <x v="0"/>
    <s v=""/>
    <s v="Yes"/>
    <s v="paying staff"/>
    <m/>
    <m/>
    <m/>
    <s v="maintaining our system"/>
    <m/>
    <s v="delaying or impeding capital improvement projects"/>
    <s v="paying back existing debt"/>
    <m/>
    <m/>
    <m/>
    <m/>
    <m/>
    <m/>
    <s v="No change"/>
    <n v="0"/>
    <n v="0"/>
    <x v="2"/>
    <n v="0"/>
    <n v="0"/>
    <s v="Yes"/>
    <m/>
    <m/>
    <s v="State Revolving Fund loan(s)"/>
    <m/>
    <m/>
    <m/>
    <m/>
    <m/>
    <s v="No"/>
    <s v="No"/>
    <m/>
    <m/>
    <m/>
    <m/>
    <m/>
    <m/>
    <m/>
    <m/>
    <m/>
    <m/>
    <m/>
    <m/>
    <m/>
    <m/>
    <s v="Not sure"/>
    <m/>
    <m/>
    <m/>
    <x v="161"/>
  </r>
  <r>
    <n v="11577815442"/>
    <d v="2020-05-07T21:08:37.000"/>
    <d v="2020-05-07T21:12:30.000"/>
    <s v="MAP"/>
    <x v="1"/>
    <s v="1"/>
    <m/>
    <m/>
    <m/>
    <x v="2"/>
    <n v="72"/>
    <n v="187.20000000000002"/>
    <x v="0"/>
    <x v="3"/>
    <x v="3"/>
    <n v="0"/>
    <n v="2"/>
    <n v="0"/>
    <x v="2"/>
    <n v="9"/>
    <s v="Not sure"/>
    <m/>
    <m/>
    <m/>
    <m/>
    <m/>
    <m/>
    <m/>
    <m/>
    <m/>
    <m/>
    <m/>
    <m/>
    <m/>
    <m/>
    <m/>
    <m/>
    <n v="0"/>
    <x v="2"/>
    <m/>
    <s v=""/>
    <s v="Yes"/>
    <s v="Bond(s)"/>
    <m/>
    <m/>
    <m/>
    <m/>
    <m/>
    <m/>
    <m/>
    <s v="No"/>
    <s v="No"/>
    <m/>
    <m/>
    <m/>
    <m/>
    <m/>
    <m/>
    <m/>
    <m/>
    <m/>
    <m/>
    <m/>
    <m/>
    <m/>
    <m/>
    <s v="Not sure"/>
    <m/>
    <m/>
    <m/>
    <x v="162"/>
  </r>
  <r>
    <n v="11573297005"/>
    <d v="2020-05-06T18:35:05.000"/>
    <d v="2020-05-06T18:41:52.000"/>
    <s v="GLCAP"/>
    <x v="23"/>
    <s v="1"/>
    <m/>
    <m/>
    <m/>
    <x v="1"/>
    <n v="198"/>
    <n v="514.8000000000001"/>
    <x v="1"/>
    <x v="5"/>
    <x v="5"/>
    <n v="0"/>
    <n v="1"/>
    <n v="0"/>
    <x v="6"/>
    <n v="1"/>
    <s v="Yes"/>
    <m/>
    <m/>
    <s v="paying bills, like electricity"/>
    <m/>
    <s v="maintaining our system"/>
    <m/>
    <m/>
    <s v="paying back existing debt"/>
    <m/>
    <m/>
    <m/>
    <m/>
    <m/>
    <m/>
    <s v="Decrease"/>
    <m/>
    <s v=""/>
    <x v="7"/>
    <m/>
    <s v=""/>
    <s v="Yes"/>
    <s v="Bond(s)"/>
    <m/>
    <m/>
    <m/>
    <m/>
    <m/>
    <m/>
    <m/>
    <m/>
    <s v="No"/>
    <m/>
    <m/>
    <m/>
    <m/>
    <m/>
    <m/>
    <m/>
    <m/>
    <m/>
    <m/>
    <m/>
    <s v="Help complying with state and/or federal regulations"/>
    <m/>
    <m/>
    <s v="Not sure"/>
    <m/>
    <m/>
    <m/>
    <x v="163"/>
  </r>
  <r>
    <n v="11592714800"/>
    <d v="2020-05-12T15:55:10.000"/>
    <d v="2020-05-12T16:02:12.000"/>
    <s v="GLCAP"/>
    <x v="3"/>
    <s v="1"/>
    <m/>
    <m/>
    <m/>
    <x v="2"/>
    <n v="747"/>
    <n v="1942.2"/>
    <x v="1"/>
    <x v="27"/>
    <x v="8"/>
    <m/>
    <m/>
    <m/>
    <x v="4"/>
    <n v="4"/>
    <s v="Not sure"/>
    <m/>
    <m/>
    <m/>
    <m/>
    <m/>
    <m/>
    <m/>
    <m/>
    <m/>
    <m/>
    <m/>
    <m/>
    <m/>
    <m/>
    <m/>
    <m/>
    <n v="0"/>
    <x v="2"/>
    <m/>
    <s v=""/>
    <s v="Yes"/>
    <m/>
    <s v="U.S. Department of Agriculture loan(s)"/>
    <m/>
    <m/>
    <m/>
    <m/>
    <m/>
    <m/>
    <s v="No"/>
    <s v="Not sure"/>
    <m/>
    <m/>
    <m/>
    <m/>
    <m/>
    <m/>
    <m/>
    <s v="Help accessing financial assistance"/>
    <s v="Help with operations and maintenance"/>
    <s v="Help accessing Personal Protective Equipment (PPE)"/>
    <m/>
    <s v="Help complying with state and/or federal regulations"/>
    <s v="Help communicating with customers"/>
    <m/>
    <m/>
    <m/>
    <m/>
    <m/>
    <x v="163"/>
  </r>
  <r>
    <n v="11592283791"/>
    <d v="2020-05-12T14:17:50.000"/>
    <d v="2020-05-12T14:31:46.000"/>
    <s v="CU"/>
    <x v="11"/>
    <s v="1"/>
    <s v="Yes"/>
    <m/>
    <m/>
    <x v="2"/>
    <n v="62"/>
    <n v="161.20000000000002"/>
    <x v="0"/>
    <x v="10"/>
    <x v="8"/>
    <n v="0"/>
    <n v="1"/>
    <n v="1"/>
    <x v="1"/>
    <n v="15"/>
    <s v="Yes"/>
    <m/>
    <m/>
    <m/>
    <m/>
    <m/>
    <m/>
    <m/>
    <m/>
    <m/>
    <s v="not applicable"/>
    <m/>
    <m/>
    <m/>
    <m/>
    <s v="Decrease"/>
    <n v="5"/>
    <n v="-5"/>
    <x v="1"/>
    <n v="225.73"/>
    <n v="-225.73"/>
    <s v="Yes"/>
    <m/>
    <s v="U.S. Department of Agriculture loan(s)"/>
    <m/>
    <m/>
    <m/>
    <m/>
    <m/>
    <m/>
    <s v="No"/>
    <s v="Yes"/>
    <s v="Sharing operator on contract basis with RWD #-"/>
    <m/>
    <s v="Personnel backups"/>
    <m/>
    <m/>
    <m/>
    <s v="Help navigating resources and/or policy changes"/>
    <s v="Help accessing financial assistance"/>
    <s v="Help with operations and maintenance"/>
    <m/>
    <m/>
    <s v="Help complying with state and/or federal regulations"/>
    <m/>
    <m/>
    <m/>
    <m/>
    <m/>
    <m/>
    <x v="164"/>
  </r>
  <r>
    <n v="11565194193"/>
    <d v="2020-05-04T16:57:25.000"/>
    <d v="2020-05-04T17:00:19.000"/>
    <s v="RCAC"/>
    <x v="42"/>
    <s v="1"/>
    <m/>
    <m/>
    <m/>
    <x v="2"/>
    <m/>
    <s v=""/>
    <x v="4"/>
    <x v="2"/>
    <x v="2"/>
    <m/>
    <m/>
    <m/>
    <x v="6"/>
    <n v="1"/>
    <s v="Yes"/>
    <m/>
    <s v="keeping staff"/>
    <s v="paying bills, like electricity"/>
    <m/>
    <m/>
    <s v="complying with state and/or federal regulations"/>
    <s v="delaying or impeding capital improvement projects"/>
    <s v="paying back existing debt"/>
    <m/>
    <m/>
    <m/>
    <m/>
    <m/>
    <m/>
    <s v="Increase"/>
    <m/>
    <s v=""/>
    <x v="7"/>
    <m/>
    <s v=""/>
    <m/>
    <m/>
    <m/>
    <m/>
    <m/>
    <m/>
    <m/>
    <m/>
    <m/>
    <m/>
    <m/>
    <m/>
    <m/>
    <m/>
    <m/>
    <m/>
    <m/>
    <m/>
    <m/>
    <m/>
    <m/>
    <m/>
    <m/>
    <m/>
    <m/>
    <m/>
    <m/>
    <m/>
    <m/>
    <x v="165"/>
  </r>
  <r>
    <n v="11610965908"/>
    <d v="2020-05-18T03:41:41.000"/>
    <d v="2020-05-18T03:44:36.000"/>
    <s v="MAP"/>
    <x v="30"/>
    <s v="1"/>
    <m/>
    <m/>
    <m/>
    <x v="0"/>
    <m/>
    <s v=""/>
    <x v="4"/>
    <x v="3"/>
    <x v="3"/>
    <n v="0"/>
    <n v="0"/>
    <n v="3"/>
    <x v="1"/>
    <n v="15"/>
    <s v="Not sure"/>
    <m/>
    <m/>
    <m/>
    <m/>
    <m/>
    <m/>
    <m/>
    <m/>
    <m/>
    <m/>
    <m/>
    <m/>
    <m/>
    <m/>
    <m/>
    <m/>
    <n v="0"/>
    <x v="2"/>
    <m/>
    <s v=""/>
    <s v="No"/>
    <m/>
    <m/>
    <m/>
    <s v="Not borrowing"/>
    <m/>
    <m/>
    <m/>
    <m/>
    <s v="Not applicable"/>
    <s v="Not sure"/>
    <m/>
    <m/>
    <m/>
    <m/>
    <m/>
    <m/>
    <m/>
    <m/>
    <s v="Help with operations and maintenance"/>
    <m/>
    <m/>
    <m/>
    <m/>
    <m/>
    <m/>
    <m/>
    <m/>
    <m/>
    <x v="166"/>
  </r>
  <r>
    <n v="11576168848"/>
    <d v="2020-05-07T13:54:43.000"/>
    <d v="2020-05-07T14:00:45.000"/>
    <s v="GLCAP"/>
    <x v="7"/>
    <s v="1"/>
    <m/>
    <m/>
    <m/>
    <x v="1"/>
    <n v="132"/>
    <n v="343.2"/>
    <x v="0"/>
    <x v="34"/>
    <x v="5"/>
    <n v="0"/>
    <n v="2"/>
    <n v="0"/>
    <x v="0"/>
    <s v=""/>
    <s v="Not sure"/>
    <m/>
    <m/>
    <m/>
    <m/>
    <m/>
    <m/>
    <m/>
    <m/>
    <m/>
    <m/>
    <m/>
    <m/>
    <m/>
    <m/>
    <m/>
    <m/>
    <n v="0"/>
    <x v="2"/>
    <m/>
    <s v=""/>
    <s v="Yes"/>
    <m/>
    <s v="U.S. Department of Agriculture loan(s)"/>
    <s v="State Revolving Fund loan(s)"/>
    <m/>
    <m/>
    <s v="WI EIF Loan"/>
    <m/>
    <s v="State gov. agency"/>
    <s v="Not applicable"/>
    <s v="Not sure"/>
    <m/>
    <m/>
    <m/>
    <m/>
    <m/>
    <m/>
    <m/>
    <m/>
    <m/>
    <m/>
    <m/>
    <m/>
    <m/>
    <m/>
    <s v="Not sure"/>
    <m/>
    <m/>
    <m/>
    <x v="167"/>
  </r>
  <r>
    <n v="11577519657"/>
    <d v="2020-05-07T19:39:56.000"/>
    <d v="2020-05-07T19:45:43.000"/>
    <s v="RCAC"/>
    <x v="46"/>
    <s v="1"/>
    <m/>
    <m/>
    <m/>
    <x v="2"/>
    <n v="334"/>
    <n v="868.4"/>
    <x v="1"/>
    <x v="8"/>
    <x v="8"/>
    <n v="5"/>
    <n v="1"/>
    <n v="1"/>
    <x v="0"/>
    <s v=""/>
    <s v="No"/>
    <m/>
    <m/>
    <m/>
    <m/>
    <m/>
    <m/>
    <m/>
    <m/>
    <m/>
    <m/>
    <m/>
    <m/>
    <m/>
    <m/>
    <m/>
    <m/>
    <n v="0"/>
    <x v="2"/>
    <m/>
    <s v=""/>
    <s v="Yes"/>
    <m/>
    <s v="U.S. Department of Agriculture loan(s)"/>
    <m/>
    <m/>
    <m/>
    <s v="USDA"/>
    <m/>
    <m/>
    <s v="Not applicable"/>
    <s v="Yes"/>
    <s v="`- Resources LLC"/>
    <m/>
    <s v="No details provided - just listed agency they're partnering with"/>
    <m/>
    <m/>
    <m/>
    <m/>
    <m/>
    <m/>
    <m/>
    <m/>
    <s v="Help complying with state and/or federal regulations"/>
    <m/>
    <m/>
    <m/>
    <m/>
    <m/>
    <m/>
    <x v="168"/>
  </r>
  <r>
    <n v="11592988647"/>
    <d v="2020-05-12T16:55:45.000"/>
    <d v="2020-05-12T17:22:06.000"/>
    <s v="CU"/>
    <x v="4"/>
    <s v="1"/>
    <m/>
    <m/>
    <m/>
    <x v="2"/>
    <n v="145"/>
    <n v="377"/>
    <x v="0"/>
    <x v="3"/>
    <x v="3"/>
    <n v="2"/>
    <n v="2"/>
    <n v="2"/>
    <x v="0"/>
    <s v=""/>
    <s v="Not sure"/>
    <m/>
    <m/>
    <m/>
    <m/>
    <m/>
    <m/>
    <m/>
    <m/>
    <m/>
    <m/>
    <m/>
    <m/>
    <m/>
    <m/>
    <m/>
    <m/>
    <n v="0"/>
    <x v="2"/>
    <m/>
    <s v=""/>
    <s v="Yes"/>
    <m/>
    <m/>
    <m/>
    <m/>
    <m/>
    <s v="in process with USDA"/>
    <m/>
    <s v="USDA - in process"/>
    <s v="Not applicable"/>
    <s v="No"/>
    <m/>
    <m/>
    <m/>
    <m/>
    <m/>
    <m/>
    <s v="Help navigating resources and/or policy changes"/>
    <m/>
    <m/>
    <m/>
    <m/>
    <m/>
    <m/>
    <m/>
    <m/>
    <m/>
    <m/>
    <m/>
    <x v="169"/>
  </r>
  <r>
    <n v="11602568672"/>
    <d v="2020-05-14T21:52:24.000"/>
    <d v="2020-05-14T21:54:46.000"/>
    <s v="CU"/>
    <x v="11"/>
    <s v="1"/>
    <m/>
    <m/>
    <m/>
    <x v="0"/>
    <n v="55"/>
    <n v="143"/>
    <x v="0"/>
    <x v="3"/>
    <x v="3"/>
    <n v="0"/>
    <n v="2"/>
    <n v="0"/>
    <x v="4"/>
    <n v="4"/>
    <s v="No"/>
    <m/>
    <m/>
    <m/>
    <m/>
    <m/>
    <m/>
    <m/>
    <m/>
    <m/>
    <m/>
    <m/>
    <m/>
    <m/>
    <m/>
    <m/>
    <m/>
    <n v="0"/>
    <x v="2"/>
    <m/>
    <s v=""/>
    <s v="No"/>
    <m/>
    <m/>
    <m/>
    <s v="Not borrowing"/>
    <m/>
    <m/>
    <m/>
    <m/>
    <s v="Not applicable"/>
    <s v="No"/>
    <m/>
    <m/>
    <m/>
    <s v="No"/>
    <m/>
    <s v="None/NA"/>
    <m/>
    <s v="Help accessing financial assistance"/>
    <m/>
    <m/>
    <m/>
    <m/>
    <m/>
    <m/>
    <m/>
    <m/>
    <m/>
    <m/>
    <x v="170"/>
  </r>
  <r>
    <n v="11601062673"/>
    <d v="2020-05-14T15:11:38.000"/>
    <d v="2020-05-14T15:17:11.000"/>
    <s v="MAP"/>
    <x v="43"/>
    <s v="1"/>
    <m/>
    <m/>
    <m/>
    <x v="2"/>
    <n v="125"/>
    <n v="325"/>
    <x v="0"/>
    <x v="25"/>
    <x v="8"/>
    <n v="0"/>
    <n v="1"/>
    <n v="1"/>
    <x v="4"/>
    <n v="4"/>
    <s v="Yes"/>
    <m/>
    <m/>
    <m/>
    <m/>
    <m/>
    <m/>
    <m/>
    <m/>
    <m/>
    <s v="not applicable"/>
    <m/>
    <m/>
    <m/>
    <m/>
    <s v="Decrease"/>
    <m/>
    <s v=""/>
    <x v="7"/>
    <n v="3000"/>
    <n v="-3000"/>
    <s v="Yes"/>
    <s v="Bond(s)"/>
    <s v="U.S. Department of Agriculture loan(s)"/>
    <s v="State Revolving Fund loan(s)"/>
    <m/>
    <m/>
    <m/>
    <m/>
    <m/>
    <s v="No"/>
    <s v="No"/>
    <m/>
    <m/>
    <m/>
    <m/>
    <m/>
    <m/>
    <m/>
    <m/>
    <m/>
    <m/>
    <m/>
    <m/>
    <m/>
    <m/>
    <s v="Not sure"/>
    <m/>
    <m/>
    <m/>
    <x v="171"/>
  </r>
  <r>
    <n v="11566644116"/>
    <d v="2020-05-05T00:38:57.000"/>
    <d v="2020-05-05T00:43:19.000"/>
    <s v="CU"/>
    <x v="4"/>
    <s v="Multiple"/>
    <m/>
    <m/>
    <m/>
    <x v="0"/>
    <n v="5298"/>
    <n v="13774.800000000001"/>
    <x v="3"/>
    <x v="22"/>
    <x v="8"/>
    <n v="2"/>
    <n v="1"/>
    <n v="4"/>
    <x v="1"/>
    <n v="15"/>
    <s v="No"/>
    <m/>
    <m/>
    <m/>
    <m/>
    <m/>
    <m/>
    <m/>
    <m/>
    <m/>
    <m/>
    <m/>
    <m/>
    <m/>
    <m/>
    <m/>
    <m/>
    <n v="0"/>
    <x v="2"/>
    <m/>
    <s v=""/>
    <s v="Yes"/>
    <m/>
    <m/>
    <s v="State Revolving Fund loan(s)"/>
    <m/>
    <m/>
    <m/>
    <m/>
    <m/>
    <s v="No"/>
    <s v="No"/>
    <m/>
    <m/>
    <m/>
    <m/>
    <m/>
    <m/>
    <m/>
    <m/>
    <s v="Help with operations and maintenance"/>
    <m/>
    <m/>
    <m/>
    <m/>
    <m/>
    <m/>
    <m/>
    <m/>
    <m/>
    <x v="172"/>
  </r>
  <r>
    <n v="11596632025"/>
    <d v="2020-05-13T14:18:32.000"/>
    <d v="2020-05-13T14:20:24.000"/>
    <s v="CU"/>
    <x v="5"/>
    <s v="1"/>
    <m/>
    <m/>
    <m/>
    <x v="1"/>
    <n v="122"/>
    <n v="317.2"/>
    <x v="0"/>
    <x v="3"/>
    <x v="3"/>
    <n v="0"/>
    <n v="2"/>
    <n v="1"/>
    <x v="2"/>
    <n v="9"/>
    <s v="No"/>
    <m/>
    <m/>
    <m/>
    <m/>
    <m/>
    <m/>
    <m/>
    <m/>
    <m/>
    <m/>
    <m/>
    <m/>
    <m/>
    <m/>
    <m/>
    <m/>
    <n v="0"/>
    <x v="2"/>
    <m/>
    <s v=""/>
    <s v="No"/>
    <m/>
    <m/>
    <m/>
    <s v="Not borrowing"/>
    <m/>
    <s v="Block Grant Funds"/>
    <m/>
    <s v="Block grant"/>
    <s v="No"/>
    <s v="No"/>
    <m/>
    <m/>
    <m/>
    <m/>
    <m/>
    <m/>
    <m/>
    <m/>
    <m/>
    <m/>
    <m/>
    <m/>
    <m/>
    <m/>
    <s v="Not sure"/>
    <m/>
    <m/>
    <m/>
    <x v="173"/>
  </r>
  <r>
    <n v="11568844748"/>
    <d v="2020-05-05T16:15:58.000"/>
    <d v="2020-05-05T16:52:49.000"/>
    <s v="CU"/>
    <x v="20"/>
    <s v="1"/>
    <m/>
    <m/>
    <m/>
    <x v="2"/>
    <n v="4541"/>
    <n v="11806.6"/>
    <x v="3"/>
    <x v="40"/>
    <x v="4"/>
    <n v="20"/>
    <n v="1"/>
    <n v="4"/>
    <x v="2"/>
    <n v="9"/>
    <s v="Yes"/>
    <m/>
    <m/>
    <m/>
    <m/>
    <m/>
    <m/>
    <s v="delaying or impeding capital improvement projects"/>
    <m/>
    <m/>
    <m/>
    <m/>
    <m/>
    <m/>
    <m/>
    <m/>
    <n v="25"/>
    <n v="25"/>
    <x v="11"/>
    <n v="138000"/>
    <n v="138000"/>
    <s v="Yes"/>
    <s v="Bond(s)"/>
    <m/>
    <s v="State Revolving Fund loan(s)"/>
    <m/>
    <m/>
    <m/>
    <m/>
    <m/>
    <s v="No"/>
    <s v="Yes"/>
    <s v="Will supply water and maintenance assistance to - county water authority and - utilities"/>
    <m/>
    <s v="Communication/Discussion - Providing help as needed; Emergency assistance"/>
    <m/>
    <m/>
    <m/>
    <s v="Help navigating resources and/or policy changes"/>
    <s v="Help accessing financial assistance"/>
    <s v="Help with operations and maintenance"/>
    <s v="Help accessing Personal Protective Equipment (PPE)"/>
    <s v="Help accessing supplies/chemicals"/>
    <m/>
    <m/>
    <s v="Help planning for or adjusting to any future reopening (flushing, financing reconnections, etc.)"/>
    <m/>
    <m/>
    <m/>
    <m/>
    <x v="174"/>
  </r>
  <r>
    <n v="11605448952"/>
    <d v="2020-05-15T16:17:41.000"/>
    <d v="2020-05-15T16:45:48.000"/>
    <s v="CU"/>
    <x v="4"/>
    <s v="1"/>
    <m/>
    <m/>
    <m/>
    <x v="2"/>
    <n v="557"/>
    <n v="1448.2"/>
    <x v="1"/>
    <x v="8"/>
    <x v="8"/>
    <n v="5"/>
    <n v="0"/>
    <n v="0"/>
    <x v="1"/>
    <n v="15"/>
    <s v="No"/>
    <m/>
    <m/>
    <m/>
    <m/>
    <m/>
    <m/>
    <m/>
    <m/>
    <m/>
    <m/>
    <m/>
    <m/>
    <m/>
    <m/>
    <m/>
    <m/>
    <n v="0"/>
    <x v="2"/>
    <m/>
    <s v=""/>
    <s v="Yes"/>
    <m/>
    <s v="U.S. Department of Agriculture loan(s)"/>
    <m/>
    <m/>
    <m/>
    <m/>
    <m/>
    <m/>
    <s v="No"/>
    <s v="No"/>
    <m/>
    <m/>
    <m/>
    <m/>
    <m/>
    <m/>
    <m/>
    <m/>
    <m/>
    <m/>
    <m/>
    <m/>
    <m/>
    <m/>
    <s v="Not sure"/>
    <m/>
    <m/>
    <m/>
    <x v="175"/>
  </r>
  <r>
    <n v="11593498677"/>
    <d v="2020-05-12T19:01:24.000"/>
    <d v="2020-05-12T19:13:38.000"/>
    <s v="SERCAP"/>
    <x v="14"/>
    <s v="1"/>
    <m/>
    <m/>
    <m/>
    <x v="0"/>
    <n v="830"/>
    <n v="2158"/>
    <x v="1"/>
    <x v="5"/>
    <x v="5"/>
    <n v="2"/>
    <n v="1"/>
    <n v="0"/>
    <x v="0"/>
    <s v=""/>
    <s v="Not sure"/>
    <m/>
    <m/>
    <m/>
    <m/>
    <m/>
    <m/>
    <m/>
    <m/>
    <m/>
    <m/>
    <m/>
    <m/>
    <m/>
    <m/>
    <m/>
    <m/>
    <n v="0"/>
    <x v="2"/>
    <m/>
    <s v=""/>
    <s v="Yes"/>
    <m/>
    <s v="U.S. Department of Agriculture loan(s)"/>
    <m/>
    <m/>
    <m/>
    <m/>
    <m/>
    <m/>
    <s v="No"/>
    <s v="No"/>
    <m/>
    <m/>
    <m/>
    <m/>
    <m/>
    <m/>
    <m/>
    <m/>
    <m/>
    <s v="Help accessing Personal Protective Equipment (PPE)"/>
    <m/>
    <m/>
    <m/>
    <m/>
    <m/>
    <m/>
    <m/>
    <m/>
    <x v="176"/>
  </r>
  <r>
    <n v="11592448649"/>
    <d v="2020-05-12T15:00:09.000"/>
    <d v="2020-05-12T15:10:00.000"/>
    <s v="SERCAP"/>
    <x v="16"/>
    <s v="1"/>
    <m/>
    <m/>
    <m/>
    <x v="2"/>
    <n v="2500"/>
    <n v="6500"/>
    <x v="2"/>
    <x v="11"/>
    <x v="2"/>
    <n v="9"/>
    <n v="1"/>
    <n v="0"/>
    <x v="0"/>
    <s v=""/>
    <s v="Yes"/>
    <s v="paying staff"/>
    <s v="keeping staff"/>
    <s v="paying bills, like electricity"/>
    <s v="paying for chemicals"/>
    <s v="maintaining our system"/>
    <s v="complying with state and/or federal regulations"/>
    <s v="delaying or impeding capital improvement projects"/>
    <s v="paying back existing debt"/>
    <m/>
    <m/>
    <s v="All of the above. It's too early what revenues will look like in FY2021"/>
    <m/>
    <s v="Most/all of the above"/>
    <m/>
    <s v="Increase"/>
    <n v="3"/>
    <n v="3"/>
    <x v="2"/>
    <n v="50000"/>
    <n v="50000"/>
    <s v="Yes"/>
    <s v="Bond(s)"/>
    <m/>
    <s v="State Revolving Fund loan(s)"/>
    <m/>
    <m/>
    <m/>
    <m/>
    <m/>
    <s v="No"/>
    <s v="No"/>
    <m/>
    <m/>
    <m/>
    <s v="No reported cases"/>
    <m/>
    <s v="None/NA"/>
    <m/>
    <m/>
    <m/>
    <s v="Help accessing Personal Protective Equipment (PPE)"/>
    <m/>
    <s v="Help complying with state and/or federal regulations"/>
    <m/>
    <m/>
    <m/>
    <m/>
    <m/>
    <m/>
    <x v="177"/>
  </r>
  <r>
    <n v="11592716886"/>
    <d v="2020-05-12T15:59:01.000"/>
    <d v="2020-05-12T16:00:13.000"/>
    <s v="GLCAP"/>
    <x v="3"/>
    <s v="1"/>
    <m/>
    <m/>
    <m/>
    <x v="0"/>
    <n v="239"/>
    <n v="621.4"/>
    <x v="1"/>
    <x v="24"/>
    <x v="5"/>
    <n v="1"/>
    <n v="0"/>
    <n v="0"/>
    <x v="1"/>
    <n v="15"/>
    <s v="No"/>
    <m/>
    <m/>
    <m/>
    <m/>
    <m/>
    <m/>
    <m/>
    <m/>
    <m/>
    <m/>
    <m/>
    <m/>
    <m/>
    <m/>
    <m/>
    <m/>
    <n v="0"/>
    <x v="2"/>
    <m/>
    <s v=""/>
    <s v="No"/>
    <m/>
    <m/>
    <m/>
    <s v="Not borrowing"/>
    <m/>
    <m/>
    <m/>
    <m/>
    <s v="Not applicable"/>
    <s v="No"/>
    <m/>
    <m/>
    <m/>
    <m/>
    <m/>
    <m/>
    <m/>
    <m/>
    <m/>
    <s v="Help accessing Personal Protective Equipment (PPE)"/>
    <m/>
    <m/>
    <m/>
    <m/>
    <m/>
    <m/>
    <m/>
    <m/>
    <x v="178"/>
  </r>
  <r>
    <n v="11592220034"/>
    <d v="2020-05-12T14:09:29.000"/>
    <d v="2020-05-12T14:11:45.000"/>
    <s v="MAP"/>
    <x v="32"/>
    <s v="1"/>
    <m/>
    <m/>
    <m/>
    <x v="2"/>
    <n v="400"/>
    <n v="1040"/>
    <x v="1"/>
    <x v="11"/>
    <x v="2"/>
    <n v="1"/>
    <n v="0"/>
    <n v="0"/>
    <x v="4"/>
    <n v="4"/>
    <s v="Not sure"/>
    <m/>
    <m/>
    <m/>
    <m/>
    <m/>
    <m/>
    <m/>
    <m/>
    <m/>
    <m/>
    <m/>
    <m/>
    <m/>
    <m/>
    <m/>
    <m/>
    <n v="0"/>
    <x v="2"/>
    <m/>
    <s v=""/>
    <m/>
    <m/>
    <m/>
    <m/>
    <m/>
    <m/>
    <m/>
    <m/>
    <m/>
    <m/>
    <m/>
    <m/>
    <m/>
    <m/>
    <m/>
    <m/>
    <m/>
    <m/>
    <m/>
    <m/>
    <m/>
    <m/>
    <m/>
    <m/>
    <m/>
    <m/>
    <m/>
    <m/>
    <m/>
    <x v="179"/>
  </r>
  <r>
    <n v="11606216243"/>
    <d v="2020-05-15T20:02:22.000"/>
    <d v="2020-05-15T20:04:44.000"/>
    <s v="RSOL"/>
    <x v="34"/>
    <s v="1"/>
    <m/>
    <m/>
    <m/>
    <x v="2"/>
    <n v="1553"/>
    <n v="4037.8"/>
    <x v="2"/>
    <x v="24"/>
    <x v="5"/>
    <n v="6"/>
    <n v="1"/>
    <n v="0"/>
    <x v="2"/>
    <n v="9"/>
    <s v="Yes"/>
    <s v="paying staff"/>
    <s v="keeping staff"/>
    <s v="paying bills, like electricity"/>
    <s v="paying for chemicals"/>
    <s v="maintaining our system"/>
    <s v="complying with state and/or federal regulations"/>
    <s v="delaying or impeding capital improvement projects"/>
    <s v="paying back existing debt"/>
    <m/>
    <m/>
    <m/>
    <m/>
    <m/>
    <m/>
    <s v="Decrease"/>
    <n v="30"/>
    <n v="-30"/>
    <x v="6"/>
    <m/>
    <s v=""/>
    <s v="Yes"/>
    <s v="Bond(s)"/>
    <m/>
    <s v="State Revolving Fund loan(s)"/>
    <m/>
    <m/>
    <m/>
    <m/>
    <m/>
    <s v="No"/>
    <s v="No"/>
    <m/>
    <m/>
    <m/>
    <m/>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m/>
    <m/>
    <x v="180"/>
  </r>
  <r>
    <n v="11596741326"/>
    <d v="2020-05-13T14:40:48.000"/>
    <d v="2020-05-13T14:47:17.000"/>
    <s v="SERCAP"/>
    <x v="16"/>
    <s v="1"/>
    <m/>
    <m/>
    <m/>
    <x v="2"/>
    <n v="425"/>
    <n v="1105"/>
    <x v="1"/>
    <x v="3"/>
    <x v="3"/>
    <n v="2"/>
    <n v="0"/>
    <n v="0"/>
    <x v="0"/>
    <s v=""/>
    <s v="Not sure"/>
    <m/>
    <m/>
    <m/>
    <m/>
    <m/>
    <m/>
    <m/>
    <m/>
    <m/>
    <m/>
    <m/>
    <m/>
    <m/>
    <m/>
    <m/>
    <m/>
    <n v="0"/>
    <x v="2"/>
    <m/>
    <s v=""/>
    <s v="Yes"/>
    <m/>
    <s v="U.S. Department of Agriculture loan(s)"/>
    <s v="State Revolving Fund loan(s)"/>
    <m/>
    <m/>
    <m/>
    <m/>
    <m/>
    <s v="No"/>
    <s v="Not sure"/>
    <m/>
    <m/>
    <m/>
    <s v="No"/>
    <m/>
    <s v="None/NA"/>
    <m/>
    <m/>
    <m/>
    <m/>
    <m/>
    <m/>
    <m/>
    <m/>
    <s v="Not sure"/>
    <m/>
    <m/>
    <m/>
    <x v="181"/>
  </r>
  <r>
    <n v="11606310405"/>
    <d v="2020-05-15T20:30:26.000"/>
    <d v="2020-05-15T20:34:42.000"/>
    <s v="CU"/>
    <x v="4"/>
    <s v="1"/>
    <m/>
    <m/>
    <m/>
    <x v="0"/>
    <n v="326"/>
    <n v="847.6"/>
    <x v="1"/>
    <x v="8"/>
    <x v="8"/>
    <n v="0"/>
    <n v="0"/>
    <n v="3"/>
    <x v="4"/>
    <n v="4"/>
    <s v="Not sure"/>
    <m/>
    <m/>
    <m/>
    <m/>
    <m/>
    <m/>
    <m/>
    <m/>
    <m/>
    <m/>
    <m/>
    <m/>
    <m/>
    <m/>
    <m/>
    <m/>
    <n v="0"/>
    <x v="2"/>
    <m/>
    <s v=""/>
    <s v="Yes"/>
    <m/>
    <s v="U.S. Department of Agriculture loan(s)"/>
    <m/>
    <m/>
    <m/>
    <m/>
    <m/>
    <m/>
    <s v="No"/>
    <s v="No"/>
    <m/>
    <m/>
    <m/>
    <m/>
    <m/>
    <m/>
    <m/>
    <m/>
    <m/>
    <m/>
    <m/>
    <m/>
    <m/>
    <m/>
    <s v="Not sure"/>
    <m/>
    <m/>
    <m/>
    <x v="182"/>
  </r>
  <r>
    <n v="11594462178"/>
    <d v="2020-05-12T23:45:48.000"/>
    <d v="2020-05-12T23:51:24.000"/>
    <s v="RSOL"/>
    <x v="47"/>
    <s v="1"/>
    <m/>
    <m/>
    <m/>
    <x v="2"/>
    <n v="210"/>
    <n v="546"/>
    <x v="1"/>
    <x v="16"/>
    <x v="8"/>
    <n v="0"/>
    <n v="2"/>
    <n v="0"/>
    <x v="0"/>
    <s v=""/>
    <s v="Not sure"/>
    <m/>
    <m/>
    <m/>
    <m/>
    <m/>
    <m/>
    <m/>
    <m/>
    <m/>
    <m/>
    <m/>
    <m/>
    <m/>
    <m/>
    <m/>
    <m/>
    <n v="0"/>
    <x v="2"/>
    <m/>
    <s v=""/>
    <s v="Yes"/>
    <m/>
    <m/>
    <m/>
    <m/>
    <m/>
    <s v="Bank Loan"/>
    <m/>
    <s v="Bank loan"/>
    <s v="No"/>
    <s v="No"/>
    <m/>
    <m/>
    <m/>
    <m/>
    <m/>
    <m/>
    <s v="Help navigating resources and/or policy changes"/>
    <m/>
    <s v="Help with operations and maintenance"/>
    <m/>
    <m/>
    <s v="Help complying with state and/or federal regulations"/>
    <m/>
    <m/>
    <m/>
    <m/>
    <m/>
    <m/>
    <x v="183"/>
  </r>
  <r>
    <n v="11591944998"/>
    <d v="2020-05-12T13:04:05.000"/>
    <d v="2020-05-12T13:15:55.000"/>
    <s v="MAP"/>
    <x v="32"/>
    <s v="1"/>
    <m/>
    <m/>
    <m/>
    <x v="2"/>
    <n v="250"/>
    <n v="650"/>
    <x v="1"/>
    <x v="8"/>
    <x v="8"/>
    <n v="2"/>
    <n v="0"/>
    <n v="0"/>
    <x v="4"/>
    <n v="4"/>
    <s v="Yes"/>
    <s v="paying staff"/>
    <m/>
    <m/>
    <m/>
    <s v="maintaining our system"/>
    <m/>
    <s v="delaying or impeding capital improvement projects"/>
    <m/>
    <m/>
    <m/>
    <m/>
    <m/>
    <m/>
    <m/>
    <s v="Decrease"/>
    <n v="15"/>
    <n v="-15"/>
    <x v="0"/>
    <n v="3000"/>
    <n v="-3000"/>
    <s v="Yes"/>
    <m/>
    <m/>
    <s v="State Revolving Fund loan(s)"/>
    <m/>
    <m/>
    <m/>
    <m/>
    <m/>
    <s v="No"/>
    <s v="No"/>
    <m/>
    <m/>
    <m/>
    <m/>
    <m/>
    <m/>
    <s v="Help navigating resources and/or policy changes"/>
    <s v="Help accessing financial assistance"/>
    <m/>
    <m/>
    <m/>
    <m/>
    <m/>
    <s v="Help planning for or adjusting to any future reopening (flushing, financing reconnections, etc.)"/>
    <m/>
    <m/>
    <m/>
    <m/>
    <x v="184"/>
  </r>
  <r>
    <n v="11601762342"/>
    <d v="2020-05-14T18:00:41.000"/>
    <d v="2020-05-14T18:16:49.000"/>
    <s v="GLCAP"/>
    <x v="7"/>
    <s v="1"/>
    <m/>
    <m/>
    <m/>
    <x v="2"/>
    <n v="846"/>
    <n v="2199.6"/>
    <x v="1"/>
    <x v="44"/>
    <x v="10"/>
    <n v="4"/>
    <n v="0"/>
    <n v="0"/>
    <x v="1"/>
    <n v="15"/>
    <s v="Yes"/>
    <m/>
    <m/>
    <m/>
    <m/>
    <m/>
    <s v="complying with state and/or federal regulations"/>
    <s v="delaying or impeding capital improvement projects"/>
    <m/>
    <m/>
    <m/>
    <m/>
    <m/>
    <m/>
    <m/>
    <s v="Decrease"/>
    <m/>
    <s v=""/>
    <x v="7"/>
    <n v="80232"/>
    <n v="-80232"/>
    <s v="Yes"/>
    <s v="Bond(s)"/>
    <m/>
    <m/>
    <m/>
    <m/>
    <m/>
    <m/>
    <m/>
    <s v="No"/>
    <s v="No"/>
    <m/>
    <m/>
    <m/>
    <m/>
    <m/>
    <m/>
    <m/>
    <m/>
    <m/>
    <s v="Help accessing Personal Protective Equipment (PPE)"/>
    <m/>
    <m/>
    <m/>
    <m/>
    <m/>
    <m/>
    <m/>
    <m/>
    <x v="185"/>
  </r>
  <r>
    <n v="11610417945"/>
    <d v="2020-05-17T21:28:40.000"/>
    <d v="2020-05-17T21:36:13.000"/>
    <s v="GLCAP"/>
    <x v="7"/>
    <s v="1"/>
    <m/>
    <m/>
    <m/>
    <x v="2"/>
    <n v="133"/>
    <n v="345.8"/>
    <x v="0"/>
    <x v="11"/>
    <x v="2"/>
    <n v="0"/>
    <n v="1"/>
    <n v="2"/>
    <x v="2"/>
    <n v="9"/>
    <s v="Yes"/>
    <m/>
    <m/>
    <s v="paying bills, like electricity"/>
    <m/>
    <m/>
    <m/>
    <m/>
    <m/>
    <m/>
    <m/>
    <m/>
    <m/>
    <m/>
    <m/>
    <s v="Decrease"/>
    <n v="25"/>
    <n v="-25"/>
    <x v="6"/>
    <m/>
    <s v=""/>
    <s v="Yes"/>
    <m/>
    <s v="U.S. Department of Agriculture loan(s)"/>
    <m/>
    <m/>
    <m/>
    <m/>
    <m/>
    <m/>
    <s v="No"/>
    <s v="No"/>
    <m/>
    <m/>
    <m/>
    <m/>
    <m/>
    <m/>
    <m/>
    <m/>
    <m/>
    <m/>
    <m/>
    <m/>
    <m/>
    <m/>
    <s v="Not sure"/>
    <m/>
    <m/>
    <m/>
    <x v="186"/>
  </r>
  <r>
    <n v="11593104024"/>
    <d v="2020-05-12T17:25:33.000"/>
    <d v="2020-05-12T17:32:13.000"/>
    <s v="GLCAP"/>
    <x v="19"/>
    <s v="1"/>
    <m/>
    <m/>
    <m/>
    <x v="2"/>
    <n v="850"/>
    <n v="2210"/>
    <x v="1"/>
    <x v="45"/>
    <x v="5"/>
    <n v="5"/>
    <n v="2"/>
    <n v="0"/>
    <x v="4"/>
    <n v="4"/>
    <s v="Yes"/>
    <s v="paying staff"/>
    <s v="keeping staff"/>
    <s v="paying bills, like electricity"/>
    <s v="paying for chemicals"/>
    <s v="maintaining our system"/>
    <s v="complying with state and/or federal regulations"/>
    <s v="delaying or impeding capital improvement projects"/>
    <s v="paying back existing debt"/>
    <m/>
    <m/>
    <m/>
    <m/>
    <m/>
    <m/>
    <s v="Decrease"/>
    <n v="23"/>
    <n v="-23"/>
    <x v="6"/>
    <m/>
    <s v=""/>
    <m/>
    <m/>
    <m/>
    <m/>
    <m/>
    <m/>
    <m/>
    <m/>
    <m/>
    <m/>
    <m/>
    <m/>
    <m/>
    <m/>
    <m/>
    <m/>
    <m/>
    <m/>
    <m/>
    <m/>
    <m/>
    <m/>
    <m/>
    <m/>
    <m/>
    <m/>
    <m/>
    <m/>
    <m/>
    <x v="187"/>
  </r>
  <r>
    <n v="11580144512"/>
    <d v="2020-05-08T14:26:39.000"/>
    <d v="2020-05-08T14:41:04.000"/>
    <s v="RCAC"/>
    <x v="37"/>
    <s v="1"/>
    <m/>
    <m/>
    <m/>
    <x v="0"/>
    <n v="154"/>
    <n v="400.40000000000003"/>
    <x v="0"/>
    <x v="1"/>
    <x v="1"/>
    <n v="0"/>
    <n v="2"/>
    <n v="1"/>
    <x v="2"/>
    <n v="9"/>
    <s v="Not sure"/>
    <m/>
    <m/>
    <m/>
    <m/>
    <m/>
    <m/>
    <m/>
    <m/>
    <m/>
    <m/>
    <m/>
    <m/>
    <m/>
    <m/>
    <m/>
    <m/>
    <n v="0"/>
    <x v="2"/>
    <m/>
    <s v=""/>
    <s v="Yes"/>
    <m/>
    <m/>
    <s v="State Revolving Fund loan(s)"/>
    <m/>
    <m/>
    <m/>
    <m/>
    <m/>
    <s v="No"/>
    <s v="No"/>
    <m/>
    <m/>
    <m/>
    <m/>
    <m/>
    <m/>
    <m/>
    <m/>
    <m/>
    <m/>
    <m/>
    <m/>
    <m/>
    <m/>
    <m/>
    <s v="Virtual meeting under the Open Meeting Act is restricting our need to conduct new business"/>
    <m/>
    <s v="Help with following social distancing protocols"/>
    <x v="188"/>
  </r>
  <r>
    <n v="11596401610"/>
    <d v="2020-05-13T13:21:28.000"/>
    <d v="2020-05-13T13:27:39.000"/>
    <s v="SERCAP"/>
    <x v="16"/>
    <s v="1"/>
    <m/>
    <m/>
    <m/>
    <x v="2"/>
    <n v="632"/>
    <n v="1643.2"/>
    <x v="1"/>
    <x v="13"/>
    <x v="8"/>
    <n v="3"/>
    <n v="2"/>
    <n v="2"/>
    <x v="1"/>
    <n v="15"/>
    <s v="Not sure"/>
    <m/>
    <m/>
    <m/>
    <m/>
    <m/>
    <m/>
    <m/>
    <m/>
    <m/>
    <m/>
    <m/>
    <m/>
    <m/>
    <m/>
    <m/>
    <m/>
    <n v="0"/>
    <x v="2"/>
    <m/>
    <s v=""/>
    <s v="Yes"/>
    <m/>
    <s v="U.S. Department of Agriculture loan(s)"/>
    <m/>
    <m/>
    <m/>
    <m/>
    <m/>
    <m/>
    <s v="No"/>
    <s v="No"/>
    <m/>
    <m/>
    <m/>
    <s v="NO"/>
    <m/>
    <s v="None/NA"/>
    <m/>
    <m/>
    <m/>
    <m/>
    <m/>
    <m/>
    <m/>
    <m/>
    <s v="Not sure"/>
    <m/>
    <m/>
    <m/>
    <x v="189"/>
  </r>
  <r>
    <n v="11587879899"/>
    <d v="2020-05-11T15:07:36.000"/>
    <d v="2020-05-11T15:18:05.000"/>
    <s v="CU"/>
    <x v="4"/>
    <s v="2"/>
    <m/>
    <m/>
    <s v="Incomplete"/>
    <x v="2"/>
    <n v="902"/>
    <n v="2345.2000000000003"/>
    <x v="1"/>
    <x v="8"/>
    <x v="8"/>
    <n v="0"/>
    <n v="5"/>
    <n v="1"/>
    <x v="0"/>
    <s v=""/>
    <s v="Yes"/>
    <m/>
    <m/>
    <m/>
    <m/>
    <m/>
    <m/>
    <m/>
    <m/>
    <m/>
    <m/>
    <m/>
    <m/>
    <m/>
    <m/>
    <m/>
    <m/>
    <s v=""/>
    <x v="7"/>
    <m/>
    <s v=""/>
    <m/>
    <m/>
    <m/>
    <m/>
    <m/>
    <m/>
    <m/>
    <m/>
    <m/>
    <m/>
    <m/>
    <m/>
    <m/>
    <m/>
    <m/>
    <m/>
    <m/>
    <m/>
    <m/>
    <m/>
    <m/>
    <m/>
    <m/>
    <m/>
    <m/>
    <m/>
    <m/>
    <m/>
    <m/>
    <x v="190"/>
  </r>
  <r>
    <n v="11580537858"/>
    <d v="2020-05-08T16:11:59.000"/>
    <d v="2020-05-08T16:15:38.000"/>
    <s v="GLCAP"/>
    <x v="23"/>
    <s v="1"/>
    <m/>
    <m/>
    <m/>
    <x v="0"/>
    <n v="350"/>
    <n v="910"/>
    <x v="1"/>
    <x v="19"/>
    <x v="5"/>
    <n v="2"/>
    <n v="2"/>
    <n v="0"/>
    <x v="2"/>
    <n v="9"/>
    <s v="No"/>
    <m/>
    <m/>
    <m/>
    <m/>
    <m/>
    <m/>
    <m/>
    <m/>
    <m/>
    <m/>
    <m/>
    <m/>
    <m/>
    <m/>
    <m/>
    <m/>
    <n v="0"/>
    <x v="2"/>
    <m/>
    <s v=""/>
    <s v="Yes"/>
    <m/>
    <m/>
    <s v="State Revolving Fund loan(s)"/>
    <m/>
    <m/>
    <m/>
    <m/>
    <m/>
    <s v="No"/>
    <s v="Yes"/>
    <s v="operator help, if needed"/>
    <m/>
    <s v="Personnel backups"/>
    <m/>
    <m/>
    <m/>
    <m/>
    <m/>
    <m/>
    <s v="Help accessing Personal Protective Equipment (PPE)"/>
    <m/>
    <m/>
    <m/>
    <m/>
    <m/>
    <m/>
    <m/>
    <m/>
    <x v="191"/>
  </r>
  <r>
    <n v="11591639486"/>
    <d v="2020-05-12T11:38:35.000"/>
    <d v="2020-05-12T11:48:18.000"/>
    <s v="SERCAP"/>
    <x v="17"/>
    <s v="1"/>
    <m/>
    <m/>
    <m/>
    <x v="2"/>
    <n v="336"/>
    <n v="873.6"/>
    <x v="1"/>
    <x v="46"/>
    <x v="11"/>
    <n v="0"/>
    <n v="2"/>
    <n v="2"/>
    <x v="6"/>
    <n v="1"/>
    <s v="Yes"/>
    <s v="paying staff"/>
    <m/>
    <s v="paying bills, like electricity"/>
    <s v="paying for chemicals"/>
    <m/>
    <m/>
    <m/>
    <s v="paying back existing debt"/>
    <m/>
    <m/>
    <m/>
    <m/>
    <m/>
    <m/>
    <s v="Decrease"/>
    <n v="70"/>
    <n v="-70"/>
    <x v="9"/>
    <n v="6500"/>
    <n v="-6500"/>
    <s v="Yes"/>
    <m/>
    <s v="U.S. Department of Agriculture loan(s)"/>
    <m/>
    <m/>
    <m/>
    <m/>
    <m/>
    <m/>
    <s v="Yes"/>
    <s v="No"/>
    <m/>
    <m/>
    <m/>
    <m/>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m/>
    <m/>
    <x v="192"/>
  </r>
  <r>
    <n v="11573277400"/>
    <d v="2020-05-06T18:31:17.000"/>
    <d v="2020-05-06T18:42:17.000"/>
    <s v="GLCAP"/>
    <x v="7"/>
    <s v="1"/>
    <m/>
    <m/>
    <m/>
    <x v="2"/>
    <n v="630"/>
    <n v="1638"/>
    <x v="1"/>
    <x v="47"/>
    <x v="2"/>
    <n v="4"/>
    <n v="0"/>
    <n v="0"/>
    <x v="1"/>
    <n v="15"/>
    <s v="Not sure"/>
    <m/>
    <m/>
    <m/>
    <m/>
    <m/>
    <m/>
    <m/>
    <m/>
    <m/>
    <m/>
    <m/>
    <m/>
    <m/>
    <m/>
    <m/>
    <m/>
    <n v="0"/>
    <x v="2"/>
    <m/>
    <s v=""/>
    <s v="Yes"/>
    <s v="Bond(s)"/>
    <s v="U.S. Department of Agriculture loan(s)"/>
    <s v="State Revolving Fund loan(s)"/>
    <m/>
    <m/>
    <m/>
    <m/>
    <m/>
    <s v="No"/>
    <s v="No"/>
    <m/>
    <m/>
    <m/>
    <m/>
    <m/>
    <m/>
    <m/>
    <m/>
    <m/>
    <m/>
    <m/>
    <m/>
    <m/>
    <m/>
    <s v="Not sure"/>
    <m/>
    <m/>
    <m/>
    <x v="193"/>
  </r>
  <r>
    <n v="11568516074"/>
    <d v="2020-05-05T14:51:26.000"/>
    <d v="2020-05-05T15:02:37.000"/>
    <s v="CU"/>
    <x v="4"/>
    <s v="1"/>
    <m/>
    <m/>
    <m/>
    <x v="2"/>
    <n v="345"/>
    <n v="897"/>
    <x v="1"/>
    <x v="25"/>
    <x v="8"/>
    <n v="4"/>
    <n v="0"/>
    <n v="1"/>
    <x v="1"/>
    <n v="15"/>
    <s v="No"/>
    <m/>
    <m/>
    <m/>
    <m/>
    <m/>
    <m/>
    <m/>
    <m/>
    <m/>
    <m/>
    <m/>
    <m/>
    <m/>
    <m/>
    <m/>
    <m/>
    <n v="0"/>
    <x v="2"/>
    <m/>
    <s v=""/>
    <s v="Yes"/>
    <m/>
    <s v="U.S. Department of Agriculture loan(s)"/>
    <m/>
    <m/>
    <m/>
    <m/>
    <m/>
    <m/>
    <s v="No"/>
    <s v="No"/>
    <m/>
    <m/>
    <m/>
    <m/>
    <m/>
    <m/>
    <m/>
    <m/>
    <m/>
    <m/>
    <m/>
    <m/>
    <m/>
    <m/>
    <m/>
    <s v="We are currently operating with no issues relating to the COVID-19"/>
    <m/>
    <s v="None/NA"/>
    <x v="194"/>
  </r>
  <r>
    <n v="11578549308"/>
    <d v="2020-05-07T17:25:18.000"/>
    <d v="2020-05-08T01:54:23.000"/>
    <s v="RCAC"/>
    <x v="36"/>
    <s v="1"/>
    <m/>
    <m/>
    <m/>
    <x v="0"/>
    <m/>
    <s v=""/>
    <x v="4"/>
    <x v="17"/>
    <x v="8"/>
    <n v="8"/>
    <n v="0"/>
    <n v="0"/>
    <x v="0"/>
    <s v=""/>
    <s v="No"/>
    <m/>
    <m/>
    <m/>
    <m/>
    <m/>
    <m/>
    <m/>
    <m/>
    <m/>
    <m/>
    <m/>
    <m/>
    <m/>
    <m/>
    <m/>
    <m/>
    <n v="0"/>
    <x v="2"/>
    <m/>
    <s v=""/>
    <m/>
    <m/>
    <m/>
    <m/>
    <m/>
    <s v="Do not want to answer"/>
    <m/>
    <m/>
    <m/>
    <s v="No"/>
    <s v="No"/>
    <m/>
    <m/>
    <m/>
    <m/>
    <m/>
    <m/>
    <m/>
    <m/>
    <m/>
    <m/>
    <m/>
    <m/>
    <m/>
    <m/>
    <s v="Not sure"/>
    <m/>
    <m/>
    <m/>
    <x v="195"/>
  </r>
  <r>
    <n v="11573757273"/>
    <d v="2020-05-06T20:46:09.000"/>
    <d v="2020-05-06T20:50:10.000"/>
    <s v="GLCAP"/>
    <x v="19"/>
    <s v="1"/>
    <m/>
    <m/>
    <m/>
    <x v="0"/>
    <n v="340"/>
    <n v="884"/>
    <x v="1"/>
    <x v="29"/>
    <x v="8"/>
    <n v="0"/>
    <n v="2"/>
    <n v="1"/>
    <x v="2"/>
    <n v="9"/>
    <s v="Not sure"/>
    <m/>
    <m/>
    <m/>
    <m/>
    <m/>
    <m/>
    <m/>
    <m/>
    <m/>
    <m/>
    <m/>
    <m/>
    <m/>
    <m/>
    <m/>
    <m/>
    <n v="0"/>
    <x v="2"/>
    <m/>
    <s v=""/>
    <s v="Yes"/>
    <m/>
    <m/>
    <s v="State Revolving Fund loan(s)"/>
    <m/>
    <m/>
    <m/>
    <m/>
    <m/>
    <s v="No"/>
    <s v="No"/>
    <m/>
    <m/>
    <m/>
    <m/>
    <m/>
    <m/>
    <m/>
    <m/>
    <m/>
    <s v="Help accessing Personal Protective Equipment (PPE)"/>
    <m/>
    <m/>
    <m/>
    <m/>
    <s v="Not sure"/>
    <m/>
    <m/>
    <m/>
    <x v="196"/>
  </r>
  <r>
    <n v="11597043160"/>
    <d v="2020-05-13T15:47:55.000"/>
    <d v="2020-05-13T16:04:19.000"/>
    <s v="GLCAP"/>
    <x v="3"/>
    <s v="1"/>
    <m/>
    <m/>
    <m/>
    <x v="0"/>
    <n v="2100"/>
    <n v="5460"/>
    <x v="2"/>
    <x v="32"/>
    <x v="5"/>
    <n v="4"/>
    <n v="0"/>
    <n v="1"/>
    <x v="4"/>
    <n v="4"/>
    <s v="Yes"/>
    <m/>
    <m/>
    <m/>
    <m/>
    <m/>
    <m/>
    <s v="delaying or impeding capital improvement projects"/>
    <m/>
    <m/>
    <m/>
    <m/>
    <m/>
    <m/>
    <m/>
    <s v="Decrease"/>
    <n v="40"/>
    <n v="-40"/>
    <x v="5"/>
    <n v="20000"/>
    <n v="-20000"/>
    <s v="Yes"/>
    <s v="Bond(s)"/>
    <s v="U.S. Department of Agriculture loan(s)"/>
    <m/>
    <m/>
    <m/>
    <m/>
    <m/>
    <m/>
    <s v="No"/>
    <s v="No"/>
    <m/>
    <m/>
    <m/>
    <s v="Nothing"/>
    <m/>
    <s v="None/NA"/>
    <m/>
    <s v="Help accessing financial assistance"/>
    <m/>
    <s v="Help accessing Personal Protective Equipment (PPE)"/>
    <m/>
    <m/>
    <m/>
    <s v="Help planning for or adjusting to any future reopening (flushing, financing reconnections, etc.)"/>
    <m/>
    <m/>
    <m/>
    <m/>
    <x v="197"/>
  </r>
  <r>
    <n v="11606083693"/>
    <d v="2020-05-15T19:19:50.000"/>
    <d v="2020-05-15T19:26:36.000"/>
    <s v="CU"/>
    <x v="20"/>
    <s v="1"/>
    <m/>
    <m/>
    <m/>
    <x v="0"/>
    <n v="11"/>
    <n v="28.6"/>
    <x v="0"/>
    <x v="3"/>
    <x v="3"/>
    <n v="1"/>
    <n v="1"/>
    <n v="0"/>
    <x v="4"/>
    <n v="4"/>
    <s v="Yes"/>
    <s v="paying staff"/>
    <s v="keeping staff"/>
    <s v="paying bills, like electricity"/>
    <s v="paying for chemicals"/>
    <s v="maintaining our system"/>
    <m/>
    <s v="delaying or impeding capital improvement projects"/>
    <m/>
    <m/>
    <m/>
    <m/>
    <m/>
    <m/>
    <m/>
    <s v="Decrease"/>
    <n v="50"/>
    <n v="-50"/>
    <x v="10"/>
    <n v="60000"/>
    <n v="-60000"/>
    <s v="No"/>
    <m/>
    <m/>
    <m/>
    <s v="Not borrowing"/>
    <m/>
    <m/>
    <m/>
    <m/>
    <s v="No"/>
    <s v="No"/>
    <m/>
    <m/>
    <m/>
    <m/>
    <m/>
    <m/>
    <s v="Help navigating resources and/or policy changes"/>
    <m/>
    <m/>
    <m/>
    <m/>
    <m/>
    <m/>
    <s v="Help planning for or adjusting to any future reopening (flushing, financing reconnections, etc.)"/>
    <m/>
    <m/>
    <m/>
    <m/>
    <x v="198"/>
  </r>
  <r>
    <n v="11592281878"/>
    <d v="2020-05-12T14:02:16.000"/>
    <d v="2020-05-12T14:31:02.000"/>
    <s v="CU"/>
    <x v="20"/>
    <s v="1"/>
    <m/>
    <m/>
    <m/>
    <x v="2"/>
    <n v="869"/>
    <n v="2259.4"/>
    <x v="1"/>
    <x v="16"/>
    <x v="8"/>
    <n v="2"/>
    <n v="0"/>
    <n v="0"/>
    <x v="1"/>
    <n v="15"/>
    <s v="Yes"/>
    <m/>
    <m/>
    <m/>
    <m/>
    <m/>
    <m/>
    <s v="delaying or impeding capital improvement projects"/>
    <m/>
    <s v="unsure"/>
    <m/>
    <m/>
    <m/>
    <m/>
    <m/>
    <s v="No change"/>
    <n v="0"/>
    <n v="0"/>
    <x v="2"/>
    <n v="0"/>
    <n v="0"/>
    <s v="Yes"/>
    <m/>
    <m/>
    <s v="State Revolving Fund loan(s)"/>
    <m/>
    <m/>
    <m/>
    <m/>
    <m/>
    <s v="No"/>
    <s v="No"/>
    <m/>
    <m/>
    <m/>
    <m/>
    <m/>
    <m/>
    <m/>
    <s v="Help accessing financial assistance"/>
    <s v="Help with operations and maintenance"/>
    <s v="Help accessing Personal Protective Equipment (PPE)"/>
    <m/>
    <m/>
    <m/>
    <s v="Help planning for or adjusting to any future reopening (flushing, financing reconnections, etc.)"/>
    <m/>
    <m/>
    <m/>
    <m/>
    <x v="199"/>
  </r>
  <r>
    <n v="11580421130"/>
    <d v="2020-05-08T15:42:12.000"/>
    <d v="2020-05-08T15:45:43.000"/>
    <s v="MAP"/>
    <x v="25"/>
    <s v="1"/>
    <m/>
    <m/>
    <m/>
    <x v="0"/>
    <n v="100"/>
    <n v="260"/>
    <x v="0"/>
    <x v="25"/>
    <x v="8"/>
    <n v="0"/>
    <n v="0"/>
    <n v="2"/>
    <x v="0"/>
    <s v=""/>
    <s v="Not sure"/>
    <m/>
    <m/>
    <m/>
    <m/>
    <m/>
    <m/>
    <m/>
    <m/>
    <m/>
    <m/>
    <m/>
    <m/>
    <m/>
    <m/>
    <m/>
    <m/>
    <n v="0"/>
    <x v="2"/>
    <m/>
    <s v=""/>
    <s v="Yes"/>
    <s v="Bond(s)"/>
    <s v="U.S. Department of Agriculture loan(s)"/>
    <m/>
    <m/>
    <m/>
    <s v="usda grant and loans"/>
    <m/>
    <m/>
    <s v="No"/>
    <s v="No"/>
    <m/>
    <m/>
    <m/>
    <m/>
    <m/>
    <m/>
    <m/>
    <m/>
    <m/>
    <m/>
    <m/>
    <m/>
    <m/>
    <m/>
    <s v="Not sure"/>
    <m/>
    <m/>
    <m/>
    <x v="200"/>
  </r>
  <r>
    <n v="11581241830"/>
    <d v="2020-05-08T17:01:02.000"/>
    <d v="2020-05-08T19:58:11.000"/>
    <s v="CU"/>
    <x v="11"/>
    <s v="1"/>
    <m/>
    <m/>
    <m/>
    <x v="2"/>
    <n v="420"/>
    <n v="1092"/>
    <x v="1"/>
    <x v="10"/>
    <x v="8"/>
    <n v="5"/>
    <n v="0"/>
    <n v="0"/>
    <x v="2"/>
    <n v="9"/>
    <s v="Yes"/>
    <m/>
    <m/>
    <s v="paying bills, like electricity"/>
    <m/>
    <s v="maintaining our system"/>
    <m/>
    <m/>
    <m/>
    <m/>
    <m/>
    <m/>
    <m/>
    <m/>
    <m/>
    <s v="Decrease"/>
    <n v="26.9"/>
    <n v="-26.9"/>
    <x v="6"/>
    <n v="29574.89"/>
    <n v="-29574.89"/>
    <s v="No"/>
    <m/>
    <m/>
    <m/>
    <s v="Not borrowing"/>
    <m/>
    <m/>
    <m/>
    <m/>
    <s v="Not applicable"/>
    <s v="No"/>
    <m/>
    <m/>
    <m/>
    <s v="Have a local sub shop that is making masks, bags, and other items for the medical personnel.  They also have local senior citizens group that are doing a food pantry for the needy."/>
    <m/>
    <s v="Providing food/meals; providing PPE/disinfectants"/>
    <m/>
    <m/>
    <m/>
    <m/>
    <m/>
    <m/>
    <m/>
    <m/>
    <s v="Not sure"/>
    <m/>
    <m/>
    <m/>
    <x v="201"/>
  </r>
  <r>
    <n v="11581667541"/>
    <d v="2020-05-08T21:47:09.000"/>
    <d v="2020-05-08T21:50:04.000"/>
    <s v="MAP"/>
    <x v="32"/>
    <s v="1"/>
    <m/>
    <m/>
    <m/>
    <x v="2"/>
    <n v="250"/>
    <n v="650"/>
    <x v="1"/>
    <x v="8"/>
    <x v="8"/>
    <n v="3"/>
    <n v="0"/>
    <n v="0"/>
    <x v="0"/>
    <s v=""/>
    <s v="Not sure"/>
    <m/>
    <m/>
    <m/>
    <m/>
    <m/>
    <m/>
    <m/>
    <m/>
    <m/>
    <m/>
    <m/>
    <m/>
    <m/>
    <m/>
    <m/>
    <m/>
    <n v="0"/>
    <x v="2"/>
    <m/>
    <s v=""/>
    <s v="Yes"/>
    <s v="Bond(s)"/>
    <s v="U.S. Department of Agriculture loan(s)"/>
    <s v="State Revolving Fund loan(s)"/>
    <m/>
    <m/>
    <m/>
    <m/>
    <m/>
    <s v="No"/>
    <s v="No"/>
    <m/>
    <m/>
    <m/>
    <m/>
    <m/>
    <m/>
    <m/>
    <m/>
    <m/>
    <m/>
    <m/>
    <m/>
    <m/>
    <m/>
    <s v="Not sure"/>
    <m/>
    <m/>
    <m/>
    <x v="202"/>
  </r>
  <r>
    <n v="11569110318"/>
    <d v="2020-05-05T17:28:17.000"/>
    <d v="2020-05-05T17:37:06.000"/>
    <s v="CU"/>
    <x v="4"/>
    <s v="1"/>
    <m/>
    <m/>
    <m/>
    <x v="2"/>
    <n v="214"/>
    <n v="556.4"/>
    <x v="1"/>
    <x v="36"/>
    <x v="9"/>
    <n v="1"/>
    <n v="1"/>
    <n v="1"/>
    <x v="6"/>
    <n v="1"/>
    <s v="Yes"/>
    <s v="paying staff"/>
    <m/>
    <s v="paying bills, like electricity"/>
    <s v="paying for chemicals"/>
    <s v="maintaining our system"/>
    <s v="complying with state and/or federal regulations"/>
    <s v="delaying or impeding capital improvement projects"/>
    <s v="paying back existing debt"/>
    <m/>
    <m/>
    <m/>
    <m/>
    <m/>
    <m/>
    <s v="Decrease"/>
    <n v="20"/>
    <n v="-20"/>
    <x v="0"/>
    <n v="3200"/>
    <n v="-3200"/>
    <s v="Yes"/>
    <m/>
    <s v="U.S. Department of Agriculture loan(s)"/>
    <m/>
    <m/>
    <m/>
    <m/>
    <m/>
    <m/>
    <s v="Yes"/>
    <s v="No"/>
    <m/>
    <m/>
    <m/>
    <m/>
    <m/>
    <m/>
    <s v="Help navigating resources and/or policy changes"/>
    <s v="Help accessing financial assistance"/>
    <m/>
    <m/>
    <m/>
    <m/>
    <m/>
    <s v="Help planning for or adjusting to any future reopening (flushing, financing reconnections, etc.)"/>
    <m/>
    <m/>
    <m/>
    <m/>
    <x v="203"/>
  </r>
  <r>
    <n v="11568771552"/>
    <d v="2020-05-05T16:00:26.000"/>
    <d v="2020-05-05T16:05:16.000"/>
    <s v="CU"/>
    <x v="5"/>
    <s v="1"/>
    <m/>
    <m/>
    <m/>
    <x v="2"/>
    <n v="160"/>
    <n v="416"/>
    <x v="0"/>
    <x v="8"/>
    <x v="8"/>
    <n v="0"/>
    <n v="1"/>
    <n v="1"/>
    <x v="4"/>
    <n v="4"/>
    <s v="Yes"/>
    <s v="paying staff"/>
    <s v="keeping staff"/>
    <s v="paying bills, like electricity"/>
    <s v="paying for chemicals"/>
    <s v="maintaining our system"/>
    <m/>
    <s v="delaying or impeding capital improvement projects"/>
    <m/>
    <m/>
    <m/>
    <m/>
    <m/>
    <m/>
    <m/>
    <s v="Decrease"/>
    <n v="50"/>
    <n v="-50"/>
    <x v="10"/>
    <n v="4000"/>
    <n v="-4000"/>
    <m/>
    <m/>
    <m/>
    <m/>
    <m/>
    <m/>
    <m/>
    <m/>
    <m/>
    <m/>
    <m/>
    <m/>
    <m/>
    <m/>
    <m/>
    <m/>
    <m/>
    <m/>
    <m/>
    <m/>
    <m/>
    <m/>
    <m/>
    <m/>
    <m/>
    <m/>
    <m/>
    <m/>
    <m/>
    <x v="204"/>
  </r>
  <r>
    <n v="11600843483"/>
    <d v="2020-05-14T14:17:37.000"/>
    <d v="2020-05-14T14:49:35.000"/>
    <s v="CU"/>
    <x v="13"/>
    <s v="1"/>
    <m/>
    <m/>
    <m/>
    <x v="0"/>
    <n v="963"/>
    <n v="2503.8"/>
    <x v="1"/>
    <x v="18"/>
    <x v="2"/>
    <n v="2"/>
    <n v="0"/>
    <n v="1"/>
    <x v="3"/>
    <n v="0"/>
    <s v="Yes"/>
    <m/>
    <m/>
    <m/>
    <m/>
    <m/>
    <m/>
    <m/>
    <s v="paying back existing debt"/>
    <m/>
    <m/>
    <m/>
    <m/>
    <m/>
    <m/>
    <s v="Increase"/>
    <m/>
    <s v=""/>
    <x v="7"/>
    <n v="7000"/>
    <n v="7000"/>
    <s v="Yes"/>
    <s v="Bond(s)"/>
    <s v="U.S. Department of Agriculture loan(s)"/>
    <m/>
    <m/>
    <m/>
    <m/>
    <m/>
    <m/>
    <s v="No"/>
    <s v="No"/>
    <m/>
    <m/>
    <m/>
    <m/>
    <m/>
    <m/>
    <m/>
    <s v="Help accessing financial assistance"/>
    <m/>
    <m/>
    <m/>
    <m/>
    <m/>
    <m/>
    <m/>
    <m/>
    <m/>
    <m/>
    <x v="205"/>
  </r>
  <r>
    <n v="11600787257"/>
    <d v="2020-05-14T14:04:35.000"/>
    <d v="2020-05-14T14:07:34.000"/>
    <s v="CU"/>
    <x v="4"/>
    <s v="1"/>
    <m/>
    <m/>
    <m/>
    <x v="2"/>
    <n v="672"/>
    <n v="1747.2"/>
    <x v="1"/>
    <x v="29"/>
    <x v="8"/>
    <n v="3"/>
    <n v="2"/>
    <n v="0"/>
    <x v="1"/>
    <n v="15"/>
    <s v="Not sure"/>
    <m/>
    <m/>
    <m/>
    <m/>
    <m/>
    <m/>
    <m/>
    <m/>
    <m/>
    <m/>
    <m/>
    <m/>
    <m/>
    <m/>
    <m/>
    <m/>
    <n v="0"/>
    <x v="2"/>
    <m/>
    <s v=""/>
    <s v="Yes"/>
    <m/>
    <s v="U.S. Department of Agriculture loan(s)"/>
    <m/>
    <m/>
    <m/>
    <m/>
    <m/>
    <m/>
    <s v="No"/>
    <s v="No"/>
    <m/>
    <m/>
    <m/>
    <m/>
    <m/>
    <m/>
    <m/>
    <m/>
    <m/>
    <m/>
    <m/>
    <m/>
    <m/>
    <m/>
    <s v="Not sure"/>
    <m/>
    <m/>
    <m/>
    <x v="205"/>
  </r>
  <r>
    <n v="11568664965"/>
    <d v="2020-05-05T15:32:55.000"/>
    <d v="2020-05-05T15:36:40.000"/>
    <s v="CU"/>
    <x v="4"/>
    <s v="1"/>
    <m/>
    <m/>
    <m/>
    <x v="0"/>
    <n v="870"/>
    <n v="2262"/>
    <x v="1"/>
    <x v="5"/>
    <x v="5"/>
    <n v="3"/>
    <n v="2"/>
    <n v="0"/>
    <x v="1"/>
    <n v="15"/>
    <s v="Not sure"/>
    <m/>
    <m/>
    <m/>
    <m/>
    <m/>
    <m/>
    <m/>
    <m/>
    <m/>
    <m/>
    <m/>
    <m/>
    <m/>
    <m/>
    <m/>
    <m/>
    <n v="0"/>
    <x v="2"/>
    <m/>
    <s v=""/>
    <s v="No"/>
    <m/>
    <m/>
    <m/>
    <s v="Not borrowing"/>
    <m/>
    <m/>
    <m/>
    <m/>
    <s v="Not applicable"/>
    <s v="Not sure"/>
    <m/>
    <m/>
    <m/>
    <m/>
    <m/>
    <m/>
    <m/>
    <m/>
    <m/>
    <m/>
    <m/>
    <m/>
    <m/>
    <m/>
    <s v="Not sure"/>
    <m/>
    <m/>
    <m/>
    <x v="206"/>
  </r>
  <r>
    <n v="11593860799"/>
    <d v="2020-05-12T20:47:27.000"/>
    <d v="2020-05-12T20:51:58.000"/>
    <s v="MAP"/>
    <x v="32"/>
    <s v="1"/>
    <m/>
    <m/>
    <m/>
    <x v="2"/>
    <n v="564"/>
    <n v="1466.4"/>
    <x v="1"/>
    <x v="21"/>
    <x v="10"/>
    <n v="3"/>
    <n v="1"/>
    <n v="0"/>
    <x v="1"/>
    <n v="15"/>
    <s v="No"/>
    <m/>
    <m/>
    <m/>
    <m/>
    <m/>
    <m/>
    <m/>
    <m/>
    <m/>
    <m/>
    <m/>
    <m/>
    <m/>
    <m/>
    <m/>
    <m/>
    <n v="0"/>
    <x v="2"/>
    <m/>
    <s v=""/>
    <s v="Yes"/>
    <m/>
    <m/>
    <s v="State Revolving Fund loan(s)"/>
    <m/>
    <m/>
    <m/>
    <m/>
    <m/>
    <s v="No"/>
    <s v="No"/>
    <m/>
    <m/>
    <m/>
    <m/>
    <m/>
    <m/>
    <m/>
    <m/>
    <m/>
    <m/>
    <m/>
    <m/>
    <m/>
    <m/>
    <s v="Not sure"/>
    <m/>
    <m/>
    <m/>
    <x v="207"/>
  </r>
  <r>
    <n v="11594615382"/>
    <d v="2020-05-13T00:47:12.000"/>
    <d v="2020-05-13T00:51:42.000"/>
    <s v="SERCAP"/>
    <x v="14"/>
    <s v="1"/>
    <m/>
    <m/>
    <m/>
    <x v="0"/>
    <n v="129"/>
    <n v="335.40000000000003"/>
    <x v="0"/>
    <x v="3"/>
    <x v="3"/>
    <n v="0"/>
    <n v="1"/>
    <n v="1"/>
    <x v="2"/>
    <n v="9"/>
    <s v="Yes"/>
    <m/>
    <m/>
    <m/>
    <m/>
    <s v="maintaining our system"/>
    <s v="complying with state and/or federal regulations"/>
    <s v="delaying or impeding capital improvement projects"/>
    <s v="paying back existing debt"/>
    <m/>
    <m/>
    <m/>
    <m/>
    <m/>
    <m/>
    <s v="Decrease"/>
    <n v="10"/>
    <n v="-10"/>
    <x v="1"/>
    <n v="100"/>
    <n v="-100"/>
    <s v="Yes"/>
    <m/>
    <s v="U.S. Department of Agriculture loan(s)"/>
    <m/>
    <m/>
    <m/>
    <m/>
    <m/>
    <m/>
    <s v="No"/>
    <s v="Yes"/>
    <m/>
    <m/>
    <m/>
    <m/>
    <m/>
    <m/>
    <s v="Help navigating resources and/or policy changes"/>
    <s v="Help accessing financial assistance"/>
    <m/>
    <m/>
    <m/>
    <s v="Help complying with state and/or federal regulations"/>
    <s v="Help communicating with customers"/>
    <m/>
    <m/>
    <m/>
    <m/>
    <m/>
    <x v="208"/>
  </r>
  <r>
    <n v="11605889611"/>
    <d v="2020-05-15T18:22:49.000"/>
    <d v="2020-05-15T18:28:20.000"/>
    <s v="RCAC"/>
    <x v="0"/>
    <s v="1"/>
    <m/>
    <m/>
    <m/>
    <x v="0"/>
    <n v="45"/>
    <n v="117"/>
    <x v="0"/>
    <x v="1"/>
    <x v="1"/>
    <n v="0"/>
    <n v="1"/>
    <n v="0"/>
    <x v="1"/>
    <n v="15"/>
    <s v="No"/>
    <m/>
    <m/>
    <m/>
    <m/>
    <m/>
    <m/>
    <m/>
    <m/>
    <m/>
    <m/>
    <m/>
    <m/>
    <m/>
    <m/>
    <m/>
    <m/>
    <n v="0"/>
    <x v="2"/>
    <m/>
    <s v=""/>
    <s v="No"/>
    <m/>
    <m/>
    <m/>
    <s v="Not borrowing"/>
    <m/>
    <m/>
    <m/>
    <m/>
    <s v="Not applicable"/>
    <s v="No"/>
    <m/>
    <m/>
    <m/>
    <s v="No cases of Covid-19 in our county.  As the only employee and being part time, should I get sick, we would have to ask for assistance from a neighboring community."/>
    <m/>
    <s v="None (no cases in area)"/>
    <m/>
    <m/>
    <m/>
    <m/>
    <m/>
    <m/>
    <m/>
    <m/>
    <s v="Not sure"/>
    <m/>
    <m/>
    <m/>
    <x v="208"/>
  </r>
  <r>
    <n v="11580185189"/>
    <d v="2020-05-08T14:38:00.000"/>
    <d v="2020-05-08T14:49:03.000"/>
    <s v="GLCAP"/>
    <x v="7"/>
    <s v="1"/>
    <m/>
    <m/>
    <m/>
    <x v="1"/>
    <n v="900"/>
    <n v="2340"/>
    <x v="1"/>
    <x v="11"/>
    <x v="2"/>
    <n v="3"/>
    <n v="0"/>
    <n v="0"/>
    <x v="0"/>
    <s v=""/>
    <s v="Not sure"/>
    <m/>
    <m/>
    <m/>
    <m/>
    <m/>
    <m/>
    <m/>
    <m/>
    <m/>
    <m/>
    <m/>
    <m/>
    <m/>
    <m/>
    <m/>
    <m/>
    <n v="0"/>
    <x v="2"/>
    <m/>
    <s v=""/>
    <m/>
    <m/>
    <m/>
    <m/>
    <m/>
    <s v="Do not want to answer"/>
    <m/>
    <m/>
    <m/>
    <s v="Not applicable"/>
    <s v="Not sure"/>
    <m/>
    <m/>
    <m/>
    <m/>
    <m/>
    <m/>
    <m/>
    <m/>
    <m/>
    <m/>
    <m/>
    <m/>
    <m/>
    <m/>
    <s v="Not sure"/>
    <m/>
    <m/>
    <m/>
    <x v="209"/>
  </r>
  <r>
    <n v="11576116068"/>
    <d v="2020-05-07T13:42:04.000"/>
    <d v="2020-05-07T13:48:06.000"/>
    <s v="CU"/>
    <x v="11"/>
    <s v="1"/>
    <s v="Yes"/>
    <m/>
    <m/>
    <x v="2"/>
    <n v="872"/>
    <n v="2267.2000000000003"/>
    <x v="1"/>
    <x v="48"/>
    <x v="10"/>
    <n v="9"/>
    <n v="0"/>
    <n v="0"/>
    <x v="4"/>
    <n v="4"/>
    <s v="Yes"/>
    <s v="paying staff"/>
    <s v="keeping staff"/>
    <s v="paying bills, like electricity"/>
    <s v="paying for chemicals"/>
    <s v="maintaining our system"/>
    <s v="complying with state and/or federal regulations"/>
    <s v="delaying or impeding capital improvement projects"/>
    <s v="paying back existing debt"/>
    <m/>
    <m/>
    <m/>
    <m/>
    <m/>
    <m/>
    <s v="Decrease"/>
    <n v="14"/>
    <n v="-14"/>
    <x v="0"/>
    <n v="19213"/>
    <n v="-19213"/>
    <s v="Yes"/>
    <m/>
    <s v="U.S. Department of Agriculture loan(s)"/>
    <m/>
    <m/>
    <m/>
    <m/>
    <m/>
    <m/>
    <m/>
    <s v="No"/>
    <m/>
    <m/>
    <m/>
    <m/>
    <m/>
    <m/>
    <m/>
    <m/>
    <m/>
    <s v="Help accessing Personal Protective Equipment (PPE)"/>
    <m/>
    <m/>
    <m/>
    <m/>
    <m/>
    <m/>
    <m/>
    <m/>
    <x v="210"/>
  </r>
  <r>
    <n v="11574320114"/>
    <d v="2020-05-06T23:53:55.000"/>
    <d v="2020-05-06T23:57:09.000"/>
    <s v="SERCAP"/>
    <x v="44"/>
    <s v="1"/>
    <m/>
    <m/>
    <m/>
    <x v="0"/>
    <n v="1800"/>
    <n v="4680"/>
    <x v="2"/>
    <x v="45"/>
    <x v="5"/>
    <n v="6"/>
    <n v="0"/>
    <n v="0"/>
    <x v="2"/>
    <n v="9"/>
    <s v="No"/>
    <m/>
    <m/>
    <m/>
    <m/>
    <m/>
    <m/>
    <m/>
    <m/>
    <m/>
    <m/>
    <m/>
    <m/>
    <m/>
    <m/>
    <m/>
    <m/>
    <n v="0"/>
    <x v="2"/>
    <m/>
    <s v=""/>
    <s v="Yes"/>
    <m/>
    <m/>
    <s v="State Revolving Fund loan(s)"/>
    <m/>
    <m/>
    <m/>
    <m/>
    <m/>
    <s v="No"/>
    <s v="No"/>
    <m/>
    <m/>
    <m/>
    <m/>
    <m/>
    <m/>
    <m/>
    <m/>
    <m/>
    <s v="Help accessing Personal Protective Equipment (PPE)"/>
    <m/>
    <m/>
    <m/>
    <m/>
    <m/>
    <m/>
    <m/>
    <m/>
    <x v="211"/>
  </r>
  <r>
    <n v="11598649420"/>
    <d v="2020-05-13T23:09:37.000"/>
    <d v="2020-05-13T23:11:30.000"/>
    <s v="RCAC"/>
    <x v="27"/>
    <s v="1"/>
    <m/>
    <m/>
    <m/>
    <x v="0"/>
    <n v="187"/>
    <n v="486.2"/>
    <x v="0"/>
    <x v="10"/>
    <x v="8"/>
    <n v="1"/>
    <n v="0"/>
    <n v="0"/>
    <x v="1"/>
    <n v="15"/>
    <s v="No"/>
    <m/>
    <m/>
    <m/>
    <m/>
    <m/>
    <m/>
    <m/>
    <m/>
    <m/>
    <m/>
    <m/>
    <m/>
    <m/>
    <m/>
    <m/>
    <m/>
    <n v="0"/>
    <x v="2"/>
    <m/>
    <s v=""/>
    <s v="Yes"/>
    <m/>
    <s v="U.S. Department of Agriculture loan(s)"/>
    <m/>
    <m/>
    <m/>
    <m/>
    <m/>
    <m/>
    <s v="No"/>
    <s v="No"/>
    <m/>
    <m/>
    <m/>
    <m/>
    <m/>
    <m/>
    <m/>
    <s v="Help accessing financial assistance"/>
    <m/>
    <m/>
    <m/>
    <m/>
    <m/>
    <m/>
    <m/>
    <m/>
    <m/>
    <m/>
    <x v="212"/>
  </r>
  <r>
    <n v="11593054827"/>
    <d v="2020-05-12T17:15:38.000"/>
    <d v="2020-05-12T18:00:39.000"/>
    <s v="SERCAP"/>
    <x v="14"/>
    <s v="1"/>
    <m/>
    <m/>
    <m/>
    <x v="2"/>
    <n v="491"/>
    <n v="1276.6000000000001"/>
    <x v="1"/>
    <x v="18"/>
    <x v="2"/>
    <n v="2"/>
    <n v="1"/>
    <n v="1"/>
    <x v="2"/>
    <n v="9"/>
    <s v="Yes"/>
    <s v="paying staff"/>
    <s v="keeping staff"/>
    <m/>
    <m/>
    <s v="maintaining our system"/>
    <m/>
    <s v="delaying or impeding capital improvement projects"/>
    <m/>
    <m/>
    <m/>
    <m/>
    <m/>
    <m/>
    <m/>
    <s v="Decrease"/>
    <n v="8"/>
    <n v="-8"/>
    <x v="1"/>
    <n v="2000"/>
    <n v="-2000"/>
    <s v="Yes"/>
    <s v="Bond(s)"/>
    <s v="U.S. Department of Agriculture loan(s)"/>
    <m/>
    <m/>
    <m/>
    <m/>
    <m/>
    <m/>
    <s v="No"/>
    <s v="No"/>
    <m/>
    <m/>
    <m/>
    <m/>
    <m/>
    <m/>
    <m/>
    <s v="Help accessing financial assistance"/>
    <m/>
    <m/>
    <m/>
    <m/>
    <s v="Help communicating with customers"/>
    <m/>
    <m/>
    <m/>
    <m/>
    <m/>
    <x v="213"/>
  </r>
  <r>
    <n v="11568300228"/>
    <d v="2020-05-05T13:54:32.000"/>
    <d v="2020-05-05T14:13:48.000"/>
    <s v="CU"/>
    <x v="11"/>
    <s v="1"/>
    <s v="Yes"/>
    <m/>
    <m/>
    <x v="2"/>
    <n v="173"/>
    <n v="449.8"/>
    <x v="0"/>
    <x v="16"/>
    <x v="8"/>
    <n v="1"/>
    <n v="1"/>
    <n v="0"/>
    <x v="4"/>
    <n v="4"/>
    <s v="Yes"/>
    <s v="paying staff"/>
    <s v="keeping staff"/>
    <s v="paying bills, like electricity"/>
    <m/>
    <s v="maintaining our system"/>
    <s v="complying with state and/or federal regulations"/>
    <s v="delaying or impeding capital improvement projects"/>
    <s v="paying back existing debt"/>
    <m/>
    <m/>
    <m/>
    <m/>
    <m/>
    <m/>
    <s v="Decrease"/>
    <n v="21"/>
    <n v="-21"/>
    <x v="6"/>
    <n v="2000"/>
    <n v="-2000"/>
    <s v="Yes"/>
    <m/>
    <s v="U.S. Department of Agriculture loan(s)"/>
    <m/>
    <m/>
    <m/>
    <m/>
    <m/>
    <m/>
    <s v="No"/>
    <s v="Yes"/>
    <s v="Verbal agreement with neighboring system to help cover duties if operator falls ill."/>
    <m/>
    <s v="Personnel backups"/>
    <s v="None"/>
    <m/>
    <s v="None/NA"/>
    <m/>
    <s v="Help accessing financial assistance"/>
    <s v="Help with operations and maintenance"/>
    <m/>
    <m/>
    <s v="Help complying with state and/or federal regulations"/>
    <m/>
    <m/>
    <m/>
    <m/>
    <m/>
    <m/>
    <x v="214"/>
  </r>
  <r>
    <n v="11596664342"/>
    <d v="2020-05-13T14:25:26.000"/>
    <d v="2020-05-13T14:29:16.000"/>
    <s v="SERCAP"/>
    <x v="14"/>
    <s v="1"/>
    <m/>
    <m/>
    <m/>
    <x v="0"/>
    <n v="107"/>
    <n v="278.2"/>
    <x v="0"/>
    <x v="3"/>
    <x v="3"/>
    <n v="0"/>
    <n v="0"/>
    <n v="1"/>
    <x v="0"/>
    <s v=""/>
    <s v="Not sure"/>
    <m/>
    <m/>
    <m/>
    <m/>
    <m/>
    <m/>
    <m/>
    <m/>
    <m/>
    <m/>
    <m/>
    <m/>
    <m/>
    <m/>
    <m/>
    <m/>
    <n v="0"/>
    <x v="2"/>
    <m/>
    <s v=""/>
    <m/>
    <m/>
    <m/>
    <m/>
    <m/>
    <m/>
    <s v="Working on help with system"/>
    <m/>
    <s v="Miscellaneous"/>
    <s v="No"/>
    <s v="No"/>
    <m/>
    <m/>
    <m/>
    <m/>
    <m/>
    <m/>
    <s v="Help navigating resources and/or policy changes"/>
    <s v="Help accessing financial assistance"/>
    <m/>
    <m/>
    <m/>
    <s v="Help complying with state and/or federal regulations"/>
    <m/>
    <m/>
    <m/>
    <m/>
    <m/>
    <m/>
    <x v="215"/>
  </r>
  <r>
    <n v="11577531263"/>
    <d v="2020-05-07T19:43:19.000"/>
    <d v="2020-05-07T19:48:59.000"/>
    <s v="MAP"/>
    <x v="31"/>
    <s v="1"/>
    <m/>
    <m/>
    <m/>
    <x v="2"/>
    <n v="138"/>
    <n v="358.8"/>
    <x v="0"/>
    <x v="25"/>
    <x v="8"/>
    <n v="1"/>
    <n v="0"/>
    <n v="0"/>
    <x v="0"/>
    <s v=""/>
    <s v="No"/>
    <m/>
    <m/>
    <m/>
    <m/>
    <m/>
    <m/>
    <m/>
    <m/>
    <m/>
    <m/>
    <m/>
    <m/>
    <m/>
    <m/>
    <m/>
    <m/>
    <n v="0"/>
    <x v="2"/>
    <m/>
    <s v=""/>
    <s v="Yes"/>
    <m/>
    <s v="U.S. Department of Agriculture loan(s)"/>
    <m/>
    <m/>
    <m/>
    <m/>
    <m/>
    <m/>
    <s v="No"/>
    <s v="No"/>
    <m/>
    <m/>
    <m/>
    <s v="have not been impacted yet"/>
    <m/>
    <s v="None/NA"/>
    <m/>
    <m/>
    <m/>
    <m/>
    <m/>
    <m/>
    <m/>
    <m/>
    <m/>
    <s v="none that i know of"/>
    <m/>
    <s v="None/NA"/>
    <x v="216"/>
  </r>
  <r>
    <n v="11604753221"/>
    <d v="2020-05-15T13:32:53.000"/>
    <d v="2020-05-15T13:40:48.000"/>
    <s v="RSOL"/>
    <x v="10"/>
    <s v="1"/>
    <m/>
    <m/>
    <m/>
    <x v="0"/>
    <n v="632"/>
    <n v="1643.2"/>
    <x v="1"/>
    <x v="10"/>
    <x v="8"/>
    <n v="1"/>
    <n v="0"/>
    <n v="1"/>
    <x v="0"/>
    <s v=""/>
    <s v="Yes"/>
    <m/>
    <m/>
    <m/>
    <m/>
    <s v="maintaining our system"/>
    <m/>
    <s v="delaying or impeding capital improvement projects"/>
    <m/>
    <m/>
    <m/>
    <m/>
    <m/>
    <m/>
    <m/>
    <s v="Decrease"/>
    <n v="1"/>
    <n v="-1"/>
    <x v="1"/>
    <m/>
    <s v=""/>
    <s v="Yes"/>
    <m/>
    <s v="U.S. Department of Agriculture loan(s)"/>
    <m/>
    <m/>
    <m/>
    <m/>
    <m/>
    <m/>
    <s v="No"/>
    <s v="No"/>
    <m/>
    <m/>
    <m/>
    <m/>
    <m/>
    <m/>
    <m/>
    <m/>
    <m/>
    <m/>
    <m/>
    <m/>
    <m/>
    <s v="Help planning for or adjusting to any future reopening (flushing, financing reconnections, etc.)"/>
    <m/>
    <m/>
    <m/>
    <m/>
    <x v="217"/>
  </r>
  <r>
    <n v="11578512324"/>
    <d v="2020-05-08T01:33:28.000"/>
    <d v="2020-05-08T01:46:03.000"/>
    <s v="RCAC"/>
    <x v="41"/>
    <s v="1"/>
    <m/>
    <m/>
    <m/>
    <x v="0"/>
    <n v="40"/>
    <n v="104"/>
    <x v="0"/>
    <x v="3"/>
    <x v="3"/>
    <n v="0"/>
    <n v="1"/>
    <n v="0"/>
    <x v="2"/>
    <n v="9"/>
    <s v="Yes"/>
    <m/>
    <s v="keeping staff"/>
    <m/>
    <m/>
    <m/>
    <s v="complying with state and/or federal regulations"/>
    <s v="delaying or impeding capital improvement projects"/>
    <m/>
    <m/>
    <m/>
    <m/>
    <m/>
    <m/>
    <m/>
    <s v="Decrease"/>
    <n v="50"/>
    <n v="-50"/>
    <x v="10"/>
    <n v="5000"/>
    <n v="-5000"/>
    <m/>
    <m/>
    <m/>
    <m/>
    <m/>
    <m/>
    <s v="grant application in progress"/>
    <m/>
    <s v="Grant - no details provided"/>
    <s v="Not applicable"/>
    <s v="Yes"/>
    <s v="RCAC and USDA and Business Oregon are assisting with application for a grant for a new well, pump, pump house, filtration, and home meters."/>
    <m/>
    <s v="Receiving assistance for grants"/>
    <s v="A resident in the Cooperative made each resident a mask."/>
    <m/>
    <s v="Providing PPE/disinfectants"/>
    <m/>
    <m/>
    <m/>
    <m/>
    <m/>
    <m/>
    <m/>
    <m/>
    <s v="Not sure"/>
    <m/>
    <m/>
    <m/>
    <x v="218"/>
  </r>
  <r>
    <n v="11591874705"/>
    <d v="2020-05-12T12:49:16.000"/>
    <d v="2020-05-12T13:05:58.000"/>
    <s v="CU"/>
    <x v="20"/>
    <s v="1"/>
    <m/>
    <m/>
    <m/>
    <x v="0"/>
    <n v="119"/>
    <n v="309.40000000000003"/>
    <x v="0"/>
    <x v="1"/>
    <x v="1"/>
    <n v="0"/>
    <n v="5"/>
    <n v="0"/>
    <x v="1"/>
    <n v="15"/>
    <s v="No"/>
    <m/>
    <m/>
    <m/>
    <m/>
    <m/>
    <m/>
    <m/>
    <m/>
    <m/>
    <m/>
    <m/>
    <m/>
    <m/>
    <m/>
    <m/>
    <m/>
    <n v="0"/>
    <x v="2"/>
    <m/>
    <s v=""/>
    <s v="No"/>
    <m/>
    <m/>
    <m/>
    <s v="Not borrowing"/>
    <m/>
    <m/>
    <m/>
    <m/>
    <s v="Not applicable"/>
    <s v="No"/>
    <m/>
    <m/>
    <m/>
    <m/>
    <m/>
    <m/>
    <m/>
    <m/>
    <m/>
    <m/>
    <m/>
    <m/>
    <m/>
    <s v="Help planning for or adjusting to any future reopening (flushing, financing reconnections, etc.)"/>
    <m/>
    <m/>
    <m/>
    <m/>
    <x v="219"/>
  </r>
  <r>
    <n v="11578177362"/>
    <d v="2020-05-07T23:11:15.000"/>
    <d v="2020-05-07T23:16:28.000"/>
    <s v="GLCAP"/>
    <x v="35"/>
    <s v="1"/>
    <m/>
    <m/>
    <m/>
    <x v="0"/>
    <n v="74"/>
    <n v="192.4"/>
    <x v="0"/>
    <x v="15"/>
    <x v="8"/>
    <n v="0"/>
    <n v="1"/>
    <n v="1"/>
    <x v="0"/>
    <s v=""/>
    <s v="No"/>
    <m/>
    <m/>
    <m/>
    <m/>
    <m/>
    <m/>
    <m/>
    <m/>
    <m/>
    <m/>
    <m/>
    <m/>
    <m/>
    <m/>
    <m/>
    <m/>
    <n v="0"/>
    <x v="2"/>
    <m/>
    <s v=""/>
    <s v="No"/>
    <m/>
    <m/>
    <m/>
    <s v="Not borrowing"/>
    <m/>
    <m/>
    <m/>
    <m/>
    <s v="Not applicable"/>
    <s v="No"/>
    <m/>
    <m/>
    <m/>
    <m/>
    <m/>
    <m/>
    <m/>
    <m/>
    <m/>
    <m/>
    <m/>
    <m/>
    <m/>
    <m/>
    <m/>
    <s v="At this time no help is needed."/>
    <m/>
    <s v="None/NA"/>
    <x v="220"/>
  </r>
  <r>
    <n v="11573780498"/>
    <d v="2020-05-06T20:53:46.000"/>
    <d v="2020-05-06T20:57:47.000"/>
    <s v="RCAC"/>
    <x v="27"/>
    <s v="1"/>
    <m/>
    <m/>
    <m/>
    <x v="2"/>
    <n v="3600"/>
    <n v="9360"/>
    <x v="2"/>
    <x v="24"/>
    <x v="5"/>
    <n v="15"/>
    <n v="2"/>
    <n v="0"/>
    <x v="4"/>
    <n v="4"/>
    <s v="Not sure"/>
    <m/>
    <m/>
    <m/>
    <m/>
    <m/>
    <m/>
    <m/>
    <m/>
    <m/>
    <m/>
    <m/>
    <m/>
    <m/>
    <m/>
    <m/>
    <m/>
    <n v="0"/>
    <x v="2"/>
    <m/>
    <s v=""/>
    <s v="Yes"/>
    <m/>
    <m/>
    <s v="State Revolving Fund loan(s)"/>
    <m/>
    <m/>
    <m/>
    <m/>
    <m/>
    <s v="No"/>
    <s v="No"/>
    <m/>
    <m/>
    <m/>
    <m/>
    <m/>
    <m/>
    <m/>
    <m/>
    <m/>
    <m/>
    <m/>
    <m/>
    <m/>
    <m/>
    <s v="Not sure"/>
    <m/>
    <m/>
    <m/>
    <x v="221"/>
  </r>
  <r>
    <n v="11588418960"/>
    <d v="2020-05-11T17:22:02.000"/>
    <d v="2020-05-11T17:30:19.000"/>
    <s v="MAP"/>
    <x v="1"/>
    <s v="1"/>
    <m/>
    <m/>
    <m/>
    <x v="2"/>
    <n v="100"/>
    <n v="260"/>
    <x v="0"/>
    <x v="25"/>
    <x v="8"/>
    <n v="0"/>
    <n v="1"/>
    <n v="1"/>
    <x v="0"/>
    <s v=""/>
    <s v="Not sure"/>
    <m/>
    <m/>
    <m/>
    <m/>
    <m/>
    <m/>
    <m/>
    <m/>
    <m/>
    <m/>
    <m/>
    <m/>
    <m/>
    <m/>
    <m/>
    <m/>
    <n v="0"/>
    <x v="2"/>
    <m/>
    <s v=""/>
    <s v="Yes"/>
    <s v="Bond(s)"/>
    <s v="U.S. Department of Agriculture loan(s)"/>
    <m/>
    <m/>
    <m/>
    <m/>
    <m/>
    <m/>
    <s v="No"/>
    <s v="No"/>
    <m/>
    <m/>
    <m/>
    <m/>
    <m/>
    <m/>
    <s v="Help navigating resources and/or policy changes"/>
    <s v="Help accessing financial assistance"/>
    <m/>
    <m/>
    <m/>
    <m/>
    <m/>
    <m/>
    <m/>
    <m/>
    <m/>
    <m/>
    <x v="222"/>
  </r>
  <r>
    <n v="11577738330"/>
    <d v="2020-05-07T20:45:39.000"/>
    <d v="2020-05-07T20:48:31.000"/>
    <s v="MAP"/>
    <x v="1"/>
    <s v="1"/>
    <m/>
    <m/>
    <m/>
    <x v="2"/>
    <n v="50"/>
    <n v="130"/>
    <x v="0"/>
    <x v="3"/>
    <x v="3"/>
    <n v="0"/>
    <n v="4"/>
    <n v="0"/>
    <x v="5"/>
    <s v=""/>
    <s v="No"/>
    <m/>
    <m/>
    <m/>
    <m/>
    <m/>
    <m/>
    <m/>
    <m/>
    <m/>
    <m/>
    <m/>
    <m/>
    <m/>
    <m/>
    <m/>
    <m/>
    <n v="0"/>
    <x v="2"/>
    <m/>
    <s v=""/>
    <s v="Yes"/>
    <m/>
    <s v="U.S. Department of Agriculture loan(s)"/>
    <s v="State Revolving Fund loan(s)"/>
    <m/>
    <m/>
    <m/>
    <m/>
    <m/>
    <s v="No"/>
    <s v="No"/>
    <m/>
    <m/>
    <m/>
    <m/>
    <m/>
    <m/>
    <m/>
    <m/>
    <m/>
    <m/>
    <m/>
    <m/>
    <m/>
    <m/>
    <s v="Not sure"/>
    <m/>
    <m/>
    <m/>
    <x v="223"/>
  </r>
  <r>
    <n v="11576641797"/>
    <d v="2020-05-07T15:50:09.000"/>
    <d v="2020-05-07T15:57:33.000"/>
    <s v="RSOL"/>
    <x v="34"/>
    <s v="1"/>
    <m/>
    <m/>
    <m/>
    <x v="0"/>
    <n v="200"/>
    <n v="520"/>
    <x v="1"/>
    <x v="8"/>
    <x v="8"/>
    <n v="0"/>
    <n v="2"/>
    <n v="0"/>
    <x v="1"/>
    <n v="15"/>
    <s v="No"/>
    <m/>
    <m/>
    <m/>
    <m/>
    <m/>
    <m/>
    <m/>
    <m/>
    <m/>
    <m/>
    <m/>
    <m/>
    <m/>
    <m/>
    <m/>
    <m/>
    <n v="0"/>
    <x v="2"/>
    <m/>
    <s v=""/>
    <s v="Yes"/>
    <s v="Bond(s)"/>
    <m/>
    <m/>
    <m/>
    <m/>
    <m/>
    <m/>
    <m/>
    <s v="No"/>
    <s v="No"/>
    <m/>
    <m/>
    <m/>
    <m/>
    <m/>
    <m/>
    <m/>
    <m/>
    <m/>
    <m/>
    <m/>
    <m/>
    <m/>
    <m/>
    <s v="Not sure"/>
    <m/>
    <m/>
    <m/>
    <x v="224"/>
  </r>
  <r>
    <n v="11592462304"/>
    <d v="2020-05-12T15:04:09.000"/>
    <d v="2020-05-12T15:06:41.000"/>
    <s v="SERCAP"/>
    <x v="28"/>
    <s v="1"/>
    <m/>
    <m/>
    <m/>
    <x v="2"/>
    <n v="460"/>
    <n v="1196"/>
    <x v="1"/>
    <x v="18"/>
    <x v="2"/>
    <n v="5"/>
    <n v="0"/>
    <n v="0"/>
    <x v="1"/>
    <n v="15"/>
    <s v="No"/>
    <m/>
    <m/>
    <m/>
    <m/>
    <m/>
    <m/>
    <m/>
    <m/>
    <m/>
    <m/>
    <m/>
    <m/>
    <m/>
    <m/>
    <m/>
    <m/>
    <n v="0"/>
    <x v="2"/>
    <m/>
    <s v=""/>
    <s v="Yes"/>
    <m/>
    <s v="U.S. Department of Agriculture loan(s)"/>
    <m/>
    <m/>
    <m/>
    <m/>
    <m/>
    <m/>
    <s v="No"/>
    <s v="No"/>
    <m/>
    <m/>
    <m/>
    <s v="Rural communities help social distancing and have minimized the exposure."/>
    <m/>
    <s v="Compliance with disinfection/social distancing protocols"/>
    <m/>
    <m/>
    <m/>
    <m/>
    <m/>
    <m/>
    <m/>
    <m/>
    <s v="Not sure"/>
    <m/>
    <m/>
    <m/>
    <x v="225"/>
  </r>
  <r>
    <n v="11593767503"/>
    <d v="2020-05-12T17:47:49.000"/>
    <d v="2020-05-12T20:25:19.000"/>
    <s v="RSOL"/>
    <x v="18"/>
    <s v="1"/>
    <m/>
    <m/>
    <m/>
    <x v="1"/>
    <n v="127"/>
    <n v="330.2"/>
    <x v="0"/>
    <x v="16"/>
    <x v="8"/>
    <n v="1"/>
    <n v="1"/>
    <n v="1"/>
    <x v="0"/>
    <s v=""/>
    <s v="Yes"/>
    <m/>
    <m/>
    <m/>
    <m/>
    <m/>
    <m/>
    <m/>
    <m/>
    <m/>
    <m/>
    <s v="We anticipate user fees collection issues in the future due to community members being out of work and unable to pay their taxes."/>
    <m/>
    <s v="Payment collection"/>
    <n v="1"/>
    <s v="No change"/>
    <n v="0"/>
    <n v="0"/>
    <x v="2"/>
    <n v="0"/>
    <n v="0"/>
    <s v="Yes"/>
    <m/>
    <s v="U.S. Department of Agriculture loan(s)"/>
    <m/>
    <m/>
    <m/>
    <m/>
    <m/>
    <m/>
    <s v="No"/>
    <s v="No"/>
    <m/>
    <m/>
    <m/>
    <m/>
    <m/>
    <m/>
    <m/>
    <m/>
    <m/>
    <m/>
    <m/>
    <m/>
    <m/>
    <m/>
    <s v="Not sure"/>
    <m/>
    <m/>
    <m/>
    <x v="226"/>
  </r>
  <r>
    <n v="11592264184"/>
    <d v="2020-05-12T14:18:31.000"/>
    <d v="2020-05-12T14:24:57.000"/>
    <s v="RCAC"/>
    <x v="8"/>
    <s v="1"/>
    <s v="Yes"/>
    <m/>
    <m/>
    <x v="0"/>
    <n v="290"/>
    <n v="754"/>
    <x v="1"/>
    <x v="5"/>
    <x v="5"/>
    <n v="0"/>
    <n v="0"/>
    <n v="2"/>
    <x v="1"/>
    <n v="15"/>
    <s v="Not sure"/>
    <m/>
    <m/>
    <m/>
    <m/>
    <m/>
    <m/>
    <m/>
    <m/>
    <m/>
    <m/>
    <m/>
    <m/>
    <m/>
    <m/>
    <m/>
    <m/>
    <n v="0"/>
    <x v="2"/>
    <m/>
    <s v=""/>
    <s v="Yes"/>
    <m/>
    <s v="U.S. Department of Agriculture loan(s)"/>
    <m/>
    <m/>
    <m/>
    <s v="`- loans"/>
    <m/>
    <s v="Loan - other"/>
    <s v="No"/>
    <s v="No"/>
    <m/>
    <m/>
    <m/>
    <m/>
    <m/>
    <m/>
    <m/>
    <m/>
    <m/>
    <m/>
    <m/>
    <m/>
    <m/>
    <m/>
    <s v="Not sure"/>
    <m/>
    <m/>
    <m/>
    <x v="227"/>
  </r>
  <r>
    <n v="11593472120"/>
    <d v="2020-05-12T19:03:10.000"/>
    <d v="2020-05-12T19:05:07.000"/>
    <s v="SERCAP"/>
    <x v="28"/>
    <s v="1"/>
    <m/>
    <m/>
    <m/>
    <x v="0"/>
    <n v="802"/>
    <n v="2085.2000000000003"/>
    <x v="1"/>
    <x v="8"/>
    <x v="8"/>
    <n v="2"/>
    <n v="0"/>
    <n v="0"/>
    <x v="6"/>
    <n v="1"/>
    <s v="Not sure"/>
    <m/>
    <m/>
    <m/>
    <m/>
    <m/>
    <m/>
    <m/>
    <m/>
    <m/>
    <m/>
    <m/>
    <m/>
    <m/>
    <m/>
    <m/>
    <m/>
    <n v="0"/>
    <x v="2"/>
    <m/>
    <s v=""/>
    <s v="Yes"/>
    <m/>
    <s v="U.S. Department of Agriculture loan(s)"/>
    <m/>
    <m/>
    <m/>
    <m/>
    <m/>
    <m/>
    <s v="No"/>
    <s v="No"/>
    <m/>
    <m/>
    <m/>
    <m/>
    <m/>
    <m/>
    <m/>
    <m/>
    <m/>
    <m/>
    <s v="Help accessing supplies/chemicals"/>
    <m/>
    <m/>
    <m/>
    <m/>
    <m/>
    <m/>
    <m/>
    <x v="228"/>
  </r>
  <r>
    <n v="11602310095"/>
    <d v="2020-05-14T20:31:40.000"/>
    <d v="2020-05-14T20:41:22.000"/>
    <s v="CU"/>
    <x v="4"/>
    <s v="1"/>
    <m/>
    <m/>
    <m/>
    <x v="0"/>
    <n v="186"/>
    <n v="483.6"/>
    <x v="0"/>
    <x v="13"/>
    <x v="8"/>
    <n v="0"/>
    <n v="0"/>
    <n v="2"/>
    <x v="4"/>
    <n v="4"/>
    <s v="Yes"/>
    <m/>
    <m/>
    <s v="paying bills, like electricity"/>
    <s v="paying for chemicals"/>
    <s v="maintaining our system"/>
    <m/>
    <s v="delaying or impeding capital improvement projects"/>
    <m/>
    <m/>
    <m/>
    <m/>
    <m/>
    <m/>
    <m/>
    <s v="Decrease"/>
    <n v="15"/>
    <n v="-15"/>
    <x v="0"/>
    <m/>
    <s v=""/>
    <s v="No"/>
    <m/>
    <m/>
    <m/>
    <s v="Not borrowing"/>
    <m/>
    <m/>
    <m/>
    <m/>
    <s v="No"/>
    <s v="No"/>
    <m/>
    <m/>
    <m/>
    <s v="local churches are paying water bills. Churches are also bringing hot lunches, sack lunches."/>
    <m/>
    <s v="Providing food/meals"/>
    <m/>
    <s v="Help accessing financial assistance"/>
    <m/>
    <m/>
    <m/>
    <m/>
    <m/>
    <m/>
    <m/>
    <m/>
    <m/>
    <m/>
    <x v="229"/>
  </r>
  <r>
    <n v="11583127686"/>
    <d v="2020-05-09T12:40:46.000"/>
    <d v="2020-05-09T12:43:11.000"/>
    <s v="MAP"/>
    <x v="43"/>
    <s v="1"/>
    <m/>
    <m/>
    <m/>
    <x v="0"/>
    <n v="90"/>
    <n v="234"/>
    <x v="0"/>
    <x v="11"/>
    <x v="2"/>
    <n v="15"/>
    <n v="0"/>
    <n v="0"/>
    <x v="0"/>
    <s v=""/>
    <s v="Not sure"/>
    <m/>
    <m/>
    <m/>
    <m/>
    <m/>
    <m/>
    <m/>
    <m/>
    <m/>
    <m/>
    <m/>
    <m/>
    <m/>
    <m/>
    <m/>
    <m/>
    <n v="0"/>
    <x v="2"/>
    <m/>
    <s v=""/>
    <m/>
    <m/>
    <m/>
    <m/>
    <m/>
    <m/>
    <m/>
    <m/>
    <m/>
    <m/>
    <m/>
    <m/>
    <m/>
    <m/>
    <m/>
    <m/>
    <m/>
    <m/>
    <m/>
    <m/>
    <m/>
    <m/>
    <m/>
    <m/>
    <m/>
    <m/>
    <m/>
    <m/>
    <m/>
    <x v="230"/>
  </r>
  <r>
    <n v="11568311290"/>
    <d v="2020-05-05T14:06:51.000"/>
    <d v="2020-05-05T14:10:03.000"/>
    <s v="CU"/>
    <x v="4"/>
    <s v="1"/>
    <m/>
    <m/>
    <m/>
    <x v="0"/>
    <n v="91"/>
    <n v="236.6"/>
    <x v="0"/>
    <x v="1"/>
    <x v="1"/>
    <n v="0"/>
    <n v="1"/>
    <n v="0"/>
    <x v="6"/>
    <n v="1"/>
    <s v="Yes"/>
    <s v="paying staff"/>
    <s v="keeping staff"/>
    <s v="paying bills, like electricity"/>
    <s v="paying for chemicals"/>
    <s v="maintaining our system"/>
    <s v="complying with state and/or federal regulations"/>
    <m/>
    <m/>
    <m/>
    <m/>
    <m/>
    <m/>
    <m/>
    <m/>
    <s v="Decrease"/>
    <n v="100"/>
    <n v="-100"/>
    <x v="3"/>
    <m/>
    <s v=""/>
    <s v="Yes"/>
    <m/>
    <m/>
    <s v="State Revolving Fund loan(s)"/>
    <m/>
    <m/>
    <m/>
    <m/>
    <m/>
    <s v="No"/>
    <s v="Yes"/>
    <s v="`-"/>
    <m/>
    <s v="No details provided - just listed agency they're partnering with"/>
    <m/>
    <m/>
    <m/>
    <m/>
    <m/>
    <m/>
    <m/>
    <m/>
    <m/>
    <m/>
    <m/>
    <s v="Not sure"/>
    <m/>
    <m/>
    <m/>
    <x v="231"/>
  </r>
  <r>
    <n v="11580897589"/>
    <d v="2020-05-08T17:55:44.000"/>
    <d v="2020-05-08T17:57:26.000"/>
    <s v="MAP"/>
    <x v="1"/>
    <s v="1"/>
    <m/>
    <m/>
    <m/>
    <x v="2"/>
    <n v="220"/>
    <n v="572"/>
    <x v="1"/>
    <x v="1"/>
    <x v="1"/>
    <n v="1"/>
    <n v="3"/>
    <n v="0"/>
    <x v="0"/>
    <s v=""/>
    <s v="No"/>
    <m/>
    <m/>
    <m/>
    <m/>
    <m/>
    <m/>
    <m/>
    <m/>
    <m/>
    <m/>
    <m/>
    <m/>
    <m/>
    <m/>
    <m/>
    <m/>
    <n v="0"/>
    <x v="2"/>
    <m/>
    <s v=""/>
    <m/>
    <m/>
    <m/>
    <m/>
    <m/>
    <m/>
    <m/>
    <m/>
    <m/>
    <m/>
    <m/>
    <m/>
    <m/>
    <m/>
    <m/>
    <m/>
    <m/>
    <m/>
    <m/>
    <m/>
    <m/>
    <m/>
    <m/>
    <m/>
    <m/>
    <m/>
    <m/>
    <m/>
    <m/>
    <x v="232"/>
  </r>
  <r>
    <n v="11601631517"/>
    <d v="2020-05-14T17:29:51.000"/>
    <d v="2020-05-14T17:33:55.000"/>
    <s v="CU"/>
    <x v="11"/>
    <s v="1"/>
    <m/>
    <m/>
    <m/>
    <x v="2"/>
    <n v="734"/>
    <n v="1908.4"/>
    <x v="1"/>
    <x v="34"/>
    <x v="5"/>
    <n v="4"/>
    <n v="1"/>
    <n v="0"/>
    <x v="1"/>
    <n v="15"/>
    <s v="Yes"/>
    <m/>
    <m/>
    <m/>
    <m/>
    <m/>
    <m/>
    <m/>
    <m/>
    <s v="unsure"/>
    <m/>
    <m/>
    <m/>
    <m/>
    <m/>
    <s v="Decrease"/>
    <n v="10"/>
    <n v="-10"/>
    <x v="1"/>
    <n v="36436"/>
    <n v="-36436"/>
    <s v="No"/>
    <m/>
    <m/>
    <m/>
    <s v="Not borrowing"/>
    <m/>
    <m/>
    <m/>
    <m/>
    <s v="Not applicable"/>
    <s v="No"/>
    <m/>
    <m/>
    <m/>
    <m/>
    <m/>
    <m/>
    <m/>
    <s v="Help accessing financial assistance"/>
    <m/>
    <m/>
    <m/>
    <m/>
    <m/>
    <m/>
    <m/>
    <m/>
    <m/>
    <m/>
    <x v="233"/>
  </r>
  <r>
    <n v="11596400606"/>
    <d v="2020-05-13T13:22:32.000"/>
    <d v="2020-05-13T13:26:44.000"/>
    <s v="SERCAP"/>
    <x v="14"/>
    <s v="1"/>
    <m/>
    <m/>
    <m/>
    <x v="2"/>
    <n v="1667"/>
    <n v="4334.2"/>
    <x v="2"/>
    <x v="2"/>
    <x v="2"/>
    <n v="7"/>
    <n v="0"/>
    <n v="0"/>
    <x v="5"/>
    <s v=""/>
    <s v="Yes"/>
    <m/>
    <m/>
    <m/>
    <m/>
    <m/>
    <m/>
    <m/>
    <m/>
    <s v="unsure"/>
    <m/>
    <m/>
    <m/>
    <m/>
    <m/>
    <s v="No change"/>
    <n v="0"/>
    <n v="0"/>
    <x v="2"/>
    <n v="0"/>
    <n v="0"/>
    <m/>
    <m/>
    <m/>
    <m/>
    <m/>
    <s v="Do not want to answer"/>
    <m/>
    <m/>
    <m/>
    <s v="No"/>
    <s v="No"/>
    <m/>
    <m/>
    <m/>
    <m/>
    <m/>
    <m/>
    <s v="Help navigating resources and/or policy changes"/>
    <m/>
    <m/>
    <s v="Help accessing Personal Protective Equipment (PPE)"/>
    <m/>
    <m/>
    <s v="Help communicating with customers"/>
    <m/>
    <m/>
    <m/>
    <m/>
    <m/>
    <x v="234"/>
  </r>
  <r>
    <n v="11573571384"/>
    <d v="2020-05-06T19:53:10.000"/>
    <d v="2020-05-06T20:00:02.000"/>
    <s v="SERCAP"/>
    <x v="16"/>
    <s v="1"/>
    <m/>
    <m/>
    <m/>
    <x v="2"/>
    <n v="1500"/>
    <n v="3900"/>
    <x v="2"/>
    <x v="24"/>
    <x v="5"/>
    <n v="10"/>
    <n v="0"/>
    <n v="0"/>
    <x v="1"/>
    <n v="15"/>
    <s v="Yes"/>
    <m/>
    <m/>
    <m/>
    <m/>
    <m/>
    <s v="complying with state and/or federal regulations"/>
    <s v="delaying or impeding capital improvement projects"/>
    <s v="paying back existing debt"/>
    <m/>
    <m/>
    <m/>
    <m/>
    <m/>
    <m/>
    <s v="Decrease"/>
    <n v="10"/>
    <n v="-10"/>
    <x v="1"/>
    <n v="50000"/>
    <n v="-50000"/>
    <s v="Yes"/>
    <m/>
    <m/>
    <s v="State Revolving Fund loan(s)"/>
    <m/>
    <m/>
    <m/>
    <m/>
    <m/>
    <s v="No"/>
    <s v="Yes"/>
    <m/>
    <m/>
    <m/>
    <m/>
    <m/>
    <m/>
    <s v="Help navigating resources and/or policy changes"/>
    <s v="Help accessing financial assistance"/>
    <m/>
    <m/>
    <m/>
    <m/>
    <m/>
    <m/>
    <m/>
    <m/>
    <m/>
    <m/>
    <x v="235"/>
  </r>
  <r>
    <n v="11592619918"/>
    <d v="2020-05-12T15:33:10.000"/>
    <d v="2020-05-12T15:42:49.000"/>
    <s v="MAP"/>
    <x v="24"/>
    <s v="1"/>
    <m/>
    <m/>
    <m/>
    <x v="0"/>
    <n v="27"/>
    <n v="70.2"/>
    <x v="0"/>
    <x v="3"/>
    <x v="3"/>
    <n v="1"/>
    <n v="0"/>
    <n v="0"/>
    <x v="1"/>
    <n v="15"/>
    <s v="No"/>
    <m/>
    <m/>
    <m/>
    <m/>
    <m/>
    <m/>
    <m/>
    <m/>
    <m/>
    <m/>
    <m/>
    <m/>
    <m/>
    <m/>
    <m/>
    <m/>
    <n v="0"/>
    <x v="2"/>
    <m/>
    <s v=""/>
    <s v="No"/>
    <m/>
    <m/>
    <m/>
    <s v="Not borrowing"/>
    <m/>
    <m/>
    <m/>
    <m/>
    <s v="Not applicable"/>
    <s v="No"/>
    <m/>
    <m/>
    <m/>
    <m/>
    <m/>
    <m/>
    <m/>
    <m/>
    <m/>
    <m/>
    <m/>
    <m/>
    <m/>
    <m/>
    <m/>
    <s v="We buy water from a local utility already treated and distribuite it to our enloyees and students"/>
    <m/>
    <s v="None/NA"/>
    <x v="236"/>
  </r>
  <r>
    <n v="11596767655"/>
    <d v="2020-05-13T14:45:15.000"/>
    <d v="2020-05-13T15:36:50.000"/>
    <s v="GLCAP"/>
    <x v="23"/>
    <s v="Multiple"/>
    <m/>
    <m/>
    <m/>
    <x v="1"/>
    <n v="277"/>
    <n v="720.2"/>
    <x v="1"/>
    <x v="34"/>
    <x v="5"/>
    <n v="0"/>
    <n v="0"/>
    <n v="1"/>
    <x v="2"/>
    <n v="9"/>
    <s v="Yes"/>
    <m/>
    <m/>
    <s v="paying bills, like electricity"/>
    <m/>
    <s v="maintaining our system"/>
    <m/>
    <m/>
    <s v="paying back existing debt"/>
    <m/>
    <m/>
    <m/>
    <m/>
    <m/>
    <m/>
    <s v="No change"/>
    <m/>
    <n v="0"/>
    <x v="2"/>
    <m/>
    <s v=""/>
    <s v="Yes"/>
    <m/>
    <s v="U.S. Department of Agriculture loan(s)"/>
    <m/>
    <m/>
    <m/>
    <m/>
    <m/>
    <m/>
    <s v="No"/>
    <s v="No"/>
    <m/>
    <m/>
    <m/>
    <m/>
    <m/>
    <m/>
    <m/>
    <m/>
    <m/>
    <m/>
    <m/>
    <m/>
    <m/>
    <m/>
    <s v="Not sure"/>
    <m/>
    <m/>
    <m/>
    <x v="237"/>
  </r>
  <r>
    <n v="11596928775"/>
    <d v="2020-05-13T15:25:53.000"/>
    <d v="2020-05-13T15:27:30.000"/>
    <s v="CU"/>
    <x v="13"/>
    <s v="1"/>
    <m/>
    <m/>
    <m/>
    <x v="0"/>
    <n v="1155"/>
    <n v="3003"/>
    <x v="1"/>
    <x v="34"/>
    <x v="5"/>
    <n v="1"/>
    <n v="1"/>
    <n v="0"/>
    <x v="1"/>
    <n v="15"/>
    <s v="No"/>
    <m/>
    <m/>
    <m/>
    <m/>
    <m/>
    <m/>
    <m/>
    <m/>
    <m/>
    <m/>
    <m/>
    <m/>
    <m/>
    <m/>
    <m/>
    <m/>
    <n v="0"/>
    <x v="2"/>
    <m/>
    <s v=""/>
    <s v="Yes"/>
    <s v="Bond(s)"/>
    <s v="U.S. Department of Agriculture loan(s)"/>
    <m/>
    <m/>
    <m/>
    <m/>
    <m/>
    <m/>
    <s v="No"/>
    <s v="No"/>
    <m/>
    <m/>
    <m/>
    <m/>
    <m/>
    <m/>
    <m/>
    <m/>
    <m/>
    <m/>
    <m/>
    <m/>
    <m/>
    <m/>
    <s v="Not sure"/>
    <m/>
    <m/>
    <m/>
    <x v="238"/>
  </r>
  <r>
    <n v="11601747557"/>
    <d v="2020-05-14T17:49:58.000"/>
    <d v="2020-05-14T18:03:58.000"/>
    <s v="GLCAP"/>
    <x v="40"/>
    <s v="1"/>
    <m/>
    <m/>
    <m/>
    <x v="1"/>
    <n v="134"/>
    <n v="348.40000000000003"/>
    <x v="0"/>
    <x v="49"/>
    <x v="9"/>
    <n v="0"/>
    <n v="0"/>
    <n v="2"/>
    <x v="1"/>
    <n v="15"/>
    <s v="Not sure"/>
    <m/>
    <m/>
    <m/>
    <m/>
    <m/>
    <m/>
    <m/>
    <m/>
    <m/>
    <m/>
    <m/>
    <m/>
    <m/>
    <m/>
    <m/>
    <m/>
    <n v="0"/>
    <x v="2"/>
    <m/>
    <s v=""/>
    <s v="Yes"/>
    <m/>
    <s v="U.S. Department of Agriculture loan(s)"/>
    <m/>
    <m/>
    <m/>
    <m/>
    <m/>
    <m/>
    <s v="No"/>
    <s v="No"/>
    <m/>
    <m/>
    <m/>
    <m/>
    <m/>
    <m/>
    <s v="Help navigating resources and/or policy changes"/>
    <s v="Help accessing financial assistance"/>
    <m/>
    <m/>
    <m/>
    <m/>
    <m/>
    <s v="Help planning for or adjusting to any future reopening (flushing, financing reconnections, etc.)"/>
    <m/>
    <m/>
    <m/>
    <m/>
    <x v="239"/>
  </r>
  <r>
    <n v="11596847257"/>
    <d v="2020-05-13T15:08:27.000"/>
    <d v="2020-05-13T15:11:04.000"/>
    <s v="CU"/>
    <x v="5"/>
    <s v="1"/>
    <m/>
    <m/>
    <m/>
    <x v="0"/>
    <n v="1126"/>
    <n v="2927.6"/>
    <x v="1"/>
    <x v="10"/>
    <x v="8"/>
    <n v="3"/>
    <n v="1"/>
    <n v="1"/>
    <x v="2"/>
    <n v="9"/>
    <s v="Yes"/>
    <m/>
    <m/>
    <m/>
    <m/>
    <m/>
    <m/>
    <m/>
    <m/>
    <s v="unsure"/>
    <m/>
    <m/>
    <m/>
    <m/>
    <m/>
    <s v="Decrease"/>
    <n v="10"/>
    <n v="-10"/>
    <x v="1"/>
    <n v="3300"/>
    <n v="-3300"/>
    <s v="Yes"/>
    <m/>
    <s v="U.S. Department of Agriculture loan(s)"/>
    <m/>
    <m/>
    <m/>
    <m/>
    <m/>
    <m/>
    <s v="No"/>
    <s v="No"/>
    <m/>
    <m/>
    <m/>
    <m/>
    <m/>
    <m/>
    <m/>
    <m/>
    <m/>
    <m/>
    <m/>
    <m/>
    <m/>
    <m/>
    <s v="Not sure"/>
    <m/>
    <m/>
    <m/>
    <x v="240"/>
  </r>
  <r>
    <n v="11605215983"/>
    <d v="2020-05-15T15:16:36.000"/>
    <d v="2020-05-15T15:54:40.000"/>
    <s v="GLCAP"/>
    <x v="19"/>
    <s v="1"/>
    <m/>
    <m/>
    <m/>
    <x v="2"/>
    <n v="3994"/>
    <n v="10384.4"/>
    <x v="3"/>
    <x v="18"/>
    <x v="2"/>
    <n v="20"/>
    <n v="0"/>
    <n v="0"/>
    <x v="0"/>
    <s v=""/>
    <s v="Yes"/>
    <m/>
    <s v="keeping staff"/>
    <s v="paying bills, like electricity"/>
    <s v="paying for chemicals"/>
    <m/>
    <m/>
    <s v="delaying or impeding capital improvement projects"/>
    <m/>
    <m/>
    <m/>
    <m/>
    <m/>
    <m/>
    <m/>
    <s v="Decrease"/>
    <n v="6"/>
    <n v="-6"/>
    <x v="1"/>
    <m/>
    <s v=""/>
    <s v="Yes"/>
    <m/>
    <m/>
    <m/>
    <m/>
    <m/>
    <s v="Ohio EPA Water Pollution Control Loan Fund"/>
    <m/>
    <s v="State gov. agency"/>
    <s v="No"/>
    <s v="No"/>
    <m/>
    <m/>
    <m/>
    <m/>
    <m/>
    <m/>
    <m/>
    <m/>
    <m/>
    <s v="Help accessing Personal Protective Equipment (PPE)"/>
    <m/>
    <m/>
    <m/>
    <m/>
    <s v="Not sure"/>
    <m/>
    <m/>
    <m/>
    <x v="241"/>
  </r>
  <r>
    <n v="11605528410"/>
    <d v="2020-05-15T16:42:12.000"/>
    <d v="2020-05-15T16:49:26.000"/>
    <s v="CU"/>
    <x v="11"/>
    <s v="1"/>
    <s v="Yes"/>
    <m/>
    <m/>
    <x v="2"/>
    <n v="5900"/>
    <n v="15340"/>
    <x v="3"/>
    <x v="50"/>
    <x v="5"/>
    <n v="8"/>
    <n v="2"/>
    <n v="0"/>
    <x v="1"/>
    <n v="15"/>
    <s v="Not sure"/>
    <m/>
    <m/>
    <m/>
    <m/>
    <m/>
    <m/>
    <m/>
    <m/>
    <m/>
    <m/>
    <m/>
    <m/>
    <m/>
    <m/>
    <m/>
    <m/>
    <n v="0"/>
    <x v="2"/>
    <m/>
    <s v=""/>
    <s v="Yes"/>
    <s v="Bond(s)"/>
    <m/>
    <s v="State Revolving Fund loan(s)"/>
    <m/>
    <m/>
    <m/>
    <m/>
    <m/>
    <s v="No"/>
    <s v="No"/>
    <m/>
    <m/>
    <m/>
    <s v="Slowly reopening retail businesses because this is starting our peak season for the lake."/>
    <m/>
    <s v="None/NA"/>
    <m/>
    <m/>
    <m/>
    <m/>
    <m/>
    <m/>
    <m/>
    <m/>
    <s v="Not sure"/>
    <m/>
    <m/>
    <m/>
    <x v="242"/>
  </r>
  <r>
    <n v="11587878842"/>
    <d v="2020-05-11T15:03:40.000"/>
    <d v="2020-05-11T15:36:48.000"/>
    <s v="MAP"/>
    <x v="6"/>
    <s v="1"/>
    <m/>
    <m/>
    <m/>
    <x v="0"/>
    <n v="182"/>
    <n v="473.2"/>
    <x v="0"/>
    <x v="15"/>
    <x v="8"/>
    <n v="1"/>
    <n v="1"/>
    <n v="0"/>
    <x v="0"/>
    <s v=""/>
    <s v="Not sure"/>
    <m/>
    <m/>
    <m/>
    <m/>
    <m/>
    <m/>
    <m/>
    <m/>
    <m/>
    <m/>
    <m/>
    <m/>
    <m/>
    <m/>
    <m/>
    <m/>
    <n v="0"/>
    <x v="2"/>
    <m/>
    <s v=""/>
    <s v="Yes"/>
    <m/>
    <s v="U.S. Department of Agriculture loan(s)"/>
    <m/>
    <m/>
    <m/>
    <m/>
    <m/>
    <m/>
    <s v="No"/>
    <s v="Not sure"/>
    <m/>
    <m/>
    <m/>
    <s v="Not at this time."/>
    <m/>
    <s v="None/NA"/>
    <m/>
    <m/>
    <m/>
    <m/>
    <m/>
    <m/>
    <m/>
    <m/>
    <s v="Not sure"/>
    <m/>
    <m/>
    <m/>
    <x v="243"/>
  </r>
  <r>
    <n v="11577574823"/>
    <d v="2020-05-07T19:56:11.000"/>
    <d v="2020-05-07T20:01:10.000"/>
    <s v="MAP"/>
    <x v="1"/>
    <s v="1"/>
    <m/>
    <m/>
    <m/>
    <x v="2"/>
    <n v="575"/>
    <n v="1495"/>
    <x v="1"/>
    <x v="8"/>
    <x v="8"/>
    <n v="11"/>
    <n v="0"/>
    <n v="0"/>
    <x v="0"/>
    <s v=""/>
    <s v="Not sure"/>
    <m/>
    <m/>
    <m/>
    <m/>
    <m/>
    <m/>
    <m/>
    <m/>
    <m/>
    <m/>
    <m/>
    <m/>
    <m/>
    <m/>
    <m/>
    <m/>
    <n v="0"/>
    <x v="2"/>
    <m/>
    <s v=""/>
    <s v="Yes"/>
    <m/>
    <s v="U.S. Department of Agriculture loan(s)"/>
    <m/>
    <m/>
    <m/>
    <m/>
    <m/>
    <m/>
    <s v="No"/>
    <s v="No"/>
    <m/>
    <m/>
    <m/>
    <m/>
    <m/>
    <m/>
    <m/>
    <m/>
    <m/>
    <m/>
    <m/>
    <m/>
    <m/>
    <m/>
    <s v="Not sure"/>
    <m/>
    <m/>
    <m/>
    <x v="244"/>
  </r>
  <r>
    <n v="11597336604"/>
    <d v="2020-05-13T17:02:55.000"/>
    <d v="2020-05-13T17:11:46.000"/>
    <s v="SERCAP"/>
    <x v="14"/>
    <s v="1"/>
    <m/>
    <m/>
    <m/>
    <x v="0"/>
    <n v="608"/>
    <n v="1580.8"/>
    <x v="1"/>
    <x v="18"/>
    <x v="2"/>
    <n v="2"/>
    <n v="1"/>
    <n v="2"/>
    <x v="0"/>
    <s v=""/>
    <s v="Yes"/>
    <m/>
    <m/>
    <m/>
    <m/>
    <s v="maintaining our system"/>
    <s v="complying with state and/or federal regulations"/>
    <s v="delaying or impeding capital improvement projects"/>
    <m/>
    <m/>
    <m/>
    <m/>
    <m/>
    <m/>
    <m/>
    <s v="Decrease"/>
    <n v="71"/>
    <n v="-71"/>
    <x v="12"/>
    <n v="8192"/>
    <n v="-8192"/>
    <s v="No"/>
    <m/>
    <m/>
    <m/>
    <s v="Not borrowing"/>
    <m/>
    <m/>
    <m/>
    <m/>
    <s v="Not applicable"/>
    <s v="No"/>
    <m/>
    <m/>
    <m/>
    <s v="none"/>
    <m/>
    <s v="None/NA"/>
    <m/>
    <m/>
    <s v="Help with operations and maintenance"/>
    <m/>
    <m/>
    <s v="Help complying with state and/or federal regulations"/>
    <m/>
    <m/>
    <m/>
    <m/>
    <m/>
    <m/>
    <x v="245"/>
  </r>
  <r>
    <n v="11601010087"/>
    <d v="2020-05-14T14:59:34.000"/>
    <d v="2020-05-14T15:03:36.000"/>
    <s v="RSOL"/>
    <x v="18"/>
    <s v="1"/>
    <m/>
    <m/>
    <m/>
    <x v="0"/>
    <n v="22"/>
    <n v="57.2"/>
    <x v="0"/>
    <x v="3"/>
    <x v="3"/>
    <n v="0"/>
    <n v="0"/>
    <n v="3"/>
    <x v="1"/>
    <n v="15"/>
    <s v="Not sure"/>
    <m/>
    <m/>
    <m/>
    <m/>
    <m/>
    <m/>
    <m/>
    <m/>
    <m/>
    <m/>
    <m/>
    <m/>
    <m/>
    <m/>
    <m/>
    <m/>
    <n v="0"/>
    <x v="2"/>
    <m/>
    <s v=""/>
    <s v="Yes"/>
    <m/>
    <m/>
    <s v="State Revolving Fund loan(s)"/>
    <m/>
    <m/>
    <s v="VEDA loans for water improvements and radon eradication"/>
    <m/>
    <s v="State gov. agency"/>
    <s v="No"/>
    <s v="No"/>
    <m/>
    <m/>
    <m/>
    <m/>
    <m/>
    <m/>
    <m/>
    <m/>
    <m/>
    <m/>
    <m/>
    <s v="Help complying with state and/or federal regulations"/>
    <s v="Help communicating with customers"/>
    <m/>
    <m/>
    <s v="continual flow of technical information as this survey provides you with previously unknown problems"/>
    <m/>
    <s v="Understanding the results from this survey"/>
    <x v="246"/>
  </r>
  <r>
    <n v="11576129571"/>
    <d v="2020-05-07T13:44:34.000"/>
    <d v="2020-05-07T13:51:17.000"/>
    <s v="GLCAP"/>
    <x v="23"/>
    <s v="1"/>
    <m/>
    <m/>
    <m/>
    <x v="1"/>
    <n v="200"/>
    <n v="520"/>
    <x v="1"/>
    <x v="3"/>
    <x v="3"/>
    <n v="0"/>
    <n v="1"/>
    <n v="1"/>
    <x v="4"/>
    <n v="4"/>
    <s v="No"/>
    <m/>
    <m/>
    <m/>
    <m/>
    <m/>
    <m/>
    <m/>
    <m/>
    <m/>
    <m/>
    <m/>
    <m/>
    <m/>
    <m/>
    <m/>
    <m/>
    <n v="0"/>
    <x v="2"/>
    <m/>
    <s v=""/>
    <s v="Yes"/>
    <m/>
    <s v="U.S. Department of Agriculture loan(s)"/>
    <m/>
    <m/>
    <m/>
    <m/>
    <m/>
    <m/>
    <s v="No"/>
    <s v="No"/>
    <m/>
    <m/>
    <m/>
    <m/>
    <m/>
    <m/>
    <m/>
    <m/>
    <m/>
    <m/>
    <m/>
    <m/>
    <m/>
    <m/>
    <s v="Not sure"/>
    <m/>
    <m/>
    <m/>
    <x v="247"/>
  </r>
  <r>
    <n v="11574256568"/>
    <d v="2020-05-06T23:30:04.000"/>
    <d v="2020-05-06T23:33:14.000"/>
    <s v="RCAC"/>
    <x v="41"/>
    <s v="1"/>
    <m/>
    <m/>
    <m/>
    <x v="2"/>
    <n v="124"/>
    <n v="322.40000000000003"/>
    <x v="0"/>
    <x v="18"/>
    <x v="2"/>
    <n v="1"/>
    <n v="3"/>
    <n v="0"/>
    <x v="0"/>
    <s v=""/>
    <s v="Not sure"/>
    <m/>
    <m/>
    <m/>
    <m/>
    <m/>
    <m/>
    <m/>
    <m/>
    <m/>
    <m/>
    <m/>
    <m/>
    <m/>
    <m/>
    <m/>
    <m/>
    <n v="0"/>
    <x v="2"/>
    <m/>
    <s v=""/>
    <s v="Yes"/>
    <m/>
    <m/>
    <s v="State Revolving Fund loan(s)"/>
    <m/>
    <m/>
    <m/>
    <m/>
    <m/>
    <s v="No"/>
    <s v="No"/>
    <m/>
    <m/>
    <m/>
    <m/>
    <m/>
    <m/>
    <s v="Help navigating resources and/or policy changes"/>
    <s v="Help accessing financial assistance"/>
    <m/>
    <m/>
    <m/>
    <s v="Help complying with state and/or federal regulations"/>
    <m/>
    <m/>
    <m/>
    <m/>
    <m/>
    <m/>
    <x v="248"/>
  </r>
  <r>
    <n v="11587741736"/>
    <d v="2020-05-11T14:42:50.000"/>
    <d v="2020-05-11T14:46:39.000"/>
    <s v="MAP"/>
    <x v="32"/>
    <s v="1"/>
    <m/>
    <m/>
    <m/>
    <x v="2"/>
    <n v="950"/>
    <n v="2470"/>
    <x v="1"/>
    <x v="6"/>
    <x v="6"/>
    <n v="8"/>
    <n v="0"/>
    <n v="0"/>
    <x v="1"/>
    <n v="15"/>
    <s v="No"/>
    <m/>
    <m/>
    <m/>
    <m/>
    <m/>
    <m/>
    <m/>
    <m/>
    <m/>
    <m/>
    <m/>
    <m/>
    <m/>
    <m/>
    <m/>
    <m/>
    <n v="0"/>
    <x v="2"/>
    <m/>
    <s v=""/>
    <s v="Yes"/>
    <m/>
    <m/>
    <s v="State Revolving Fund loan(s)"/>
    <m/>
    <m/>
    <m/>
    <m/>
    <m/>
    <s v="No"/>
    <s v="Yes"/>
    <s v="working with County Emergency Manager to keep informed on happenings.  Also keeping abreast on updates from the Governor."/>
    <m/>
    <s v="Communication/Discussion - Sharing ideas/see what other organizations are doing"/>
    <s v="We currently have no cases in our County."/>
    <m/>
    <s v="None (no cases in area)"/>
    <m/>
    <m/>
    <m/>
    <m/>
    <m/>
    <m/>
    <m/>
    <m/>
    <s v="Not sure"/>
    <m/>
    <m/>
    <m/>
    <x v="249"/>
  </r>
  <r>
    <n v="11576604393"/>
    <d v="2020-05-07T12:42:56.000"/>
    <d v="2020-05-07T15:47:46.000"/>
    <s v="GLCAP"/>
    <x v="19"/>
    <s v="1"/>
    <m/>
    <m/>
    <m/>
    <x v="2"/>
    <n v="1753"/>
    <n v="4557.8"/>
    <x v="2"/>
    <x v="18"/>
    <x v="2"/>
    <n v="4"/>
    <n v="0"/>
    <n v="0"/>
    <x v="0"/>
    <s v=""/>
    <s v="Yes"/>
    <m/>
    <m/>
    <m/>
    <m/>
    <m/>
    <m/>
    <s v="delaying or impeding capital improvement projects"/>
    <m/>
    <m/>
    <m/>
    <m/>
    <m/>
    <m/>
    <m/>
    <s v="No change"/>
    <n v="0"/>
    <n v="0"/>
    <x v="2"/>
    <n v="0"/>
    <n v="0"/>
    <s v="Yes"/>
    <m/>
    <m/>
    <s v="State Revolving Fund loan(s)"/>
    <m/>
    <m/>
    <m/>
    <m/>
    <m/>
    <s v="No"/>
    <s v="Not sure"/>
    <m/>
    <m/>
    <m/>
    <m/>
    <m/>
    <m/>
    <s v="Help navigating resources and/or policy changes"/>
    <s v="Help accessing financial assistance"/>
    <m/>
    <s v="Help accessing Personal Protective Equipment (PPE)"/>
    <m/>
    <m/>
    <m/>
    <m/>
    <m/>
    <m/>
    <m/>
    <m/>
    <x v="250"/>
  </r>
  <r>
    <n v="11600488469"/>
    <d v="2020-05-14T12:45:46.000"/>
    <d v="2020-05-14T12:49:53.000"/>
    <s v="RSOL"/>
    <x v="18"/>
    <s v="1"/>
    <m/>
    <m/>
    <m/>
    <x v="2"/>
    <n v="20"/>
    <n v="52"/>
    <x v="0"/>
    <x v="1"/>
    <x v="1"/>
    <n v="0"/>
    <n v="0"/>
    <n v="1"/>
    <x v="1"/>
    <n v="15"/>
    <s v="No"/>
    <m/>
    <m/>
    <m/>
    <m/>
    <m/>
    <m/>
    <m/>
    <m/>
    <m/>
    <m/>
    <m/>
    <m/>
    <m/>
    <m/>
    <m/>
    <m/>
    <n v="0"/>
    <x v="2"/>
    <m/>
    <s v=""/>
    <s v="No"/>
    <m/>
    <m/>
    <m/>
    <s v="Not borrowing"/>
    <m/>
    <m/>
    <m/>
    <m/>
    <s v="No"/>
    <s v="No"/>
    <m/>
    <m/>
    <m/>
    <m/>
    <m/>
    <m/>
    <m/>
    <m/>
    <m/>
    <m/>
    <m/>
    <m/>
    <m/>
    <m/>
    <s v="Not sure"/>
    <m/>
    <m/>
    <m/>
    <x v="251"/>
  </r>
  <r>
    <n v="11568249977"/>
    <d v="2020-05-05T13:49:53.000"/>
    <d v="2020-05-05T13:56:59.000"/>
    <s v="GLCAP"/>
    <x v="3"/>
    <s v="1"/>
    <m/>
    <m/>
    <m/>
    <x v="0"/>
    <n v="9500"/>
    <n v="24700"/>
    <x v="3"/>
    <x v="3"/>
    <x v="3"/>
    <n v="26"/>
    <n v="0"/>
    <n v="1"/>
    <x v="5"/>
    <s v=""/>
    <s v="Yes"/>
    <s v="paying staff"/>
    <m/>
    <s v="paying bills, like electricity"/>
    <s v="paying for chemicals"/>
    <m/>
    <m/>
    <m/>
    <m/>
    <m/>
    <m/>
    <m/>
    <m/>
    <m/>
    <m/>
    <s v="Decrease"/>
    <m/>
    <s v=""/>
    <x v="7"/>
    <n v="35000"/>
    <n v="-35000"/>
    <s v="Yes"/>
    <s v="Bond(s)"/>
    <m/>
    <s v="State Revolving Fund loan(s)"/>
    <m/>
    <m/>
    <m/>
    <m/>
    <m/>
    <s v="Yes"/>
    <s v="No"/>
    <m/>
    <m/>
    <m/>
    <m/>
    <m/>
    <m/>
    <m/>
    <m/>
    <m/>
    <s v="Help accessing Personal Protective Equipment (PPE)"/>
    <m/>
    <m/>
    <m/>
    <m/>
    <s v="Not sure"/>
    <m/>
    <m/>
    <m/>
    <x v="252"/>
  </r>
  <r>
    <n v="11613676250"/>
    <d v="2020-05-18T20:03:36.000"/>
    <d v="2020-05-18T20:07:35.000"/>
    <s v="GLCAP"/>
    <x v="23"/>
    <s v="Multiple"/>
    <m/>
    <m/>
    <m/>
    <x v="1"/>
    <n v="1650"/>
    <n v="4290"/>
    <x v="2"/>
    <x v="8"/>
    <x v="8"/>
    <n v="0"/>
    <n v="0"/>
    <n v="3"/>
    <x v="1"/>
    <n v="15"/>
    <s v="No"/>
    <m/>
    <m/>
    <m/>
    <m/>
    <m/>
    <m/>
    <m/>
    <m/>
    <m/>
    <m/>
    <m/>
    <m/>
    <m/>
    <m/>
    <m/>
    <m/>
    <n v="0"/>
    <x v="2"/>
    <m/>
    <s v=""/>
    <s v="Yes"/>
    <m/>
    <s v="U.S. Department of Agriculture loan(s)"/>
    <m/>
    <m/>
    <m/>
    <m/>
    <m/>
    <m/>
    <s v="No"/>
    <s v="No"/>
    <m/>
    <m/>
    <m/>
    <m/>
    <m/>
    <m/>
    <m/>
    <m/>
    <m/>
    <m/>
    <m/>
    <m/>
    <m/>
    <m/>
    <s v="Not sure"/>
    <m/>
    <m/>
    <m/>
    <x v="253"/>
  </r>
  <r>
    <n v="11613167419"/>
    <d v="2020-05-18T17:39:59.000"/>
    <d v="2020-05-18T17:44:38.000"/>
    <s v="RSOL"/>
    <x v="47"/>
    <s v="1"/>
    <m/>
    <m/>
    <m/>
    <x v="0"/>
    <n v="40"/>
    <n v="104"/>
    <x v="0"/>
    <x v="1"/>
    <x v="1"/>
    <n v="0"/>
    <n v="2"/>
    <n v="1"/>
    <x v="2"/>
    <n v="9"/>
    <s v="Yes"/>
    <m/>
    <m/>
    <m/>
    <m/>
    <m/>
    <s v="complying with state and/or federal regulations"/>
    <s v="delaying or impeding capital improvement projects"/>
    <m/>
    <m/>
    <m/>
    <m/>
    <m/>
    <m/>
    <m/>
    <s v="No change"/>
    <n v="0"/>
    <n v="0"/>
    <x v="2"/>
    <n v="0"/>
    <n v="0"/>
    <s v="No"/>
    <m/>
    <m/>
    <m/>
    <s v="Not borrowing"/>
    <m/>
    <m/>
    <m/>
    <m/>
    <s v="No"/>
    <s v="No"/>
    <m/>
    <m/>
    <m/>
    <m/>
    <m/>
    <m/>
    <m/>
    <m/>
    <m/>
    <m/>
    <m/>
    <s v="Help complying with state and/or federal regulations"/>
    <m/>
    <m/>
    <m/>
    <m/>
    <m/>
    <m/>
    <x v="254"/>
  </r>
  <r>
    <n v="11579868527"/>
    <d v="2020-05-08T13:06:56.000"/>
    <d v="2020-05-08T14:36:18.000"/>
    <s v="GLCAP"/>
    <x v="12"/>
    <s v="1"/>
    <m/>
    <m/>
    <m/>
    <x v="2"/>
    <n v="3300"/>
    <n v="8580"/>
    <x v="2"/>
    <x v="8"/>
    <x v="8"/>
    <n v="9"/>
    <n v="0"/>
    <n v="0"/>
    <x v="0"/>
    <s v=""/>
    <s v="Not sure"/>
    <m/>
    <m/>
    <m/>
    <m/>
    <m/>
    <m/>
    <m/>
    <m/>
    <m/>
    <m/>
    <m/>
    <m/>
    <m/>
    <m/>
    <m/>
    <m/>
    <n v="0"/>
    <x v="2"/>
    <m/>
    <s v=""/>
    <m/>
    <m/>
    <m/>
    <m/>
    <m/>
    <s v="Do not want to answer"/>
    <m/>
    <m/>
    <m/>
    <s v="No"/>
    <s v="No"/>
    <s v="no gaps or issues as of yet"/>
    <m/>
    <s v="None/NA"/>
    <s v="no"/>
    <m/>
    <s v="None/NA"/>
    <m/>
    <m/>
    <m/>
    <s v="Help accessing Personal Protective Equipment (PPE)"/>
    <m/>
    <m/>
    <m/>
    <m/>
    <m/>
    <m/>
    <m/>
    <m/>
    <x v="255"/>
  </r>
  <r>
    <n v="11604856045"/>
    <d v="2020-05-15T14:01:36.000"/>
    <d v="2020-05-15T14:04:34.000"/>
    <s v="SERCAP"/>
    <x v="29"/>
    <s v="1"/>
    <m/>
    <m/>
    <m/>
    <x v="2"/>
    <n v="400"/>
    <n v="1040"/>
    <x v="1"/>
    <x v="11"/>
    <x v="2"/>
    <n v="2"/>
    <n v="2"/>
    <n v="0"/>
    <x v="0"/>
    <s v=""/>
    <s v="Yes"/>
    <m/>
    <m/>
    <m/>
    <m/>
    <s v="maintaining our system"/>
    <m/>
    <m/>
    <m/>
    <m/>
    <m/>
    <m/>
    <m/>
    <m/>
    <m/>
    <s v="No change"/>
    <n v="0"/>
    <n v="0"/>
    <x v="2"/>
    <n v="0"/>
    <n v="0"/>
    <m/>
    <m/>
    <m/>
    <m/>
    <m/>
    <m/>
    <m/>
    <m/>
    <m/>
    <m/>
    <m/>
    <m/>
    <m/>
    <m/>
    <m/>
    <m/>
    <m/>
    <m/>
    <m/>
    <m/>
    <m/>
    <m/>
    <m/>
    <m/>
    <m/>
    <m/>
    <m/>
    <m/>
    <m/>
    <x v="256"/>
  </r>
  <r>
    <n v="11580253979"/>
    <d v="2020-05-08T15:00:09.000"/>
    <d v="2020-05-08T15:03:52.000"/>
    <s v="RSOL"/>
    <x v="45"/>
    <s v="1"/>
    <m/>
    <m/>
    <m/>
    <x v="2"/>
    <n v="290"/>
    <n v="754"/>
    <x v="1"/>
    <x v="26"/>
    <x v="5"/>
    <n v="1"/>
    <n v="1"/>
    <n v="0"/>
    <x v="2"/>
    <n v="9"/>
    <s v="No"/>
    <m/>
    <m/>
    <m/>
    <m/>
    <m/>
    <m/>
    <m/>
    <m/>
    <m/>
    <m/>
    <m/>
    <m/>
    <m/>
    <m/>
    <m/>
    <m/>
    <n v="0"/>
    <x v="2"/>
    <m/>
    <s v=""/>
    <s v="Yes"/>
    <m/>
    <m/>
    <s v="State Revolving Fund loan(s)"/>
    <m/>
    <m/>
    <m/>
    <m/>
    <m/>
    <s v="No"/>
    <s v="Not sure"/>
    <m/>
    <m/>
    <m/>
    <m/>
    <m/>
    <m/>
    <m/>
    <m/>
    <m/>
    <s v="Help accessing Personal Protective Equipment (PPE)"/>
    <m/>
    <m/>
    <m/>
    <m/>
    <m/>
    <m/>
    <m/>
    <m/>
    <x v="257"/>
  </r>
  <r>
    <n v="11592342621"/>
    <d v="2020-05-12T14:26:45.000"/>
    <d v="2020-05-12T14:40:47.000"/>
    <s v="GLCAP"/>
    <x v="23"/>
    <s v="1"/>
    <m/>
    <m/>
    <m/>
    <x v="2"/>
    <n v="355"/>
    <n v="923"/>
    <x v="1"/>
    <x v="0"/>
    <x v="0"/>
    <n v="7"/>
    <n v="1"/>
    <n v="1"/>
    <x v="4"/>
    <n v="4"/>
    <s v="Not sure"/>
    <m/>
    <m/>
    <m/>
    <m/>
    <m/>
    <m/>
    <m/>
    <m/>
    <m/>
    <m/>
    <m/>
    <m/>
    <m/>
    <m/>
    <m/>
    <m/>
    <n v="0"/>
    <x v="2"/>
    <m/>
    <s v=""/>
    <s v="Yes"/>
    <s v="Bond(s)"/>
    <m/>
    <s v="State Revolving Fund loan(s)"/>
    <m/>
    <m/>
    <m/>
    <m/>
    <m/>
    <s v="No"/>
    <s v="No"/>
    <m/>
    <m/>
    <m/>
    <m/>
    <m/>
    <m/>
    <m/>
    <m/>
    <m/>
    <m/>
    <m/>
    <m/>
    <m/>
    <m/>
    <s v="Not sure"/>
    <m/>
    <m/>
    <m/>
    <x v="258"/>
  </r>
  <r>
    <n v="11577124890"/>
    <d v="2020-05-07T17:53:01.000"/>
    <d v="2020-05-07T17:56:39.000"/>
    <s v="GLCAP"/>
    <x v="3"/>
    <s v="1"/>
    <m/>
    <m/>
    <m/>
    <x v="1"/>
    <n v="320"/>
    <n v="832"/>
    <x v="1"/>
    <x v="40"/>
    <x v="4"/>
    <n v="2"/>
    <n v="0"/>
    <n v="0"/>
    <x v="3"/>
    <n v="0"/>
    <s v="Not sure"/>
    <m/>
    <m/>
    <m/>
    <m/>
    <m/>
    <m/>
    <m/>
    <m/>
    <m/>
    <m/>
    <m/>
    <m/>
    <m/>
    <m/>
    <m/>
    <m/>
    <n v="0"/>
    <x v="2"/>
    <m/>
    <s v=""/>
    <s v="Yes"/>
    <s v="Bond(s)"/>
    <m/>
    <s v="State Revolving Fund loan(s)"/>
    <m/>
    <m/>
    <m/>
    <m/>
    <m/>
    <s v="No"/>
    <s v="No"/>
    <m/>
    <m/>
    <m/>
    <m/>
    <m/>
    <m/>
    <m/>
    <s v="Help accessing financial assistance"/>
    <m/>
    <m/>
    <m/>
    <s v="Help complying with state and/or federal regulations"/>
    <m/>
    <m/>
    <m/>
    <s v="Help with coping with regulatory agencies"/>
    <m/>
    <m/>
    <x v="259"/>
  </r>
  <r>
    <n v="11577071493"/>
    <d v="2020-05-07T17:31:40.000"/>
    <d v="2020-05-07T17:52:15.000"/>
    <s v="GLCAP"/>
    <x v="3"/>
    <s v="1"/>
    <m/>
    <m/>
    <m/>
    <x v="0"/>
    <n v="366"/>
    <n v="951.6"/>
    <x v="1"/>
    <x v="51"/>
    <x v="4"/>
    <n v="3"/>
    <n v="1"/>
    <n v="0"/>
    <x v="3"/>
    <n v="0"/>
    <s v="Not sure"/>
    <m/>
    <m/>
    <m/>
    <m/>
    <m/>
    <m/>
    <m/>
    <m/>
    <m/>
    <m/>
    <m/>
    <m/>
    <m/>
    <m/>
    <m/>
    <m/>
    <n v="0"/>
    <x v="2"/>
    <m/>
    <s v=""/>
    <s v="No"/>
    <m/>
    <m/>
    <m/>
    <s v="Not borrowing"/>
    <m/>
    <m/>
    <m/>
    <m/>
    <s v="Not applicable"/>
    <s v="No"/>
    <m/>
    <m/>
    <m/>
    <m/>
    <m/>
    <m/>
    <m/>
    <s v="Help accessing financial assistance"/>
    <m/>
    <m/>
    <m/>
    <m/>
    <m/>
    <m/>
    <m/>
    <m/>
    <m/>
    <m/>
    <x v="259"/>
  </r>
  <r>
    <n v="11577472738"/>
    <d v="2020-05-07T19:28:34.000"/>
    <d v="2020-05-07T19:37:38.000"/>
    <s v="MAP"/>
    <x v="1"/>
    <s v="1"/>
    <m/>
    <m/>
    <m/>
    <x v="2"/>
    <n v="700"/>
    <n v="1820"/>
    <x v="1"/>
    <x v="24"/>
    <x v="5"/>
    <n v="4"/>
    <n v="0"/>
    <n v="1"/>
    <x v="0"/>
    <s v=""/>
    <s v="Yes"/>
    <m/>
    <s v="keeping staff"/>
    <m/>
    <m/>
    <m/>
    <m/>
    <s v="delaying or impeding capital improvement projects"/>
    <m/>
    <m/>
    <m/>
    <s v="Our community is heavily dependent on utility revenue, most notably electricity, but also water. The drop in sales tax, golf course and recreation revenues must be made up with utility funds."/>
    <m/>
    <s v="Miscellaneous"/>
    <n v="1"/>
    <s v="Decrease"/>
    <n v="5"/>
    <n v="-5"/>
    <x v="1"/>
    <n v="150000"/>
    <n v="-150000"/>
    <s v="Yes"/>
    <m/>
    <s v="U.S. Department of Agriculture loan(s)"/>
    <m/>
    <m/>
    <m/>
    <s v="CDBG committment of $600,000 for waste water treatment plant decommission, construction of lagoon and lift station"/>
    <m/>
    <s v="CDBG Grant"/>
    <s v="Not applicable"/>
    <s v="No"/>
    <m/>
    <m/>
    <m/>
    <s v="The mayor raised $6000 in private foundation funds. The city sent a $10 coupon for any of our 5 restaurants to each utility customer address. Residents have been utilizing those coupons at our local restaurants and the city has reimbursed the restaurants as the coupons are turned in. Other cities have copied this simple project to put funds in the hands of our locally owned and operated restaurants. Curiously we were criticized at the state level because we did not wait for federal funds to save us."/>
    <m/>
    <s v="General assistance"/>
    <m/>
    <m/>
    <m/>
    <m/>
    <m/>
    <m/>
    <m/>
    <m/>
    <m/>
    <s v="Help convince the governor she is the source of our pain. Get her foot off our throat and we'll save ourselves."/>
    <m/>
    <s v="Miscellaneous"/>
    <x v="260"/>
  </r>
  <r>
    <n v="11589615731"/>
    <d v="2020-05-11T22:31:33.000"/>
    <d v="2020-05-11T22:34:14.000"/>
    <s v="GLCAP"/>
    <x v="23"/>
    <s v="1"/>
    <m/>
    <m/>
    <m/>
    <x v="1"/>
    <n v="276"/>
    <n v="717.6"/>
    <x v="1"/>
    <x v="29"/>
    <x v="8"/>
    <n v="2"/>
    <n v="1"/>
    <n v="2"/>
    <x v="0"/>
    <s v=""/>
    <s v="Not sure"/>
    <m/>
    <m/>
    <m/>
    <m/>
    <m/>
    <m/>
    <m/>
    <m/>
    <m/>
    <m/>
    <m/>
    <m/>
    <m/>
    <m/>
    <m/>
    <m/>
    <n v="0"/>
    <x v="2"/>
    <m/>
    <s v=""/>
    <s v="Yes"/>
    <m/>
    <m/>
    <s v="State Revolving Fund loan(s)"/>
    <m/>
    <m/>
    <m/>
    <m/>
    <m/>
    <s v="No"/>
    <s v="No"/>
    <m/>
    <m/>
    <m/>
    <m/>
    <m/>
    <m/>
    <m/>
    <m/>
    <m/>
    <m/>
    <m/>
    <m/>
    <m/>
    <m/>
    <s v="Not sure"/>
    <m/>
    <m/>
    <m/>
    <x v="261"/>
  </r>
  <r>
    <n v="11565944100"/>
    <d v="2020-05-04T20:27:17.000"/>
    <d v="2020-05-04T20:52:06.000"/>
    <s v="CU"/>
    <x v="5"/>
    <s v="1"/>
    <m/>
    <m/>
    <m/>
    <x v="2"/>
    <n v="370"/>
    <n v="962"/>
    <x v="1"/>
    <x v="16"/>
    <x v="8"/>
    <n v="2"/>
    <n v="1"/>
    <n v="1"/>
    <x v="2"/>
    <n v="9"/>
    <s v="Not sure"/>
    <m/>
    <m/>
    <m/>
    <m/>
    <m/>
    <m/>
    <m/>
    <m/>
    <m/>
    <m/>
    <m/>
    <m/>
    <m/>
    <m/>
    <m/>
    <m/>
    <n v="0"/>
    <x v="2"/>
    <m/>
    <s v=""/>
    <s v="Yes"/>
    <m/>
    <s v="U.S. Department of Agriculture loan(s)"/>
    <m/>
    <m/>
    <m/>
    <m/>
    <m/>
    <m/>
    <s v="No"/>
    <s v="No"/>
    <m/>
    <m/>
    <m/>
    <m/>
    <m/>
    <m/>
    <m/>
    <m/>
    <m/>
    <m/>
    <m/>
    <m/>
    <m/>
    <m/>
    <s v="Not sure"/>
    <m/>
    <m/>
    <m/>
    <x v="262"/>
  </r>
  <r>
    <n v="11577712562"/>
    <d v="2020-05-07T20:38:04.000"/>
    <d v="2020-05-07T20:39:47.000"/>
    <s v="CU"/>
    <x v="4"/>
    <s v="1"/>
    <m/>
    <m/>
    <s v="Incomplete"/>
    <x v="2"/>
    <n v="980"/>
    <n v="2548"/>
    <x v="1"/>
    <x v="34"/>
    <x v="5"/>
    <n v="3"/>
    <n v="0"/>
    <n v="0"/>
    <x v="0"/>
    <s v=""/>
    <s v="Yes"/>
    <m/>
    <m/>
    <m/>
    <m/>
    <m/>
    <m/>
    <m/>
    <m/>
    <m/>
    <m/>
    <m/>
    <m/>
    <m/>
    <m/>
    <m/>
    <m/>
    <s v=""/>
    <x v="7"/>
    <m/>
    <s v=""/>
    <m/>
    <m/>
    <m/>
    <m/>
    <m/>
    <m/>
    <m/>
    <m/>
    <m/>
    <m/>
    <m/>
    <m/>
    <m/>
    <m/>
    <m/>
    <m/>
    <m/>
    <m/>
    <m/>
    <m/>
    <m/>
    <m/>
    <m/>
    <m/>
    <m/>
    <m/>
    <m/>
    <m/>
    <m/>
    <x v="263"/>
  </r>
  <r>
    <n v="11602025929"/>
    <d v="2020-05-14T19:13:27.000"/>
    <d v="2020-05-14T19:16:43.000"/>
    <s v="CU"/>
    <x v="21"/>
    <s v="1"/>
    <m/>
    <m/>
    <s v="Incomplete"/>
    <x v="2"/>
    <n v="314"/>
    <n v="816.4"/>
    <x v="1"/>
    <x v="22"/>
    <x v="8"/>
    <n v="2"/>
    <n v="1"/>
    <n v="0"/>
    <x v="0"/>
    <s v=""/>
    <s v="Yes"/>
    <m/>
    <m/>
    <m/>
    <m/>
    <m/>
    <m/>
    <m/>
    <m/>
    <m/>
    <m/>
    <m/>
    <m/>
    <m/>
    <m/>
    <m/>
    <m/>
    <s v=""/>
    <x v="7"/>
    <m/>
    <s v=""/>
    <m/>
    <m/>
    <m/>
    <m/>
    <m/>
    <m/>
    <m/>
    <m/>
    <m/>
    <m/>
    <m/>
    <m/>
    <m/>
    <m/>
    <m/>
    <m/>
    <m/>
    <m/>
    <m/>
    <m/>
    <m/>
    <m/>
    <m/>
    <m/>
    <m/>
    <m/>
    <m/>
    <m/>
    <m/>
    <x v="264"/>
  </r>
  <r>
    <n v="11603243068"/>
    <d v="2020-05-15T02:18:24.000"/>
    <d v="2020-05-15T02:21:08.000"/>
    <s v="CU"/>
    <x v="4"/>
    <s v="1"/>
    <m/>
    <m/>
    <m/>
    <x v="0"/>
    <n v="287"/>
    <n v="746.2"/>
    <x v="1"/>
    <x v="25"/>
    <x v="8"/>
    <n v="0"/>
    <n v="2"/>
    <n v="0"/>
    <x v="1"/>
    <n v="15"/>
    <s v="No"/>
    <m/>
    <m/>
    <m/>
    <m/>
    <m/>
    <m/>
    <m/>
    <m/>
    <m/>
    <m/>
    <m/>
    <m/>
    <m/>
    <m/>
    <m/>
    <m/>
    <n v="0"/>
    <x v="2"/>
    <m/>
    <s v=""/>
    <s v="Yes"/>
    <m/>
    <s v="U.S. Department of Agriculture loan(s)"/>
    <m/>
    <m/>
    <m/>
    <m/>
    <m/>
    <m/>
    <s v="No"/>
    <s v="No"/>
    <m/>
    <m/>
    <m/>
    <m/>
    <m/>
    <m/>
    <m/>
    <m/>
    <m/>
    <m/>
    <m/>
    <m/>
    <m/>
    <m/>
    <s v="Not sure"/>
    <m/>
    <m/>
    <m/>
    <x v="265"/>
  </r>
  <r>
    <n v="11597849595"/>
    <d v="2020-05-13T19:08:26.000"/>
    <d v="2020-05-13T19:17:25.000"/>
    <s v="RCAC"/>
    <x v="8"/>
    <s v="Multiple"/>
    <m/>
    <m/>
    <m/>
    <x v="0"/>
    <n v="1389"/>
    <n v="3611.4"/>
    <x v="2"/>
    <x v="25"/>
    <x v="8"/>
    <n v="4"/>
    <n v="0"/>
    <n v="0"/>
    <x v="1"/>
    <n v="15"/>
    <s v="No"/>
    <m/>
    <m/>
    <m/>
    <m/>
    <m/>
    <m/>
    <m/>
    <m/>
    <m/>
    <m/>
    <m/>
    <m/>
    <m/>
    <m/>
    <m/>
    <m/>
    <n v="0"/>
    <x v="2"/>
    <m/>
    <s v=""/>
    <s v="No"/>
    <m/>
    <m/>
    <m/>
    <s v="Not borrowing"/>
    <m/>
    <m/>
    <m/>
    <m/>
    <s v="No"/>
    <s v="No"/>
    <m/>
    <m/>
    <m/>
    <m/>
    <m/>
    <m/>
    <m/>
    <m/>
    <m/>
    <m/>
    <m/>
    <m/>
    <m/>
    <m/>
    <s v="Not sure"/>
    <m/>
    <m/>
    <m/>
    <x v="266"/>
  </r>
  <r>
    <n v="11597390479"/>
    <d v="2020-05-13T17:13:43.000"/>
    <d v="2020-05-13T17:19:43.000"/>
    <s v="CU"/>
    <x v="21"/>
    <s v="1"/>
    <m/>
    <m/>
    <m/>
    <x v="2"/>
    <n v="256"/>
    <n v="665.6"/>
    <x v="1"/>
    <x v="24"/>
    <x v="5"/>
    <n v="1"/>
    <n v="1"/>
    <n v="1"/>
    <x v="2"/>
    <n v="9"/>
    <s v="Not sure"/>
    <m/>
    <m/>
    <m/>
    <m/>
    <m/>
    <m/>
    <m/>
    <m/>
    <m/>
    <m/>
    <m/>
    <m/>
    <m/>
    <m/>
    <m/>
    <m/>
    <n v="0"/>
    <x v="2"/>
    <m/>
    <s v=""/>
    <m/>
    <m/>
    <m/>
    <m/>
    <m/>
    <s v="Do not want to answer"/>
    <m/>
    <m/>
    <m/>
    <s v="Not applicable"/>
    <s v="Not sure"/>
    <m/>
    <m/>
    <m/>
    <s v="No"/>
    <m/>
    <s v="None/NA"/>
    <m/>
    <m/>
    <m/>
    <m/>
    <m/>
    <m/>
    <m/>
    <m/>
    <s v="Not sure"/>
    <m/>
    <m/>
    <m/>
    <x v="267"/>
  </r>
  <r>
    <n v="11569881094"/>
    <d v="2020-05-05T20:31:04.000"/>
    <d v="2020-05-05T21:29:03.000"/>
    <s v="CU"/>
    <x v="4"/>
    <s v="1"/>
    <m/>
    <m/>
    <m/>
    <x v="2"/>
    <n v="97"/>
    <n v="252.20000000000002"/>
    <x v="0"/>
    <x v="14"/>
    <x v="5"/>
    <n v="1"/>
    <n v="0"/>
    <n v="1"/>
    <x v="0"/>
    <s v=""/>
    <s v="Yes"/>
    <s v="paying staff"/>
    <m/>
    <s v="paying bills, like electricity"/>
    <m/>
    <m/>
    <s v="complying with state and/or federal regulations"/>
    <m/>
    <m/>
    <m/>
    <m/>
    <m/>
    <m/>
    <m/>
    <m/>
    <s v="Increase"/>
    <n v="13"/>
    <n v="13"/>
    <x v="8"/>
    <n v="1200"/>
    <n v="1200"/>
    <s v="Yes"/>
    <m/>
    <m/>
    <m/>
    <m/>
    <m/>
    <s v="TWDB Grant/Loan"/>
    <m/>
    <s v="State gov. agency"/>
    <s v="No"/>
    <s v="No"/>
    <m/>
    <m/>
    <m/>
    <m/>
    <m/>
    <m/>
    <m/>
    <m/>
    <m/>
    <m/>
    <m/>
    <m/>
    <m/>
    <m/>
    <s v="Not sure"/>
    <m/>
    <m/>
    <m/>
    <x v="268"/>
  </r>
  <r>
    <n v="11579732315"/>
    <d v="2020-05-08T12:01:02.000"/>
    <d v="2020-05-08T12:26:49.000"/>
    <s v="RSOL"/>
    <x v="18"/>
    <s v="1"/>
    <m/>
    <m/>
    <m/>
    <x v="2"/>
    <n v="6300"/>
    <n v="16380"/>
    <x v="3"/>
    <x v="40"/>
    <x v="4"/>
    <n v="25"/>
    <n v="2"/>
    <n v="0"/>
    <x v="4"/>
    <n v="4"/>
    <s v="Yes"/>
    <s v="paying staff"/>
    <m/>
    <s v="paying bills, like electricity"/>
    <s v="paying for chemicals"/>
    <s v="maintaining our system"/>
    <s v="complying with state and/or federal regulations"/>
    <s v="delaying or impeding capital improvement projects"/>
    <m/>
    <m/>
    <m/>
    <m/>
    <m/>
    <m/>
    <m/>
    <s v="Decrease"/>
    <n v="12"/>
    <n v="-12"/>
    <x v="0"/>
    <n v="100000"/>
    <n v="-100000"/>
    <s v="Yes"/>
    <s v="Bond(s)"/>
    <m/>
    <s v="State Revolving Fund loan(s)"/>
    <m/>
    <m/>
    <m/>
    <m/>
    <m/>
    <s v="Yes"/>
    <s v="Yes"/>
    <s v="WARN Mutual Aid System"/>
    <m/>
    <s v="Communication/Discussion - Providing help as needed"/>
    <s v="We are participating in the Biobot wastewater study"/>
    <m/>
    <s v="Participating in wastewater study"/>
    <m/>
    <m/>
    <m/>
    <s v="Help accessing Personal Protective Equipment (PPE)"/>
    <m/>
    <m/>
    <m/>
    <m/>
    <m/>
    <m/>
    <m/>
    <m/>
    <x v="269"/>
  </r>
  <r>
    <n v="11599142752"/>
    <d v="2020-05-14T02:30:38.000"/>
    <d v="2020-05-14T02:35:41.000"/>
    <s v="RSOL"/>
    <x v="18"/>
    <s v="0"/>
    <m/>
    <m/>
    <m/>
    <x v="0"/>
    <n v="40"/>
    <n v="104"/>
    <x v="0"/>
    <x v="1"/>
    <x v="1"/>
    <n v="0"/>
    <n v="0"/>
    <n v="1"/>
    <x v="0"/>
    <s v=""/>
    <s v="Not sure"/>
    <m/>
    <m/>
    <m/>
    <m/>
    <m/>
    <m/>
    <m/>
    <m/>
    <m/>
    <m/>
    <m/>
    <m/>
    <m/>
    <m/>
    <m/>
    <m/>
    <n v="0"/>
    <x v="2"/>
    <m/>
    <s v=""/>
    <s v="No"/>
    <m/>
    <m/>
    <m/>
    <s v="Not borrowing"/>
    <m/>
    <m/>
    <m/>
    <m/>
    <s v="No"/>
    <s v="No"/>
    <m/>
    <m/>
    <m/>
    <m/>
    <m/>
    <m/>
    <m/>
    <m/>
    <m/>
    <m/>
    <m/>
    <m/>
    <m/>
    <m/>
    <s v="Not sure"/>
    <m/>
    <m/>
    <m/>
    <x v="269"/>
  </r>
  <r>
    <n v="11570214595"/>
    <d v="2020-05-05T23:01:39.000"/>
    <d v="2020-05-05T23:11:30.000"/>
    <s v="RSOL"/>
    <x v="2"/>
    <s v="1"/>
    <m/>
    <m/>
    <m/>
    <x v="0"/>
    <m/>
    <s v=""/>
    <x v="4"/>
    <x v="3"/>
    <x v="3"/>
    <n v="0"/>
    <n v="0"/>
    <n v="0"/>
    <x v="0"/>
    <s v=""/>
    <s v="Yes"/>
    <m/>
    <m/>
    <m/>
    <m/>
    <m/>
    <m/>
    <s v="delaying or impeding capital improvement projects"/>
    <s v="paying back existing debt"/>
    <m/>
    <m/>
    <m/>
    <m/>
    <m/>
    <m/>
    <s v="Decrease"/>
    <m/>
    <s v=""/>
    <x v="7"/>
    <m/>
    <s v=""/>
    <s v="No"/>
    <m/>
    <m/>
    <m/>
    <s v="Not borrowing"/>
    <m/>
    <m/>
    <m/>
    <m/>
    <s v="Not applicable"/>
    <s v="Not sure"/>
    <m/>
    <m/>
    <m/>
    <m/>
    <m/>
    <m/>
    <m/>
    <m/>
    <m/>
    <m/>
    <m/>
    <m/>
    <m/>
    <m/>
    <s v="Not sure"/>
    <m/>
    <m/>
    <m/>
    <x v="270"/>
  </r>
  <r>
    <n v="11600800475"/>
    <d v="2020-05-14T14:04:34.000"/>
    <d v="2020-05-14T14:12:22.000"/>
    <s v="CU"/>
    <x v="4"/>
    <s v="1"/>
    <m/>
    <m/>
    <m/>
    <x v="2"/>
    <n v="197"/>
    <n v="512.2"/>
    <x v="1"/>
    <x v="17"/>
    <x v="8"/>
    <n v="2"/>
    <n v="0"/>
    <n v="0"/>
    <x v="2"/>
    <n v="9"/>
    <s v="No"/>
    <m/>
    <m/>
    <m/>
    <m/>
    <m/>
    <m/>
    <m/>
    <m/>
    <m/>
    <m/>
    <m/>
    <m/>
    <m/>
    <m/>
    <m/>
    <m/>
    <n v="0"/>
    <x v="2"/>
    <m/>
    <s v=""/>
    <s v="Yes"/>
    <m/>
    <s v="U.S. Department of Agriculture loan(s)"/>
    <m/>
    <m/>
    <m/>
    <m/>
    <m/>
    <m/>
    <s v="No"/>
    <s v="No"/>
    <m/>
    <m/>
    <m/>
    <m/>
    <m/>
    <m/>
    <m/>
    <m/>
    <s v="Help with operations and maintenance"/>
    <m/>
    <m/>
    <m/>
    <m/>
    <m/>
    <m/>
    <m/>
    <m/>
    <m/>
    <x v="271"/>
  </r>
  <r>
    <n v="11600590274"/>
    <d v="2020-05-14T13:15:19.000"/>
    <d v="2020-05-14T13:39:46.000"/>
    <s v="RSOL"/>
    <x v="18"/>
    <s v="1"/>
    <m/>
    <m/>
    <m/>
    <x v="2"/>
    <n v="800"/>
    <n v="2080"/>
    <x v="1"/>
    <x v="40"/>
    <x v="4"/>
    <n v="4"/>
    <n v="1"/>
    <n v="0"/>
    <x v="1"/>
    <n v="15"/>
    <s v="Yes"/>
    <m/>
    <m/>
    <m/>
    <m/>
    <m/>
    <m/>
    <m/>
    <m/>
    <m/>
    <s v="not applicable"/>
    <m/>
    <m/>
    <m/>
    <m/>
    <s v="Increase"/>
    <m/>
    <s v=""/>
    <x v="7"/>
    <n v="3000"/>
    <n v="3000"/>
    <s v="No"/>
    <m/>
    <m/>
    <m/>
    <s v="Not borrowing"/>
    <m/>
    <m/>
    <m/>
    <m/>
    <s v="No"/>
    <s v="Yes"/>
    <s v="Setup a plan with neighboring facilities to have coverage of the water and wastewater systems in the event staff come down with COVID-19."/>
    <m/>
    <s v="Personnel backups"/>
    <m/>
    <m/>
    <m/>
    <m/>
    <m/>
    <m/>
    <m/>
    <m/>
    <m/>
    <m/>
    <m/>
    <s v="Not sure"/>
    <m/>
    <m/>
    <m/>
    <x v="272"/>
  </r>
  <r>
    <n v="11568646474"/>
    <d v="2020-05-05T15:08:55.000"/>
    <d v="2020-05-05T15:34:59.000"/>
    <s v="CU"/>
    <x v="21"/>
    <s v="1"/>
    <m/>
    <m/>
    <m/>
    <x v="2"/>
    <n v="428"/>
    <n v="1112.8"/>
    <x v="1"/>
    <x v="16"/>
    <x v="8"/>
    <n v="2"/>
    <n v="0"/>
    <n v="1"/>
    <x v="4"/>
    <n v="4"/>
    <s v="No"/>
    <m/>
    <m/>
    <m/>
    <m/>
    <m/>
    <m/>
    <m/>
    <m/>
    <m/>
    <m/>
    <m/>
    <m/>
    <m/>
    <m/>
    <m/>
    <m/>
    <n v="0"/>
    <x v="2"/>
    <m/>
    <s v=""/>
    <s v="Yes"/>
    <m/>
    <s v="U.S. Department of Agriculture loan(s)"/>
    <m/>
    <m/>
    <m/>
    <m/>
    <m/>
    <m/>
    <s v="No"/>
    <s v="Yes"/>
    <s v="`- County Emergency Management"/>
    <m/>
    <s v="No details provided - just listed agency they're partnering with"/>
    <s v="Not at this time."/>
    <m/>
    <s v="None/NA"/>
    <m/>
    <m/>
    <m/>
    <m/>
    <m/>
    <m/>
    <m/>
    <m/>
    <s v="Not sure"/>
    <m/>
    <m/>
    <m/>
    <x v="273"/>
  </r>
  <r>
    <n v="11593599837"/>
    <d v="2020-05-12T19:35:38.000"/>
    <d v="2020-05-12T19:44:52.000"/>
    <s v="CU"/>
    <x v="20"/>
    <s v="1"/>
    <m/>
    <m/>
    <m/>
    <x v="0"/>
    <n v="15"/>
    <n v="39"/>
    <x v="0"/>
    <x v="1"/>
    <x v="1"/>
    <n v="1"/>
    <n v="0"/>
    <n v="0"/>
    <x v="4"/>
    <n v="4"/>
    <s v="Yes"/>
    <m/>
    <m/>
    <s v="paying bills, like electricity"/>
    <m/>
    <m/>
    <m/>
    <m/>
    <m/>
    <m/>
    <m/>
    <m/>
    <m/>
    <m/>
    <m/>
    <s v="No change"/>
    <n v="0"/>
    <n v="0"/>
    <x v="2"/>
    <n v="0"/>
    <n v="0"/>
    <s v="No"/>
    <m/>
    <m/>
    <m/>
    <s v="Not borrowing"/>
    <m/>
    <m/>
    <m/>
    <m/>
    <s v="Not applicable"/>
    <s v="No"/>
    <m/>
    <m/>
    <m/>
    <m/>
    <m/>
    <m/>
    <m/>
    <m/>
    <s v="Help with operations and maintenance"/>
    <s v="Help accessing Personal Protective Equipment (PPE)"/>
    <m/>
    <m/>
    <s v="Help communicating with customers"/>
    <s v="Help planning for or adjusting to any future reopening (flushing, financing reconnections, etc.)"/>
    <m/>
    <m/>
    <m/>
    <m/>
    <x v="274"/>
  </r>
  <r>
    <n v="11587507133"/>
    <d v="2020-05-11T13:43:39.000"/>
    <d v="2020-05-11T13:46:57.000"/>
    <s v="MAP"/>
    <x v="24"/>
    <s v="1"/>
    <m/>
    <m/>
    <m/>
    <x v="2"/>
    <n v="210"/>
    <n v="546"/>
    <x v="1"/>
    <x v="8"/>
    <x v="8"/>
    <n v="1"/>
    <n v="0"/>
    <n v="0"/>
    <x v="1"/>
    <n v="15"/>
    <s v="No"/>
    <m/>
    <m/>
    <m/>
    <m/>
    <m/>
    <m/>
    <m/>
    <m/>
    <m/>
    <m/>
    <m/>
    <m/>
    <m/>
    <m/>
    <m/>
    <m/>
    <n v="0"/>
    <x v="2"/>
    <m/>
    <s v=""/>
    <s v="Yes"/>
    <m/>
    <m/>
    <s v="State Revolving Fund loan(s)"/>
    <m/>
    <m/>
    <m/>
    <m/>
    <m/>
    <s v="No"/>
    <s v="No"/>
    <m/>
    <m/>
    <m/>
    <s v="No, everything is being handled &quot;business as usual&quot;"/>
    <m/>
    <s v="None/NA"/>
    <m/>
    <m/>
    <m/>
    <m/>
    <m/>
    <m/>
    <m/>
    <m/>
    <m/>
    <s v="None"/>
    <m/>
    <s v="None/NA"/>
    <x v="275"/>
  </r>
  <r>
    <n v="11596616068"/>
    <d v="2020-05-13T14:14:33.000"/>
    <d v="2020-05-13T14:17:23.000"/>
    <s v="CU"/>
    <x v="5"/>
    <s v="1"/>
    <m/>
    <m/>
    <m/>
    <x v="0"/>
    <n v="905"/>
    <n v="2353"/>
    <x v="1"/>
    <x v="8"/>
    <x v="8"/>
    <n v="1"/>
    <n v="2"/>
    <n v="2"/>
    <x v="1"/>
    <n v="15"/>
    <s v="No"/>
    <m/>
    <m/>
    <m/>
    <m/>
    <m/>
    <m/>
    <m/>
    <m/>
    <m/>
    <m/>
    <m/>
    <m/>
    <m/>
    <m/>
    <m/>
    <m/>
    <n v="0"/>
    <x v="2"/>
    <m/>
    <s v=""/>
    <s v="Yes"/>
    <m/>
    <s v="U.S. Department of Agriculture loan(s)"/>
    <m/>
    <m/>
    <m/>
    <m/>
    <m/>
    <m/>
    <s v="No"/>
    <s v="No"/>
    <m/>
    <m/>
    <m/>
    <m/>
    <m/>
    <m/>
    <m/>
    <m/>
    <m/>
    <m/>
    <m/>
    <m/>
    <m/>
    <m/>
    <s v="Not sure"/>
    <m/>
    <m/>
    <m/>
    <x v="276"/>
  </r>
  <r>
    <n v="11602376932"/>
    <d v="2020-05-14T20:51:42.000"/>
    <d v="2020-05-14T20:56:11.000"/>
    <s v="CU"/>
    <x v="11"/>
    <s v="1"/>
    <m/>
    <m/>
    <m/>
    <x v="2"/>
    <n v="245"/>
    <n v="637"/>
    <x v="1"/>
    <x v="14"/>
    <x v="5"/>
    <n v="4"/>
    <n v="0"/>
    <n v="0"/>
    <x v="1"/>
    <n v="15"/>
    <s v="No"/>
    <m/>
    <m/>
    <m/>
    <m/>
    <m/>
    <m/>
    <m/>
    <m/>
    <m/>
    <m/>
    <m/>
    <m/>
    <m/>
    <m/>
    <m/>
    <m/>
    <n v="0"/>
    <x v="2"/>
    <m/>
    <s v=""/>
    <s v="Yes"/>
    <m/>
    <m/>
    <m/>
    <m/>
    <m/>
    <s v="Communities Unlimited"/>
    <m/>
    <s v="Communities Unlimited"/>
    <s v="No"/>
    <s v="No"/>
    <m/>
    <m/>
    <m/>
    <m/>
    <m/>
    <m/>
    <m/>
    <m/>
    <m/>
    <m/>
    <m/>
    <m/>
    <m/>
    <m/>
    <s v="Not sure"/>
    <m/>
    <m/>
    <m/>
    <x v="277"/>
  </r>
  <r>
    <n v="11566181945"/>
    <d v="2020-05-04T21:43:42.000"/>
    <d v="2020-05-04T21:50:24.000"/>
    <s v="CU"/>
    <x v="5"/>
    <s v="1"/>
    <m/>
    <m/>
    <m/>
    <x v="0"/>
    <n v="260"/>
    <n v="676"/>
    <x v="1"/>
    <x v="10"/>
    <x v="8"/>
    <n v="0"/>
    <n v="2"/>
    <n v="1"/>
    <x v="4"/>
    <n v="4"/>
    <s v="Yes"/>
    <m/>
    <s v="keeping staff"/>
    <s v="paying bills, like electricity"/>
    <s v="paying for chemicals"/>
    <s v="maintaining our system"/>
    <s v="complying with state and/or federal regulations"/>
    <m/>
    <s v="paying back existing debt"/>
    <m/>
    <m/>
    <m/>
    <m/>
    <m/>
    <m/>
    <s v="Decrease"/>
    <n v="15"/>
    <n v="-15"/>
    <x v="0"/>
    <n v="975"/>
    <n v="-975"/>
    <s v="Yes"/>
    <m/>
    <s v="U.S. Department of Agriculture loan(s)"/>
    <m/>
    <m/>
    <m/>
    <m/>
    <m/>
    <m/>
    <s v="No"/>
    <s v="No"/>
    <m/>
    <m/>
    <m/>
    <m/>
    <m/>
    <m/>
    <m/>
    <m/>
    <m/>
    <m/>
    <m/>
    <m/>
    <m/>
    <m/>
    <s v="Not sure"/>
    <m/>
    <m/>
    <m/>
    <x v="278"/>
  </r>
  <r>
    <n v="11597441274"/>
    <d v="2020-05-13T17:28:35.000"/>
    <d v="2020-05-13T17:30:43.000"/>
    <s v="CU"/>
    <x v="5"/>
    <s v="0"/>
    <m/>
    <m/>
    <m/>
    <x v="1"/>
    <n v="98"/>
    <n v="254.8"/>
    <x v="0"/>
    <x v="13"/>
    <x v="8"/>
    <n v="0"/>
    <n v="2"/>
    <n v="1"/>
    <x v="2"/>
    <n v="9"/>
    <s v="No"/>
    <m/>
    <m/>
    <m/>
    <m/>
    <m/>
    <m/>
    <m/>
    <m/>
    <m/>
    <m/>
    <m/>
    <m/>
    <m/>
    <m/>
    <m/>
    <m/>
    <n v="0"/>
    <x v="2"/>
    <m/>
    <s v=""/>
    <s v="No"/>
    <m/>
    <m/>
    <m/>
    <s v="Not borrowing"/>
    <m/>
    <m/>
    <m/>
    <m/>
    <s v="Not applicable"/>
    <s v="No"/>
    <m/>
    <m/>
    <m/>
    <m/>
    <m/>
    <m/>
    <m/>
    <m/>
    <m/>
    <m/>
    <m/>
    <m/>
    <m/>
    <m/>
    <s v="Not sure"/>
    <m/>
    <m/>
    <m/>
    <x v="278"/>
  </r>
  <r>
    <n v="11596641135"/>
    <d v="2020-05-13T14:20:53.000"/>
    <d v="2020-05-13T14:22:27.000"/>
    <s v="CU"/>
    <x v="5"/>
    <s v="1"/>
    <m/>
    <m/>
    <m/>
    <x v="0"/>
    <n v="145"/>
    <n v="377"/>
    <x v="0"/>
    <x v="3"/>
    <x v="3"/>
    <n v="0"/>
    <n v="2"/>
    <n v="1"/>
    <x v="2"/>
    <n v="9"/>
    <s v="No"/>
    <m/>
    <m/>
    <m/>
    <m/>
    <m/>
    <m/>
    <m/>
    <m/>
    <m/>
    <m/>
    <m/>
    <m/>
    <m/>
    <m/>
    <m/>
    <m/>
    <n v="0"/>
    <x v="2"/>
    <m/>
    <s v=""/>
    <s v="No"/>
    <m/>
    <m/>
    <m/>
    <s v="Not borrowing"/>
    <m/>
    <m/>
    <m/>
    <m/>
    <s v="Not applicable"/>
    <s v="No"/>
    <m/>
    <m/>
    <m/>
    <m/>
    <m/>
    <m/>
    <m/>
    <m/>
    <m/>
    <m/>
    <m/>
    <m/>
    <s v="Help communicating with customers"/>
    <m/>
    <m/>
    <m/>
    <m/>
    <m/>
    <x v="278"/>
  </r>
  <r>
    <n v="11568306280"/>
    <d v="2020-05-05T14:04:51.000"/>
    <d v="2020-05-05T14:08:07.000"/>
    <s v="CU"/>
    <x v="4"/>
    <s v="1"/>
    <m/>
    <m/>
    <m/>
    <x v="2"/>
    <n v="274"/>
    <n v="712.4"/>
    <x v="1"/>
    <x v="10"/>
    <x v="8"/>
    <n v="5"/>
    <n v="0"/>
    <n v="0"/>
    <x v="2"/>
    <n v="9"/>
    <s v="Not sure"/>
    <m/>
    <m/>
    <m/>
    <m/>
    <m/>
    <m/>
    <m/>
    <m/>
    <m/>
    <m/>
    <m/>
    <m/>
    <m/>
    <m/>
    <m/>
    <m/>
    <n v="0"/>
    <x v="2"/>
    <m/>
    <s v=""/>
    <s v="Yes"/>
    <s v="Bond(s)"/>
    <m/>
    <m/>
    <m/>
    <m/>
    <s v="grant that has just been approved"/>
    <m/>
    <s v="Grant - no details provided"/>
    <s v="No"/>
    <s v="No"/>
    <m/>
    <m/>
    <m/>
    <m/>
    <m/>
    <m/>
    <s v="Help navigating resources and/or policy changes"/>
    <m/>
    <m/>
    <s v="Help accessing Personal Protective Equipment (PPE)"/>
    <m/>
    <s v="Help complying with state and/or federal regulations"/>
    <m/>
    <m/>
    <m/>
    <m/>
    <m/>
    <m/>
    <x v="279"/>
  </r>
  <r>
    <n v="11573048981"/>
    <d v="2020-05-06T17:30:37.000"/>
    <d v="2020-05-06T17:33:45.000"/>
    <s v="GLCAP"/>
    <x v="23"/>
    <s v="1"/>
    <m/>
    <m/>
    <m/>
    <x v="1"/>
    <n v="88"/>
    <n v="228.8"/>
    <x v="0"/>
    <x v="1"/>
    <x v="1"/>
    <n v="0"/>
    <n v="0"/>
    <n v="2"/>
    <x v="1"/>
    <n v="15"/>
    <s v="No"/>
    <m/>
    <m/>
    <m/>
    <m/>
    <m/>
    <m/>
    <m/>
    <m/>
    <m/>
    <m/>
    <m/>
    <m/>
    <m/>
    <m/>
    <m/>
    <m/>
    <n v="0"/>
    <x v="2"/>
    <m/>
    <s v=""/>
    <s v="Yes"/>
    <s v="Bond(s)"/>
    <m/>
    <m/>
    <m/>
    <m/>
    <m/>
    <m/>
    <m/>
    <s v="No"/>
    <s v="No"/>
    <m/>
    <m/>
    <m/>
    <m/>
    <m/>
    <m/>
    <m/>
    <m/>
    <m/>
    <m/>
    <m/>
    <m/>
    <m/>
    <m/>
    <m/>
    <s v="None"/>
    <m/>
    <s v="None/NA"/>
    <x v="280"/>
  </r>
  <r>
    <n v="11569200059"/>
    <d v="2020-05-05T17:51:12.000"/>
    <d v="2020-05-05T17:58:30.000"/>
    <s v="CU"/>
    <x v="11"/>
    <s v="1"/>
    <m/>
    <m/>
    <m/>
    <x v="0"/>
    <m/>
    <s v=""/>
    <x v="4"/>
    <x v="16"/>
    <x v="8"/>
    <n v="2"/>
    <n v="0"/>
    <n v="2"/>
    <x v="1"/>
    <n v="15"/>
    <s v="Yes"/>
    <m/>
    <m/>
    <m/>
    <m/>
    <m/>
    <m/>
    <m/>
    <m/>
    <s v="unsure"/>
    <m/>
    <m/>
    <m/>
    <m/>
    <m/>
    <s v="No change"/>
    <n v="0"/>
    <n v="0"/>
    <x v="2"/>
    <n v="0"/>
    <n v="0"/>
    <s v="Yes"/>
    <m/>
    <m/>
    <m/>
    <m/>
    <m/>
    <s v="Loan with OWRB"/>
    <m/>
    <s v="State gov. agency"/>
    <s v="No"/>
    <s v="No"/>
    <m/>
    <m/>
    <m/>
    <s v="Nothing remarkable at this time."/>
    <m/>
    <s v="None/NA"/>
    <m/>
    <m/>
    <m/>
    <m/>
    <m/>
    <m/>
    <m/>
    <m/>
    <s v="Not sure"/>
    <m/>
    <m/>
    <m/>
    <x v="281"/>
  </r>
  <r>
    <n v="11601946766"/>
    <d v="2020-05-14T18:52:37.000"/>
    <d v="2020-05-14T19:01:44.000"/>
    <s v="RSOL"/>
    <x v="47"/>
    <s v="1"/>
    <m/>
    <m/>
    <m/>
    <x v="0"/>
    <n v="130"/>
    <n v="338"/>
    <x v="0"/>
    <x v="1"/>
    <x v="1"/>
    <n v="0"/>
    <n v="14"/>
    <n v="4"/>
    <x v="0"/>
    <s v=""/>
    <s v="No"/>
    <m/>
    <m/>
    <m/>
    <m/>
    <m/>
    <m/>
    <m/>
    <m/>
    <m/>
    <m/>
    <m/>
    <m/>
    <m/>
    <m/>
    <m/>
    <m/>
    <n v="0"/>
    <x v="2"/>
    <m/>
    <s v=""/>
    <s v="No"/>
    <m/>
    <m/>
    <m/>
    <s v="Not borrowing"/>
    <m/>
    <m/>
    <m/>
    <m/>
    <s v="Not applicable"/>
    <s v="No"/>
    <m/>
    <m/>
    <m/>
    <m/>
    <m/>
    <m/>
    <m/>
    <s v="Help accessing financial assistance"/>
    <m/>
    <m/>
    <m/>
    <s v="Help complying with state and/or federal regulations"/>
    <m/>
    <s v="Help planning for or adjusting to any future reopening (flushing, financing reconnections, etc.)"/>
    <m/>
    <s v="Engineering services are requested to update our system to meet DEP regulations"/>
    <m/>
    <m/>
    <x v="281"/>
  </r>
  <r>
    <n v="11565735154"/>
    <d v="2020-05-04T19:30:21.000"/>
    <d v="2020-05-04T19:41:10.000"/>
    <s v="CU"/>
    <x v="4"/>
    <s v="1"/>
    <m/>
    <m/>
    <m/>
    <x v="0"/>
    <n v="995"/>
    <n v="2587"/>
    <x v="1"/>
    <x v="3"/>
    <x v="3"/>
    <n v="3"/>
    <n v="0"/>
    <n v="0"/>
    <x v="0"/>
    <s v=""/>
    <s v="Not sure"/>
    <m/>
    <m/>
    <m/>
    <m/>
    <m/>
    <m/>
    <m/>
    <m/>
    <m/>
    <m/>
    <m/>
    <m/>
    <m/>
    <m/>
    <m/>
    <m/>
    <n v="0"/>
    <x v="2"/>
    <m/>
    <s v=""/>
    <s v="Yes"/>
    <m/>
    <s v="U.S. Department of Agriculture loan(s)"/>
    <m/>
    <m/>
    <m/>
    <m/>
    <m/>
    <m/>
    <s v="No"/>
    <s v="No"/>
    <m/>
    <m/>
    <m/>
    <m/>
    <m/>
    <m/>
    <m/>
    <m/>
    <m/>
    <m/>
    <m/>
    <m/>
    <m/>
    <m/>
    <s v="Not sure"/>
    <m/>
    <m/>
    <m/>
    <x v="282"/>
  </r>
  <r>
    <n v="11606247164"/>
    <d v="2020-05-15T20:07:15.000"/>
    <d v="2020-05-15T20:19:13.000"/>
    <s v="CU"/>
    <x v="20"/>
    <s v="1"/>
    <m/>
    <m/>
    <m/>
    <x v="0"/>
    <n v="27"/>
    <n v="70.2"/>
    <x v="0"/>
    <x v="3"/>
    <x v="3"/>
    <n v="4"/>
    <n v="0"/>
    <n v="1"/>
    <x v="6"/>
    <n v="1"/>
    <s v="Yes"/>
    <s v="paying staff"/>
    <s v="keeping staff"/>
    <s v="paying bills, like electricity"/>
    <m/>
    <m/>
    <m/>
    <s v="delaying or impeding capital improvement projects"/>
    <m/>
    <m/>
    <m/>
    <m/>
    <m/>
    <m/>
    <m/>
    <s v="Decrease"/>
    <n v="50"/>
    <n v="-50"/>
    <x v="10"/>
    <n v="15000"/>
    <n v="-15000"/>
    <s v="No"/>
    <m/>
    <m/>
    <m/>
    <s v="Not borrowing"/>
    <m/>
    <m/>
    <m/>
    <m/>
    <s v="Not applicable"/>
    <s v="No"/>
    <m/>
    <m/>
    <m/>
    <m/>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m/>
    <m/>
    <m/>
    <m/>
    <m/>
    <x v="283"/>
  </r>
  <r>
    <n v="11576876865"/>
    <d v="2020-05-07T16:47:09.000"/>
    <d v="2020-05-07T17:05:16.000"/>
    <s v="RSOL"/>
    <x v="34"/>
    <s v="1"/>
    <m/>
    <m/>
    <m/>
    <x v="2"/>
    <n v="936"/>
    <n v="2433.6"/>
    <x v="1"/>
    <x v="13"/>
    <x v="8"/>
    <n v="5"/>
    <n v="0"/>
    <n v="0"/>
    <x v="0"/>
    <s v=""/>
    <s v="Yes"/>
    <m/>
    <m/>
    <m/>
    <m/>
    <m/>
    <m/>
    <m/>
    <m/>
    <m/>
    <m/>
    <s v="Waiving penalties and delaying shut off. People are not paying bills timely."/>
    <m/>
    <s v="Payment collection"/>
    <n v="1"/>
    <s v="Decrease"/>
    <m/>
    <s v=""/>
    <x v="7"/>
    <n v="4800"/>
    <n v="-4800"/>
    <s v="Yes"/>
    <s v="Bond(s)"/>
    <m/>
    <m/>
    <m/>
    <m/>
    <m/>
    <m/>
    <m/>
    <s v="No"/>
    <s v="No"/>
    <m/>
    <m/>
    <m/>
    <m/>
    <m/>
    <m/>
    <m/>
    <m/>
    <m/>
    <m/>
    <m/>
    <m/>
    <m/>
    <m/>
    <s v="Not sure"/>
    <m/>
    <m/>
    <m/>
    <x v="284"/>
  </r>
  <r>
    <n v="11592434464"/>
    <d v="2020-05-12T14:57:47.000"/>
    <d v="2020-05-12T15:07:29.000"/>
    <s v="GLCAP"/>
    <x v="3"/>
    <s v="1"/>
    <m/>
    <m/>
    <m/>
    <x v="0"/>
    <n v="185"/>
    <n v="481"/>
    <x v="0"/>
    <x v="3"/>
    <x v="3"/>
    <n v="1"/>
    <n v="0"/>
    <n v="0"/>
    <x v="2"/>
    <n v="9"/>
    <s v="No"/>
    <m/>
    <m/>
    <m/>
    <m/>
    <m/>
    <m/>
    <m/>
    <m/>
    <m/>
    <m/>
    <m/>
    <m/>
    <m/>
    <m/>
    <m/>
    <m/>
    <n v="0"/>
    <x v="2"/>
    <m/>
    <s v=""/>
    <s v="No"/>
    <m/>
    <m/>
    <m/>
    <s v="Not borrowing"/>
    <m/>
    <m/>
    <m/>
    <m/>
    <s v="Not applicable"/>
    <s v="No"/>
    <m/>
    <m/>
    <m/>
    <m/>
    <m/>
    <m/>
    <m/>
    <m/>
    <m/>
    <s v="Help accessing Personal Protective Equipment (PPE)"/>
    <m/>
    <m/>
    <m/>
    <m/>
    <m/>
    <m/>
    <m/>
    <m/>
    <x v="285"/>
  </r>
  <r>
    <n v="11596622006"/>
    <d v="2020-05-13T14:14:57.000"/>
    <d v="2020-05-13T14:19:04.000"/>
    <s v="MAP"/>
    <x v="32"/>
    <s v="1"/>
    <m/>
    <m/>
    <m/>
    <x v="2"/>
    <n v="85"/>
    <n v="221"/>
    <x v="0"/>
    <x v="29"/>
    <x v="8"/>
    <n v="0"/>
    <n v="2"/>
    <n v="0"/>
    <x v="1"/>
    <n v="15"/>
    <s v="No"/>
    <m/>
    <m/>
    <m/>
    <m/>
    <m/>
    <m/>
    <m/>
    <m/>
    <m/>
    <m/>
    <m/>
    <m/>
    <m/>
    <m/>
    <m/>
    <m/>
    <n v="0"/>
    <x v="2"/>
    <m/>
    <s v=""/>
    <s v="Yes"/>
    <s v="Bond(s)"/>
    <s v="U.S. Department of Agriculture loan(s)"/>
    <s v="State Revolving Fund loan(s)"/>
    <m/>
    <m/>
    <m/>
    <m/>
    <m/>
    <s v="No"/>
    <s v="No"/>
    <m/>
    <m/>
    <m/>
    <m/>
    <m/>
    <m/>
    <m/>
    <m/>
    <m/>
    <m/>
    <m/>
    <m/>
    <m/>
    <m/>
    <m/>
    <s v="upgrading infrostructure"/>
    <m/>
    <s v="Help with upgrades of system/infrastructure"/>
    <x v="286"/>
  </r>
  <r>
    <n v="11592191652"/>
    <d v="2020-05-12T14:01:06.000"/>
    <d v="2020-05-12T14:08:41.000"/>
    <s v="CU"/>
    <x v="15"/>
    <s v="1"/>
    <m/>
    <m/>
    <m/>
    <x v="0"/>
    <n v="1275"/>
    <n v="3315"/>
    <x v="2"/>
    <x v="3"/>
    <x v="3"/>
    <n v="4"/>
    <n v="0"/>
    <n v="0"/>
    <x v="2"/>
    <n v="9"/>
    <s v="Not sure"/>
    <m/>
    <m/>
    <m/>
    <m/>
    <m/>
    <m/>
    <m/>
    <m/>
    <m/>
    <m/>
    <m/>
    <m/>
    <m/>
    <m/>
    <m/>
    <m/>
    <n v="0"/>
    <x v="2"/>
    <m/>
    <s v=""/>
    <s v="Yes"/>
    <s v="Bond(s)"/>
    <m/>
    <m/>
    <m/>
    <m/>
    <m/>
    <m/>
    <m/>
    <s v="No"/>
    <s v="No"/>
    <m/>
    <m/>
    <m/>
    <m/>
    <m/>
    <m/>
    <s v="Help navigating resources and/or policy changes"/>
    <m/>
    <m/>
    <m/>
    <m/>
    <m/>
    <m/>
    <m/>
    <m/>
    <m/>
    <m/>
    <m/>
    <x v="287"/>
  </r>
  <r>
    <n v="11580213131"/>
    <d v="2020-05-08T14:47:05.000"/>
    <d v="2020-05-08T14:50:58.000"/>
    <s v="RSOL"/>
    <x v="45"/>
    <s v="2"/>
    <m/>
    <m/>
    <s v="Incomplete"/>
    <x v="2"/>
    <n v="600"/>
    <n v="1560"/>
    <x v="1"/>
    <x v="8"/>
    <x v="8"/>
    <n v="4"/>
    <n v="0"/>
    <n v="0"/>
    <x v="2"/>
    <n v="9"/>
    <s v="Yes"/>
    <m/>
    <m/>
    <m/>
    <m/>
    <m/>
    <m/>
    <m/>
    <m/>
    <m/>
    <m/>
    <m/>
    <m/>
    <m/>
    <m/>
    <m/>
    <m/>
    <s v=""/>
    <x v="7"/>
    <m/>
    <s v=""/>
    <m/>
    <m/>
    <m/>
    <m/>
    <m/>
    <m/>
    <m/>
    <m/>
    <m/>
    <m/>
    <m/>
    <m/>
    <m/>
    <m/>
    <m/>
    <m/>
    <m/>
    <m/>
    <m/>
    <m/>
    <m/>
    <m/>
    <m/>
    <m/>
    <m/>
    <m/>
    <m/>
    <m/>
    <m/>
    <x v="288"/>
  </r>
  <r>
    <n v="11602461264"/>
    <d v="2020-05-14T21:19:04.000"/>
    <d v="2020-05-14T21:20:24.000"/>
    <s v="CU"/>
    <x v="5"/>
    <s v="1"/>
    <m/>
    <m/>
    <m/>
    <x v="0"/>
    <n v="84"/>
    <n v="218.4"/>
    <x v="0"/>
    <x v="3"/>
    <x v="3"/>
    <n v="0"/>
    <n v="2"/>
    <n v="0"/>
    <x v="2"/>
    <n v="9"/>
    <s v="No"/>
    <m/>
    <m/>
    <m/>
    <m/>
    <m/>
    <m/>
    <m/>
    <m/>
    <m/>
    <m/>
    <m/>
    <m/>
    <m/>
    <m/>
    <m/>
    <m/>
    <n v="0"/>
    <x v="2"/>
    <m/>
    <s v=""/>
    <s v="Yes"/>
    <m/>
    <s v="U.S. Department of Agriculture loan(s)"/>
    <m/>
    <m/>
    <m/>
    <m/>
    <m/>
    <m/>
    <s v="No"/>
    <s v="No"/>
    <m/>
    <m/>
    <m/>
    <m/>
    <m/>
    <m/>
    <m/>
    <m/>
    <m/>
    <m/>
    <m/>
    <m/>
    <m/>
    <m/>
    <s v="Not sure"/>
    <m/>
    <m/>
    <m/>
    <x v="289"/>
  </r>
  <r>
    <n v="11581827184"/>
    <d v="2020-05-08T22:46:48.000"/>
    <d v="2020-05-08T23:02:15.000"/>
    <s v="MAP"/>
    <x v="6"/>
    <s v="1"/>
    <m/>
    <m/>
    <m/>
    <x v="0"/>
    <n v="95"/>
    <n v="247"/>
    <x v="0"/>
    <x v="1"/>
    <x v="1"/>
    <n v="1"/>
    <n v="1"/>
    <n v="0"/>
    <x v="2"/>
    <n v="9"/>
    <s v="Not sure"/>
    <m/>
    <m/>
    <m/>
    <m/>
    <m/>
    <m/>
    <m/>
    <m/>
    <m/>
    <m/>
    <m/>
    <m/>
    <m/>
    <m/>
    <m/>
    <m/>
    <n v="0"/>
    <x v="2"/>
    <m/>
    <s v=""/>
    <s v="No"/>
    <m/>
    <m/>
    <m/>
    <s v="Not borrowing"/>
    <m/>
    <m/>
    <m/>
    <m/>
    <s v="Not applicable"/>
    <s v="No"/>
    <m/>
    <m/>
    <m/>
    <m/>
    <m/>
    <m/>
    <m/>
    <m/>
    <m/>
    <m/>
    <m/>
    <m/>
    <m/>
    <m/>
    <m/>
    <s v="Convincing the Water Board of Directors how important it is to continue to build up our financial reserves."/>
    <m/>
    <s v="Help communicating with board/training on financial responsibilities"/>
    <x v="290"/>
  </r>
  <r>
    <n v="11588367303"/>
    <d v="2020-05-11T17:12:26.000"/>
    <d v="2020-05-11T17:13:49.000"/>
    <s v="MAP"/>
    <x v="31"/>
    <s v="1"/>
    <m/>
    <m/>
    <m/>
    <x v="2"/>
    <n v="117"/>
    <n v="304.2"/>
    <x v="0"/>
    <x v="8"/>
    <x v="8"/>
    <n v="1"/>
    <n v="1"/>
    <n v="0"/>
    <x v="1"/>
    <n v="15"/>
    <s v="No"/>
    <m/>
    <m/>
    <m/>
    <m/>
    <m/>
    <m/>
    <m/>
    <m/>
    <m/>
    <m/>
    <m/>
    <m/>
    <m/>
    <m/>
    <m/>
    <m/>
    <n v="0"/>
    <x v="2"/>
    <m/>
    <s v=""/>
    <m/>
    <m/>
    <m/>
    <m/>
    <m/>
    <m/>
    <m/>
    <m/>
    <m/>
    <m/>
    <m/>
    <m/>
    <m/>
    <m/>
    <m/>
    <m/>
    <m/>
    <m/>
    <m/>
    <m/>
    <m/>
    <m/>
    <m/>
    <m/>
    <m/>
    <m/>
    <m/>
    <m/>
    <m/>
    <x v="291"/>
  </r>
  <r>
    <n v="11566039630"/>
    <d v="2020-05-04T20:59:02.000"/>
    <d v="2020-05-04T21:06:39.000"/>
    <s v="CU"/>
    <x v="11"/>
    <s v="1"/>
    <m/>
    <m/>
    <m/>
    <x v="0"/>
    <n v="20"/>
    <n v="52"/>
    <x v="0"/>
    <x v="1"/>
    <x v="1"/>
    <n v="0"/>
    <n v="1"/>
    <n v="1"/>
    <x v="5"/>
    <s v=""/>
    <s v="No"/>
    <m/>
    <m/>
    <m/>
    <m/>
    <m/>
    <m/>
    <m/>
    <m/>
    <m/>
    <m/>
    <m/>
    <m/>
    <m/>
    <m/>
    <m/>
    <m/>
    <n v="0"/>
    <x v="2"/>
    <m/>
    <s v=""/>
    <s v="No"/>
    <m/>
    <m/>
    <m/>
    <s v="Not borrowing"/>
    <m/>
    <m/>
    <m/>
    <m/>
    <s v="No"/>
    <s v="No"/>
    <m/>
    <m/>
    <m/>
    <m/>
    <m/>
    <m/>
    <m/>
    <m/>
    <m/>
    <m/>
    <m/>
    <m/>
    <m/>
    <m/>
    <s v="Not sure"/>
    <m/>
    <m/>
    <m/>
    <x v="292"/>
  </r>
  <r>
    <n v="11581266336"/>
    <d v="2020-05-08T19:43:59.000"/>
    <d v="2020-05-08T19:46:37.000"/>
    <s v="RSOL"/>
    <x v="34"/>
    <s v="1"/>
    <m/>
    <m/>
    <m/>
    <x v="0"/>
    <n v="240"/>
    <n v="624"/>
    <x v="1"/>
    <x v="5"/>
    <x v="5"/>
    <n v="1"/>
    <n v="1"/>
    <n v="0"/>
    <x v="1"/>
    <n v="15"/>
    <s v="No"/>
    <m/>
    <m/>
    <m/>
    <m/>
    <m/>
    <m/>
    <m/>
    <m/>
    <m/>
    <m/>
    <m/>
    <m/>
    <m/>
    <m/>
    <m/>
    <m/>
    <n v="0"/>
    <x v="2"/>
    <m/>
    <s v=""/>
    <s v="No"/>
    <m/>
    <m/>
    <m/>
    <s v="Not borrowing"/>
    <m/>
    <m/>
    <m/>
    <m/>
    <s v="Not applicable"/>
    <s v="No"/>
    <m/>
    <m/>
    <m/>
    <s v="no"/>
    <m/>
    <s v="None/NA"/>
    <m/>
    <m/>
    <m/>
    <m/>
    <m/>
    <m/>
    <m/>
    <m/>
    <s v="Not sure"/>
    <m/>
    <m/>
    <m/>
    <x v="293"/>
  </r>
  <r>
    <n v="11568725986"/>
    <d v="2020-05-05T15:47:15.000"/>
    <d v="2020-05-05T16:01:07.000"/>
    <s v="CU"/>
    <x v="4"/>
    <s v="1"/>
    <m/>
    <m/>
    <m/>
    <x v="2"/>
    <n v="385"/>
    <n v="1001"/>
    <x v="1"/>
    <x v="52"/>
    <x v="5"/>
    <n v="2"/>
    <n v="0"/>
    <n v="0"/>
    <x v="0"/>
    <s v=""/>
    <s v="Yes"/>
    <m/>
    <m/>
    <m/>
    <m/>
    <m/>
    <m/>
    <m/>
    <m/>
    <m/>
    <s v="not applicable"/>
    <m/>
    <m/>
    <m/>
    <m/>
    <s v="No change"/>
    <n v="0"/>
    <n v="0"/>
    <x v="2"/>
    <n v="0"/>
    <n v="0"/>
    <s v="No"/>
    <m/>
    <m/>
    <m/>
    <s v="Not borrowing"/>
    <m/>
    <m/>
    <m/>
    <m/>
    <s v="No"/>
    <s v="No"/>
    <m/>
    <m/>
    <m/>
    <s v="just that our town is small which makes it easier to control."/>
    <m/>
    <s v="None/NA"/>
    <m/>
    <m/>
    <m/>
    <m/>
    <m/>
    <m/>
    <m/>
    <m/>
    <s v="Not sure"/>
    <m/>
    <m/>
    <m/>
    <x v="294"/>
  </r>
  <r>
    <n v="11569457172"/>
    <d v="2020-05-05T19:02:37.000"/>
    <d v="2020-05-05T19:07:57.000"/>
    <s v="RCAC"/>
    <x v="37"/>
    <s v="1"/>
    <s v="Yes"/>
    <m/>
    <m/>
    <x v="2"/>
    <n v="100"/>
    <n v="260"/>
    <x v="0"/>
    <x v="3"/>
    <x v="3"/>
    <n v="1"/>
    <n v="0"/>
    <n v="0"/>
    <x v="0"/>
    <s v=""/>
    <s v="No"/>
    <m/>
    <m/>
    <m/>
    <m/>
    <m/>
    <m/>
    <m/>
    <m/>
    <m/>
    <m/>
    <m/>
    <m/>
    <m/>
    <m/>
    <m/>
    <m/>
    <n v="0"/>
    <x v="2"/>
    <m/>
    <s v=""/>
    <s v="No"/>
    <m/>
    <m/>
    <m/>
    <s v="Not borrowing"/>
    <m/>
    <m/>
    <m/>
    <m/>
    <s v="Not applicable"/>
    <s v="No"/>
    <m/>
    <m/>
    <m/>
    <m/>
    <m/>
    <m/>
    <m/>
    <m/>
    <m/>
    <m/>
    <m/>
    <m/>
    <m/>
    <m/>
    <s v="Not sure"/>
    <m/>
    <m/>
    <m/>
    <x v="295"/>
  </r>
  <r>
    <n v="11594645241"/>
    <d v="2020-05-13T00:54:26.000"/>
    <d v="2020-05-13T01:04:26.000"/>
    <s v="SERCAP"/>
    <x v="14"/>
    <s v="1"/>
    <m/>
    <m/>
    <m/>
    <x v="0"/>
    <n v="64"/>
    <n v="166.4"/>
    <x v="0"/>
    <x v="1"/>
    <x v="1"/>
    <n v="0"/>
    <n v="1"/>
    <n v="0"/>
    <x v="1"/>
    <n v="15"/>
    <s v="No"/>
    <m/>
    <m/>
    <m/>
    <m/>
    <m/>
    <m/>
    <m/>
    <m/>
    <m/>
    <m/>
    <m/>
    <m/>
    <m/>
    <m/>
    <m/>
    <m/>
    <n v="0"/>
    <x v="2"/>
    <m/>
    <s v=""/>
    <s v="No"/>
    <m/>
    <m/>
    <m/>
    <s v="Not borrowing"/>
    <m/>
    <m/>
    <m/>
    <m/>
    <s v="Not applicable"/>
    <s v="No"/>
    <m/>
    <m/>
    <m/>
    <m/>
    <m/>
    <m/>
    <m/>
    <m/>
    <m/>
    <m/>
    <m/>
    <m/>
    <m/>
    <m/>
    <s v="Not sure"/>
    <m/>
    <m/>
    <m/>
    <x v="296"/>
  </r>
  <r>
    <n v="11593842764"/>
    <d v="2020-05-12T20:42:57.000"/>
    <d v="2020-05-12T20:48:47.000"/>
    <s v="CU"/>
    <x v="15"/>
    <s v="1"/>
    <m/>
    <m/>
    <m/>
    <x v="2"/>
    <n v="500"/>
    <n v="1300"/>
    <x v="1"/>
    <x v="24"/>
    <x v="5"/>
    <n v="2"/>
    <n v="0"/>
    <n v="0"/>
    <x v="0"/>
    <s v=""/>
    <s v="Yes"/>
    <s v="paying staff"/>
    <m/>
    <m/>
    <s v="paying for chemicals"/>
    <s v="maintaining our system"/>
    <m/>
    <m/>
    <m/>
    <m/>
    <m/>
    <m/>
    <m/>
    <m/>
    <m/>
    <s v="Decrease"/>
    <n v="25"/>
    <n v="-25"/>
    <x v="6"/>
    <n v="6000"/>
    <n v="-6000"/>
    <s v="Yes"/>
    <m/>
    <s v="U.S. Department of Agriculture loan(s)"/>
    <m/>
    <m/>
    <m/>
    <m/>
    <m/>
    <m/>
    <s v="No"/>
    <s v="Not sure"/>
    <m/>
    <m/>
    <m/>
    <m/>
    <m/>
    <m/>
    <m/>
    <m/>
    <m/>
    <m/>
    <m/>
    <m/>
    <m/>
    <m/>
    <s v="Not sure"/>
    <m/>
    <m/>
    <m/>
    <x v="297"/>
  </r>
  <r>
    <n v="11576138881"/>
    <d v="2020-05-07T13:47:48.000"/>
    <d v="2020-05-07T13:50:04.000"/>
    <s v="CU"/>
    <x v="5"/>
    <s v="1"/>
    <m/>
    <m/>
    <m/>
    <x v="0"/>
    <n v="238"/>
    <n v="618.8000000000001"/>
    <x v="1"/>
    <x v="1"/>
    <x v="1"/>
    <n v="0"/>
    <n v="2"/>
    <n v="0"/>
    <x v="0"/>
    <s v=""/>
    <s v="No"/>
    <m/>
    <m/>
    <m/>
    <m/>
    <m/>
    <m/>
    <m/>
    <m/>
    <m/>
    <m/>
    <m/>
    <m/>
    <m/>
    <m/>
    <m/>
    <m/>
    <n v="0"/>
    <x v="2"/>
    <m/>
    <s v=""/>
    <s v="No"/>
    <m/>
    <m/>
    <m/>
    <s v="Not borrowing"/>
    <m/>
    <m/>
    <m/>
    <m/>
    <s v="No"/>
    <s v="No"/>
    <m/>
    <m/>
    <m/>
    <m/>
    <m/>
    <m/>
    <m/>
    <m/>
    <m/>
    <m/>
    <m/>
    <m/>
    <m/>
    <m/>
    <s v="Not sure"/>
    <m/>
    <m/>
    <m/>
    <x v="298"/>
  </r>
  <r>
    <n v="11605269531"/>
    <d v="2020-05-15T15:40:45.000"/>
    <d v="2020-05-15T15:48:14.000"/>
    <s v="SERCAP"/>
    <x v="16"/>
    <s v="1"/>
    <m/>
    <m/>
    <m/>
    <x v="1"/>
    <n v="2067"/>
    <n v="5374.2"/>
    <x v="2"/>
    <x v="8"/>
    <x v="8"/>
    <n v="3"/>
    <n v="0"/>
    <n v="0"/>
    <x v="0"/>
    <s v=""/>
    <s v="Not sure"/>
    <m/>
    <m/>
    <m/>
    <m/>
    <m/>
    <m/>
    <m/>
    <m/>
    <m/>
    <m/>
    <m/>
    <m/>
    <m/>
    <m/>
    <m/>
    <m/>
    <n v="0"/>
    <x v="2"/>
    <m/>
    <s v=""/>
    <s v="Yes"/>
    <m/>
    <m/>
    <s v="State Revolving Fund loan(s)"/>
    <m/>
    <m/>
    <m/>
    <m/>
    <m/>
    <s v="No"/>
    <s v="No"/>
    <m/>
    <m/>
    <m/>
    <m/>
    <m/>
    <m/>
    <m/>
    <m/>
    <m/>
    <m/>
    <m/>
    <m/>
    <m/>
    <m/>
    <s v="Not sure"/>
    <m/>
    <m/>
    <m/>
    <x v="299"/>
  </r>
  <r>
    <n v="11580550065"/>
    <d v="2020-05-08T15:59:00.000"/>
    <d v="2020-05-08T16:25:38.000"/>
    <s v="GLCAP"/>
    <x v="7"/>
    <s v="1"/>
    <m/>
    <m/>
    <m/>
    <x v="2"/>
    <n v="97"/>
    <n v="252.20000000000002"/>
    <x v="0"/>
    <x v="18"/>
    <x v="2"/>
    <n v="0"/>
    <n v="1"/>
    <n v="0"/>
    <x v="0"/>
    <s v=""/>
    <s v="Yes"/>
    <m/>
    <m/>
    <m/>
    <m/>
    <m/>
    <m/>
    <m/>
    <m/>
    <m/>
    <m/>
    <s v="caN NOT READ METERS, MUST BE ESTIMATES.  CAN NOT CHARGE LATE FEES, CAN NOT DISCONNECT FOR NON-PAYMENTS"/>
    <m/>
    <s v="Payment collection"/>
    <n v="1"/>
    <s v="Decrease"/>
    <n v="30"/>
    <n v="-30"/>
    <x v="6"/>
    <n v="2000"/>
    <n v="-2000"/>
    <m/>
    <m/>
    <m/>
    <m/>
    <m/>
    <m/>
    <m/>
    <m/>
    <m/>
    <m/>
    <m/>
    <m/>
    <m/>
    <m/>
    <m/>
    <m/>
    <m/>
    <m/>
    <m/>
    <m/>
    <m/>
    <m/>
    <m/>
    <m/>
    <m/>
    <m/>
    <m/>
    <m/>
    <m/>
    <x v="300"/>
  </r>
  <r>
    <n v="11568729628"/>
    <d v="2020-05-05T15:50:40.000"/>
    <d v="2020-05-05T15:53:57.000"/>
    <s v="CU"/>
    <x v="5"/>
    <s v="1"/>
    <m/>
    <m/>
    <m/>
    <x v="0"/>
    <n v="265"/>
    <n v="689"/>
    <x v="1"/>
    <x v="24"/>
    <x v="5"/>
    <n v="1"/>
    <n v="1"/>
    <n v="1"/>
    <x v="0"/>
    <s v=""/>
    <s v="No"/>
    <m/>
    <m/>
    <m/>
    <m/>
    <m/>
    <m/>
    <m/>
    <m/>
    <m/>
    <m/>
    <m/>
    <m/>
    <m/>
    <m/>
    <m/>
    <m/>
    <n v="0"/>
    <x v="2"/>
    <m/>
    <s v=""/>
    <s v="Yes"/>
    <m/>
    <s v="U.S. Department of Agriculture loan(s)"/>
    <m/>
    <m/>
    <m/>
    <m/>
    <m/>
    <m/>
    <s v="No"/>
    <s v="No"/>
    <m/>
    <m/>
    <m/>
    <m/>
    <m/>
    <m/>
    <m/>
    <s v="Help accessing financial assistance"/>
    <m/>
    <m/>
    <m/>
    <m/>
    <m/>
    <m/>
    <m/>
    <s v="Funding for well being replaced."/>
    <m/>
    <m/>
    <x v="301"/>
  </r>
  <r>
    <n v="11576243402"/>
    <d v="2020-05-07T14:14:27.000"/>
    <d v="2020-05-07T14:16:19.000"/>
    <s v="RCAC"/>
    <x v="22"/>
    <s v="1"/>
    <s v="Yes"/>
    <m/>
    <s v="Incomplete"/>
    <x v="0"/>
    <n v="12"/>
    <n v="31.200000000000003"/>
    <x v="0"/>
    <x v="3"/>
    <x v="3"/>
    <m/>
    <m/>
    <m/>
    <x v="5"/>
    <s v=""/>
    <s v="Yes"/>
    <m/>
    <m/>
    <m/>
    <m/>
    <m/>
    <m/>
    <m/>
    <m/>
    <m/>
    <m/>
    <m/>
    <m/>
    <m/>
    <m/>
    <m/>
    <m/>
    <s v=""/>
    <x v="7"/>
    <m/>
    <s v=""/>
    <m/>
    <m/>
    <m/>
    <m/>
    <m/>
    <m/>
    <m/>
    <m/>
    <m/>
    <m/>
    <m/>
    <m/>
    <m/>
    <m/>
    <m/>
    <m/>
    <m/>
    <m/>
    <m/>
    <m/>
    <m/>
    <m/>
    <m/>
    <m/>
    <m/>
    <m/>
    <m/>
    <m/>
    <m/>
    <x v="302"/>
  </r>
  <r>
    <n v="11600285805"/>
    <d v="2020-05-14T11:31:12.000"/>
    <d v="2020-05-14T11:45:28.000"/>
    <s v="GLCAP"/>
    <x v="3"/>
    <s v="1"/>
    <m/>
    <m/>
    <m/>
    <x v="0"/>
    <n v="544"/>
    <n v="1414.4"/>
    <x v="1"/>
    <x v="13"/>
    <x v="8"/>
    <n v="5"/>
    <n v="0"/>
    <n v="3"/>
    <x v="0"/>
    <s v=""/>
    <s v="No"/>
    <m/>
    <m/>
    <m/>
    <m/>
    <m/>
    <m/>
    <m/>
    <m/>
    <m/>
    <m/>
    <m/>
    <m/>
    <m/>
    <m/>
    <m/>
    <m/>
    <n v="0"/>
    <x v="2"/>
    <m/>
    <s v=""/>
    <s v="Yes"/>
    <s v="Bond(s)"/>
    <s v="U.S. Department of Agriculture loan(s)"/>
    <m/>
    <m/>
    <m/>
    <m/>
    <m/>
    <m/>
    <s v="No"/>
    <s v="No"/>
    <m/>
    <m/>
    <m/>
    <s v="Nothing"/>
    <m/>
    <s v="None/NA"/>
    <m/>
    <m/>
    <m/>
    <m/>
    <m/>
    <m/>
    <s v="Help communicating with customers"/>
    <s v="Help planning for or adjusting to any future reopening (flushing, financing reconnections, etc.)"/>
    <m/>
    <m/>
    <m/>
    <m/>
    <x v="303"/>
  </r>
  <r>
    <n v="11600729430"/>
    <d v="2020-05-14T13:48:16.000"/>
    <d v="2020-05-14T13:54:05.000"/>
    <s v="CU"/>
    <x v="4"/>
    <s v="1"/>
    <m/>
    <m/>
    <m/>
    <x v="0"/>
    <n v="23"/>
    <n v="59.800000000000004"/>
    <x v="0"/>
    <x v="1"/>
    <x v="1"/>
    <n v="0"/>
    <n v="1"/>
    <n v="1"/>
    <x v="4"/>
    <n v="4"/>
    <s v="Not sure"/>
    <m/>
    <m/>
    <m/>
    <m/>
    <m/>
    <m/>
    <m/>
    <m/>
    <m/>
    <m/>
    <m/>
    <m/>
    <m/>
    <m/>
    <m/>
    <m/>
    <n v="0"/>
    <x v="2"/>
    <m/>
    <s v=""/>
    <s v="Yes"/>
    <m/>
    <s v="U.S. Department of Agriculture loan(s)"/>
    <m/>
    <m/>
    <m/>
    <m/>
    <m/>
    <m/>
    <s v="Yes"/>
    <s v="No"/>
    <m/>
    <m/>
    <m/>
    <m/>
    <m/>
    <m/>
    <m/>
    <m/>
    <m/>
    <m/>
    <m/>
    <m/>
    <m/>
    <m/>
    <s v="Not sure"/>
    <m/>
    <m/>
    <m/>
    <x v="304"/>
  </r>
  <r>
    <n v="11573803475"/>
    <d v="2020-05-06T20:57:25.000"/>
    <d v="2020-05-06T21:07:54.000"/>
    <s v="CU"/>
    <x v="4"/>
    <s v="9"/>
    <m/>
    <m/>
    <m/>
    <x v="2"/>
    <n v="306"/>
    <n v="795.6"/>
    <x v="1"/>
    <x v="34"/>
    <x v="5"/>
    <n v="1"/>
    <n v="2"/>
    <n v="0"/>
    <x v="1"/>
    <n v="15"/>
    <s v="Not sure"/>
    <m/>
    <m/>
    <m/>
    <m/>
    <m/>
    <m/>
    <m/>
    <m/>
    <m/>
    <m/>
    <m/>
    <m/>
    <m/>
    <m/>
    <m/>
    <m/>
    <n v="0"/>
    <x v="2"/>
    <m/>
    <s v=""/>
    <s v="Yes"/>
    <m/>
    <m/>
    <s v="State Revolving Fund loan(s)"/>
    <m/>
    <m/>
    <m/>
    <m/>
    <m/>
    <s v="Not applicable"/>
    <s v="No"/>
    <m/>
    <m/>
    <m/>
    <s v="MY CLIENTS ARE MOSTLY RURAL FARMERS THAT HAVE LITTLE OR NO IMPACT FROM COVID-19"/>
    <m/>
    <s v="None/NA"/>
    <m/>
    <m/>
    <m/>
    <m/>
    <m/>
    <m/>
    <m/>
    <m/>
    <s v="Not sure"/>
    <m/>
    <m/>
    <m/>
    <x v="304"/>
  </r>
  <r>
    <n v="11600598849"/>
    <d v="2020-05-14T13:14:02.000"/>
    <d v="2020-05-14T13:20:20.000"/>
    <s v="RSOL"/>
    <x v="34"/>
    <s v="1"/>
    <m/>
    <m/>
    <m/>
    <x v="2"/>
    <n v="2500"/>
    <n v="6500"/>
    <x v="2"/>
    <x v="8"/>
    <x v="8"/>
    <n v="10"/>
    <n v="1"/>
    <n v="0"/>
    <x v="2"/>
    <n v="9"/>
    <s v="No"/>
    <m/>
    <m/>
    <m/>
    <m/>
    <m/>
    <m/>
    <m/>
    <m/>
    <m/>
    <m/>
    <m/>
    <m/>
    <m/>
    <m/>
    <m/>
    <m/>
    <n v="0"/>
    <x v="2"/>
    <m/>
    <s v=""/>
    <s v="Yes"/>
    <m/>
    <m/>
    <s v="State Revolving Fund loan(s)"/>
    <m/>
    <m/>
    <m/>
    <m/>
    <m/>
    <s v="No"/>
    <s v="Yes"/>
    <s v="Signed up with NY Rural Water, listed our resources and staff."/>
    <m/>
    <s v="Communication/Discussion - Providing help as needed"/>
    <m/>
    <m/>
    <m/>
    <s v="Help navigating resources and/or policy changes"/>
    <m/>
    <m/>
    <s v="Help accessing Personal Protective Equipment (PPE)"/>
    <m/>
    <m/>
    <m/>
    <m/>
    <m/>
    <m/>
    <m/>
    <m/>
    <x v="305"/>
  </r>
  <r>
    <n v="11592745084"/>
    <d v="2020-05-12T16:04:59.000"/>
    <d v="2020-05-12T16:08:11.000"/>
    <s v="SERCAP"/>
    <x v="14"/>
    <s v="1"/>
    <m/>
    <m/>
    <m/>
    <x v="2"/>
    <n v="525"/>
    <n v="1365"/>
    <x v="1"/>
    <x v="34"/>
    <x v="5"/>
    <n v="1"/>
    <n v="0"/>
    <n v="0"/>
    <x v="4"/>
    <n v="4"/>
    <s v="Yes"/>
    <s v="paying staff"/>
    <s v="keeping staff"/>
    <s v="paying bills, like electricity"/>
    <s v="paying for chemicals"/>
    <s v="maintaining our system"/>
    <s v="complying with state and/or federal regulations"/>
    <s v="delaying or impeding capital improvement projects"/>
    <s v="paying back existing debt"/>
    <m/>
    <m/>
    <m/>
    <m/>
    <m/>
    <m/>
    <s v="Decrease"/>
    <n v="5"/>
    <n v="-5"/>
    <x v="1"/>
    <m/>
    <s v=""/>
    <s v="Yes"/>
    <m/>
    <s v="U.S. Department of Agriculture loan(s)"/>
    <s v="State Revolving Fund loan(s)"/>
    <m/>
    <m/>
    <m/>
    <m/>
    <m/>
    <s v="No"/>
    <s v="No"/>
    <m/>
    <m/>
    <m/>
    <m/>
    <m/>
    <m/>
    <s v="Help navigating resources and/or policy changes"/>
    <m/>
    <s v="Help with operations and maintenance"/>
    <s v="Help accessing Personal Protective Equipment (PPE)"/>
    <s v="Help accessing supplies/chemicals"/>
    <s v="Help complying with state and/or federal regulations"/>
    <m/>
    <s v="Help planning for or adjusting to any future reopening (flushing, financing reconnections, etc.)"/>
    <m/>
    <m/>
    <m/>
    <m/>
    <x v="306"/>
  </r>
  <r>
    <n v="11593226313"/>
    <d v="2020-05-12T17:54:36.000"/>
    <d v="2020-05-12T18:07:54.000"/>
    <s v="CU"/>
    <x v="4"/>
    <s v="2"/>
    <m/>
    <m/>
    <m/>
    <x v="0"/>
    <n v="145"/>
    <n v="377"/>
    <x v="0"/>
    <x v="25"/>
    <x v="8"/>
    <n v="3"/>
    <n v="0"/>
    <n v="0"/>
    <x v="0"/>
    <s v=""/>
    <s v="Yes"/>
    <s v="paying staff"/>
    <m/>
    <s v="paying bills, like electricity"/>
    <s v="paying for chemicals"/>
    <s v="maintaining our system"/>
    <m/>
    <m/>
    <s v="paying back existing debt"/>
    <m/>
    <m/>
    <m/>
    <m/>
    <m/>
    <m/>
    <s v="Decrease"/>
    <m/>
    <s v=""/>
    <x v="7"/>
    <n v="310.94"/>
    <n v="-310.94"/>
    <s v="Yes"/>
    <m/>
    <s v="U.S. Department of Agriculture loan(s)"/>
    <m/>
    <m/>
    <m/>
    <m/>
    <m/>
    <m/>
    <s v="No"/>
    <s v="Not sure"/>
    <m/>
    <m/>
    <m/>
    <m/>
    <m/>
    <m/>
    <m/>
    <s v="Help accessing financial assistance"/>
    <s v="Help with operations and maintenance"/>
    <m/>
    <m/>
    <s v="Help complying with state and/or federal regulations"/>
    <m/>
    <m/>
    <m/>
    <m/>
    <m/>
    <m/>
    <x v="307"/>
  </r>
  <r>
    <n v="11604792888"/>
    <d v="2020-05-15T13:42:36.000"/>
    <d v="2020-05-15T13:48:10.000"/>
    <s v="RCAC"/>
    <x v="0"/>
    <s v="1"/>
    <m/>
    <m/>
    <m/>
    <x v="2"/>
    <n v="287"/>
    <n v="746.2"/>
    <x v="1"/>
    <x v="31"/>
    <x v="4"/>
    <n v="5"/>
    <n v="1"/>
    <n v="0"/>
    <x v="0"/>
    <s v=""/>
    <s v="Not sure"/>
    <m/>
    <m/>
    <m/>
    <m/>
    <m/>
    <m/>
    <m/>
    <m/>
    <m/>
    <m/>
    <m/>
    <m/>
    <m/>
    <m/>
    <m/>
    <m/>
    <n v="0"/>
    <x v="2"/>
    <m/>
    <s v=""/>
    <s v="Yes"/>
    <m/>
    <s v="U.S. Department of Agriculture loan(s)"/>
    <m/>
    <m/>
    <m/>
    <m/>
    <m/>
    <m/>
    <s v="Not applicable"/>
    <s v="Not sure"/>
    <m/>
    <m/>
    <m/>
    <m/>
    <m/>
    <m/>
    <m/>
    <m/>
    <m/>
    <s v="Help accessing Personal Protective Equipment (PPE)"/>
    <m/>
    <m/>
    <m/>
    <m/>
    <m/>
    <m/>
    <m/>
    <m/>
    <x v="308"/>
  </r>
  <r>
    <n v="11569270536"/>
    <d v="2020-05-05T18:12:32.000"/>
    <d v="2020-05-05T18:14:03.000"/>
    <s v="CU"/>
    <x v="4"/>
    <s v="1"/>
    <m/>
    <m/>
    <m/>
    <x v="0"/>
    <n v="366"/>
    <n v="951.6"/>
    <x v="1"/>
    <x v="0"/>
    <x v="0"/>
    <n v="0"/>
    <n v="2"/>
    <n v="0"/>
    <x v="0"/>
    <s v=""/>
    <s v="Not sure"/>
    <m/>
    <m/>
    <m/>
    <m/>
    <m/>
    <m/>
    <m/>
    <m/>
    <m/>
    <m/>
    <m/>
    <m/>
    <m/>
    <m/>
    <m/>
    <m/>
    <n v="0"/>
    <x v="2"/>
    <m/>
    <s v=""/>
    <s v="No"/>
    <m/>
    <m/>
    <m/>
    <s v="Not borrowing"/>
    <m/>
    <m/>
    <m/>
    <m/>
    <s v="Not applicable"/>
    <s v="Not sure"/>
    <m/>
    <m/>
    <m/>
    <m/>
    <m/>
    <m/>
    <m/>
    <m/>
    <m/>
    <m/>
    <m/>
    <m/>
    <m/>
    <m/>
    <s v="Not sure"/>
    <m/>
    <m/>
    <m/>
    <x v="309"/>
  </r>
  <r>
    <n v="11568319293"/>
    <d v="2020-05-05T14:06:37.000"/>
    <d v="2020-05-05T14:14:14.000"/>
    <s v="GLCAP"/>
    <x v="3"/>
    <s v="2"/>
    <m/>
    <m/>
    <m/>
    <x v="0"/>
    <n v="3600"/>
    <n v="9360"/>
    <x v="2"/>
    <x v="8"/>
    <x v="8"/>
    <n v="9"/>
    <n v="0"/>
    <n v="0"/>
    <x v="6"/>
    <n v="1"/>
    <s v="Yes"/>
    <m/>
    <m/>
    <m/>
    <m/>
    <m/>
    <m/>
    <m/>
    <s v="paying back existing debt"/>
    <m/>
    <m/>
    <m/>
    <m/>
    <m/>
    <m/>
    <s v="Decrease"/>
    <m/>
    <s v=""/>
    <x v="7"/>
    <m/>
    <s v=""/>
    <s v="Yes"/>
    <s v="Bond(s)"/>
    <m/>
    <s v="State Revolving Fund loan(s)"/>
    <m/>
    <m/>
    <m/>
    <m/>
    <m/>
    <s v="Yes"/>
    <s v="Yes"/>
    <m/>
    <m/>
    <m/>
    <m/>
    <m/>
    <m/>
    <m/>
    <m/>
    <m/>
    <m/>
    <m/>
    <m/>
    <m/>
    <m/>
    <s v="Not sure"/>
    <m/>
    <m/>
    <m/>
    <x v="310"/>
  </r>
  <r>
    <n v="11601387760"/>
    <d v="2020-05-14T16:06:51.000"/>
    <d v="2020-05-14T16:31:25.000"/>
    <s v="CU"/>
    <x v="13"/>
    <s v="1"/>
    <m/>
    <m/>
    <m/>
    <x v="2"/>
    <n v="360"/>
    <n v="936"/>
    <x v="1"/>
    <x v="8"/>
    <x v="8"/>
    <n v="2"/>
    <n v="1"/>
    <n v="0"/>
    <x v="4"/>
    <n v="4"/>
    <s v="Yes"/>
    <s v="paying staff"/>
    <m/>
    <m/>
    <m/>
    <s v="maintaining our system"/>
    <m/>
    <m/>
    <s v="paying back existing debt"/>
    <m/>
    <m/>
    <m/>
    <m/>
    <m/>
    <m/>
    <s v="Increase"/>
    <n v="10"/>
    <n v="10"/>
    <x v="8"/>
    <n v="1500"/>
    <n v="1500"/>
    <s v="No"/>
    <m/>
    <m/>
    <m/>
    <s v="Not borrowing"/>
    <m/>
    <m/>
    <m/>
    <m/>
    <m/>
    <s v="No"/>
    <m/>
    <m/>
    <m/>
    <m/>
    <m/>
    <m/>
    <s v="Help navigating resources and/or policy changes"/>
    <s v="Help accessing financial assistance"/>
    <m/>
    <s v="Help accessing Personal Protective Equipment (PPE)"/>
    <m/>
    <m/>
    <m/>
    <m/>
    <m/>
    <m/>
    <m/>
    <m/>
    <x v="311"/>
  </r>
  <r>
    <n v="11577695038"/>
    <d v="2020-05-07T16:52:36.000"/>
    <d v="2020-05-07T20:54:11.000"/>
    <s v="CU"/>
    <x v="13"/>
    <s v="1"/>
    <m/>
    <m/>
    <m/>
    <x v="2"/>
    <n v="1109"/>
    <n v="2883.4"/>
    <x v="1"/>
    <x v="8"/>
    <x v="8"/>
    <n v="6"/>
    <n v="0"/>
    <n v="0"/>
    <x v="1"/>
    <n v="15"/>
    <s v="Yes"/>
    <s v="paying staff"/>
    <m/>
    <m/>
    <m/>
    <m/>
    <m/>
    <s v="delaying or impeding capital improvement projects"/>
    <m/>
    <m/>
    <m/>
    <m/>
    <m/>
    <m/>
    <m/>
    <s v="Decrease"/>
    <n v="7"/>
    <n v="-7"/>
    <x v="1"/>
    <n v="2884"/>
    <n v="-2884"/>
    <s v="No"/>
    <m/>
    <m/>
    <m/>
    <s v="Not borrowing"/>
    <m/>
    <m/>
    <m/>
    <m/>
    <s v="Not applicable"/>
    <s v="No"/>
    <m/>
    <m/>
    <m/>
    <s v="The city has suspended shut-offs, re-connection fees, and allowed deferred payments due to unemployment on a case by case by basis."/>
    <m/>
    <s v="Assistance to customers with payments and/or suspended shutoffs"/>
    <m/>
    <m/>
    <m/>
    <m/>
    <m/>
    <m/>
    <m/>
    <m/>
    <m/>
    <s v="None at this time."/>
    <m/>
    <s v="None/NA"/>
    <x v="312"/>
  </r>
  <r>
    <n v="11602309624"/>
    <d v="2020-05-14T20:34:24.000"/>
    <d v="2020-05-14T20:36:24.000"/>
    <s v="GLCAP"/>
    <x v="40"/>
    <s v="1"/>
    <m/>
    <m/>
    <s v="Incomplete"/>
    <x v="0"/>
    <n v="30"/>
    <n v="78"/>
    <x v="0"/>
    <x v="3"/>
    <x v="3"/>
    <n v="0"/>
    <n v="1"/>
    <n v="0"/>
    <x v="1"/>
    <n v="15"/>
    <s v="Yes"/>
    <m/>
    <m/>
    <m/>
    <m/>
    <m/>
    <m/>
    <m/>
    <m/>
    <m/>
    <m/>
    <m/>
    <m/>
    <m/>
    <m/>
    <m/>
    <m/>
    <s v=""/>
    <x v="7"/>
    <m/>
    <s v=""/>
    <m/>
    <m/>
    <m/>
    <m/>
    <m/>
    <m/>
    <m/>
    <m/>
    <m/>
    <m/>
    <m/>
    <m/>
    <m/>
    <m/>
    <m/>
    <m/>
    <m/>
    <m/>
    <m/>
    <m/>
    <m/>
    <m/>
    <m/>
    <m/>
    <m/>
    <m/>
    <m/>
    <m/>
    <m/>
    <x v="313"/>
  </r>
  <r>
    <n v="11598761924"/>
    <d v="2020-05-13T23:45:12.000"/>
    <d v="2020-05-13T23:53:07.000"/>
    <s v="GLCAP"/>
    <x v="7"/>
    <s v="1"/>
    <m/>
    <m/>
    <m/>
    <x v="1"/>
    <n v="43"/>
    <n v="111.8"/>
    <x v="0"/>
    <x v="1"/>
    <x v="1"/>
    <n v="0"/>
    <n v="1"/>
    <n v="0"/>
    <x v="1"/>
    <n v="15"/>
    <s v="Not sure"/>
    <m/>
    <m/>
    <m/>
    <m/>
    <m/>
    <m/>
    <m/>
    <m/>
    <m/>
    <m/>
    <m/>
    <m/>
    <m/>
    <m/>
    <m/>
    <m/>
    <n v="0"/>
    <x v="2"/>
    <m/>
    <s v=""/>
    <s v="Yes"/>
    <m/>
    <m/>
    <m/>
    <m/>
    <m/>
    <s v="Building Loan"/>
    <m/>
    <s v="Loan - other"/>
    <s v="No"/>
    <s v="No"/>
    <m/>
    <m/>
    <m/>
    <m/>
    <m/>
    <m/>
    <m/>
    <s v="Help accessing financial assistance"/>
    <m/>
    <m/>
    <m/>
    <m/>
    <m/>
    <m/>
    <m/>
    <s v="Help with land purchase grant for phosphorus variance."/>
    <m/>
    <m/>
    <x v="314"/>
  </r>
  <r>
    <n v="11582280803"/>
    <d v="2020-05-09T02:31:11.000"/>
    <d v="2020-05-09T02:36:30.000"/>
    <s v="MAP"/>
    <x v="6"/>
    <s v="1"/>
    <m/>
    <m/>
    <m/>
    <x v="0"/>
    <n v="81"/>
    <n v="210.6"/>
    <x v="0"/>
    <x v="25"/>
    <x v="8"/>
    <n v="0"/>
    <n v="1"/>
    <n v="0"/>
    <x v="0"/>
    <s v=""/>
    <s v="Not sure"/>
    <m/>
    <m/>
    <m/>
    <m/>
    <m/>
    <m/>
    <m/>
    <m/>
    <m/>
    <m/>
    <m/>
    <m/>
    <m/>
    <m/>
    <m/>
    <m/>
    <n v="0"/>
    <x v="2"/>
    <m/>
    <s v=""/>
    <s v="Yes"/>
    <m/>
    <s v="U.S. Department of Agriculture loan(s)"/>
    <m/>
    <m/>
    <m/>
    <m/>
    <m/>
    <m/>
    <s v="No"/>
    <s v="No"/>
    <m/>
    <m/>
    <m/>
    <m/>
    <m/>
    <m/>
    <s v="Help navigating resources and/or policy changes"/>
    <s v="Help accessing financial assistance"/>
    <s v="Help with operations and maintenance"/>
    <m/>
    <m/>
    <m/>
    <m/>
    <m/>
    <m/>
    <m/>
    <m/>
    <m/>
    <x v="314"/>
  </r>
  <r>
    <n v="11592968029"/>
    <d v="2020-05-12T16:52:13.000"/>
    <d v="2020-05-12T17:01:58.000"/>
    <s v="GLCAP"/>
    <x v="3"/>
    <s v="1"/>
    <m/>
    <m/>
    <m/>
    <x v="2"/>
    <n v="380"/>
    <n v="988"/>
    <x v="1"/>
    <x v="53"/>
    <x v="10"/>
    <n v="3"/>
    <n v="2"/>
    <n v="0"/>
    <x v="0"/>
    <s v=""/>
    <s v="Not sure"/>
    <m/>
    <m/>
    <m/>
    <m/>
    <m/>
    <m/>
    <m/>
    <m/>
    <m/>
    <m/>
    <m/>
    <m/>
    <m/>
    <m/>
    <m/>
    <m/>
    <n v="0"/>
    <x v="2"/>
    <m/>
    <s v=""/>
    <s v="Yes"/>
    <s v="Bond(s)"/>
    <m/>
    <m/>
    <m/>
    <m/>
    <m/>
    <m/>
    <m/>
    <s v="No"/>
    <s v="Not sure"/>
    <m/>
    <m/>
    <m/>
    <m/>
    <m/>
    <m/>
    <m/>
    <m/>
    <m/>
    <m/>
    <m/>
    <m/>
    <m/>
    <m/>
    <s v="Not sure"/>
    <m/>
    <m/>
    <m/>
    <x v="315"/>
  </r>
  <r>
    <n v="11572972061"/>
    <d v="2020-05-06T17:09:00.000"/>
    <d v="2020-05-06T17:13:47.000"/>
    <s v="RSOL"/>
    <x v="34"/>
    <s v="1"/>
    <m/>
    <m/>
    <m/>
    <x v="0"/>
    <n v="110"/>
    <n v="286"/>
    <x v="0"/>
    <x v="1"/>
    <x v="1"/>
    <n v="1"/>
    <n v="1"/>
    <n v="0"/>
    <x v="1"/>
    <n v="15"/>
    <s v="No"/>
    <m/>
    <m/>
    <m/>
    <m/>
    <m/>
    <m/>
    <m/>
    <m/>
    <m/>
    <m/>
    <m/>
    <m/>
    <m/>
    <m/>
    <m/>
    <m/>
    <n v="0"/>
    <x v="2"/>
    <m/>
    <s v=""/>
    <s v="No"/>
    <m/>
    <m/>
    <m/>
    <s v="Not borrowing"/>
    <m/>
    <m/>
    <m/>
    <m/>
    <s v="No"/>
    <s v="No"/>
    <m/>
    <m/>
    <m/>
    <m/>
    <m/>
    <m/>
    <m/>
    <m/>
    <m/>
    <m/>
    <m/>
    <m/>
    <m/>
    <m/>
    <s v="Not sure"/>
    <m/>
    <m/>
    <m/>
    <x v="316"/>
  </r>
  <r>
    <n v="11577436035"/>
    <d v="2020-05-07T19:17:42.000"/>
    <d v="2020-05-07T19:21:11.000"/>
    <s v="MAP"/>
    <x v="1"/>
    <s v="1"/>
    <m/>
    <m/>
    <m/>
    <x v="2"/>
    <n v="412"/>
    <n v="1071.2"/>
    <x v="1"/>
    <x v="21"/>
    <x v="10"/>
    <n v="4"/>
    <n v="0"/>
    <n v="0"/>
    <x v="0"/>
    <s v=""/>
    <s v="Yes"/>
    <m/>
    <m/>
    <m/>
    <m/>
    <m/>
    <m/>
    <m/>
    <m/>
    <s v="unsure"/>
    <m/>
    <m/>
    <m/>
    <m/>
    <m/>
    <s v="No change"/>
    <n v="0"/>
    <n v="0"/>
    <x v="2"/>
    <n v="0"/>
    <n v="0"/>
    <s v="Yes"/>
    <m/>
    <m/>
    <s v="State Revolving Fund loan(s)"/>
    <m/>
    <m/>
    <m/>
    <m/>
    <m/>
    <s v="No"/>
    <s v="No"/>
    <m/>
    <m/>
    <m/>
    <m/>
    <m/>
    <m/>
    <m/>
    <m/>
    <m/>
    <m/>
    <m/>
    <m/>
    <m/>
    <m/>
    <s v="Not sure"/>
    <m/>
    <m/>
    <m/>
    <x v="317"/>
  </r>
  <r>
    <n v="11593764273"/>
    <d v="2020-05-12T20:09:49.000"/>
    <d v="2020-05-12T20:30:44.000"/>
    <s v="CU"/>
    <x v="21"/>
    <s v="1"/>
    <m/>
    <m/>
    <m/>
    <x v="2"/>
    <n v="430"/>
    <n v="1118"/>
    <x v="1"/>
    <x v="24"/>
    <x v="5"/>
    <n v="4"/>
    <n v="4"/>
    <n v="0"/>
    <x v="1"/>
    <n v="15"/>
    <s v="No"/>
    <m/>
    <m/>
    <m/>
    <m/>
    <m/>
    <m/>
    <m/>
    <m/>
    <m/>
    <m/>
    <m/>
    <m/>
    <m/>
    <m/>
    <m/>
    <m/>
    <n v="0"/>
    <x v="2"/>
    <m/>
    <s v=""/>
    <s v="No"/>
    <m/>
    <m/>
    <m/>
    <s v="Not borrowing"/>
    <m/>
    <m/>
    <m/>
    <m/>
    <s v="Not applicable"/>
    <s v="No"/>
    <m/>
    <m/>
    <m/>
    <m/>
    <m/>
    <m/>
    <m/>
    <m/>
    <m/>
    <s v="Help accessing Personal Protective Equipment (PPE)"/>
    <m/>
    <m/>
    <m/>
    <m/>
    <m/>
    <m/>
    <m/>
    <m/>
    <x v="318"/>
  </r>
  <r>
    <n v="11573539296"/>
    <d v="2020-05-06T19:42:22.000"/>
    <d v="2020-05-06T19:48:03.000"/>
    <s v="CU"/>
    <x v="4"/>
    <s v="1"/>
    <m/>
    <m/>
    <m/>
    <x v="2"/>
    <n v="150"/>
    <n v="390"/>
    <x v="0"/>
    <x v="22"/>
    <x v="8"/>
    <n v="0"/>
    <n v="2"/>
    <n v="1"/>
    <x v="0"/>
    <s v=""/>
    <s v="No"/>
    <m/>
    <m/>
    <m/>
    <m/>
    <m/>
    <m/>
    <m/>
    <m/>
    <m/>
    <m/>
    <m/>
    <m/>
    <m/>
    <m/>
    <m/>
    <m/>
    <n v="0"/>
    <x v="2"/>
    <m/>
    <s v=""/>
    <s v="Yes"/>
    <m/>
    <s v="U.S. Department of Agriculture loan(s)"/>
    <m/>
    <m/>
    <m/>
    <s v="Rural Development-USDA"/>
    <m/>
    <m/>
    <s v="No"/>
    <s v="No"/>
    <m/>
    <m/>
    <m/>
    <m/>
    <m/>
    <m/>
    <m/>
    <m/>
    <m/>
    <m/>
    <m/>
    <m/>
    <m/>
    <m/>
    <s v="Not sure"/>
    <m/>
    <m/>
    <m/>
    <x v="319"/>
  </r>
  <r>
    <n v="11581740304"/>
    <d v="2020-05-08T22:13:45.000"/>
    <d v="2020-05-08T22:18:50.000"/>
    <s v="RCAC"/>
    <x v="0"/>
    <s v="0"/>
    <m/>
    <m/>
    <m/>
    <x v="0"/>
    <n v="250"/>
    <n v="650"/>
    <x v="1"/>
    <x v="3"/>
    <x v="3"/>
    <n v="0"/>
    <n v="0"/>
    <n v="1"/>
    <x v="2"/>
    <n v="9"/>
    <s v="Yes"/>
    <s v="paying staff"/>
    <m/>
    <s v="paying bills, like electricity"/>
    <m/>
    <m/>
    <m/>
    <m/>
    <m/>
    <m/>
    <m/>
    <s v="The items check marked above are anticipated problems, contingent on whether customers pay their annual dues in January."/>
    <m/>
    <s v="None yet/too early to tell"/>
    <n v="1"/>
    <s v="No change"/>
    <n v="0"/>
    <n v="0"/>
    <x v="2"/>
    <n v="0"/>
    <n v="0"/>
    <s v="No"/>
    <m/>
    <m/>
    <m/>
    <s v="Not borrowing"/>
    <m/>
    <m/>
    <m/>
    <m/>
    <s v="Not applicable"/>
    <s v="No"/>
    <m/>
    <m/>
    <m/>
    <m/>
    <m/>
    <m/>
    <m/>
    <m/>
    <m/>
    <m/>
    <m/>
    <m/>
    <m/>
    <m/>
    <s v="Not sure"/>
    <m/>
    <m/>
    <m/>
    <x v="320"/>
  </r>
  <r>
    <n v="11581436437"/>
    <d v="2020-05-08T20:28:43.000"/>
    <d v="2020-05-08T20:36:00.000"/>
    <s v="RCAC"/>
    <x v="0"/>
    <s v="1"/>
    <m/>
    <m/>
    <m/>
    <x v="0"/>
    <n v="131"/>
    <n v="340.6"/>
    <x v="0"/>
    <x v="1"/>
    <x v="1"/>
    <n v="2"/>
    <n v="0"/>
    <n v="0"/>
    <x v="1"/>
    <n v="15"/>
    <s v="No"/>
    <m/>
    <m/>
    <m/>
    <m/>
    <m/>
    <m/>
    <m/>
    <m/>
    <m/>
    <m/>
    <m/>
    <m/>
    <m/>
    <m/>
    <m/>
    <m/>
    <n v="0"/>
    <x v="2"/>
    <m/>
    <s v=""/>
    <s v="No"/>
    <m/>
    <m/>
    <m/>
    <s v="Not borrowing"/>
    <m/>
    <m/>
    <m/>
    <m/>
    <s v="Not applicable"/>
    <s v="No"/>
    <m/>
    <m/>
    <m/>
    <s v="Nothing unusual"/>
    <m/>
    <s v="None/NA"/>
    <m/>
    <m/>
    <m/>
    <m/>
    <m/>
    <m/>
    <m/>
    <m/>
    <m/>
    <s v="No help needed"/>
    <m/>
    <s v="None/NA"/>
    <x v="320"/>
  </r>
  <r>
    <n v="11606051973"/>
    <d v="2020-05-15T16:15:17.000"/>
    <d v="2020-05-15T19:17:51.000"/>
    <s v="CU"/>
    <x v="20"/>
    <s v="1"/>
    <m/>
    <m/>
    <m/>
    <x v="0"/>
    <n v="800"/>
    <n v="2080"/>
    <x v="1"/>
    <x v="25"/>
    <x v="8"/>
    <n v="0"/>
    <n v="6"/>
    <n v="0"/>
    <x v="1"/>
    <n v="15"/>
    <s v="Not sure"/>
    <m/>
    <m/>
    <m/>
    <m/>
    <m/>
    <m/>
    <m/>
    <m/>
    <m/>
    <m/>
    <m/>
    <m/>
    <m/>
    <m/>
    <m/>
    <m/>
    <n v="0"/>
    <x v="2"/>
    <m/>
    <s v=""/>
    <s v="Yes"/>
    <m/>
    <m/>
    <m/>
    <m/>
    <m/>
    <s v="Grant received from USDA"/>
    <m/>
    <s v="USDA - grant"/>
    <s v="Not applicable"/>
    <s v="No"/>
    <m/>
    <m/>
    <m/>
    <m/>
    <m/>
    <m/>
    <m/>
    <s v="Help accessing financial assistance"/>
    <m/>
    <m/>
    <m/>
    <m/>
    <m/>
    <m/>
    <m/>
    <m/>
    <m/>
    <m/>
    <x v="321"/>
  </r>
  <r>
    <n v="11606084831"/>
    <d v="2020-05-15T16:42:02.000"/>
    <d v="2020-05-15T19:23:04.000"/>
    <s v="CU"/>
    <x v="11"/>
    <s v="1"/>
    <s v="Yes"/>
    <m/>
    <m/>
    <x v="2"/>
    <n v="163"/>
    <n v="423.8"/>
    <x v="0"/>
    <x v="8"/>
    <x v="8"/>
    <n v="1"/>
    <n v="1"/>
    <n v="0"/>
    <x v="6"/>
    <n v="1"/>
    <s v="Not sure"/>
    <m/>
    <m/>
    <m/>
    <m/>
    <m/>
    <m/>
    <m/>
    <m/>
    <m/>
    <m/>
    <m/>
    <m/>
    <m/>
    <m/>
    <m/>
    <m/>
    <n v="0"/>
    <x v="2"/>
    <m/>
    <s v=""/>
    <s v="Yes"/>
    <m/>
    <s v="U.S. Department of Agriculture loan(s)"/>
    <m/>
    <m/>
    <m/>
    <m/>
    <m/>
    <m/>
    <s v="No"/>
    <s v="Not sure"/>
    <m/>
    <m/>
    <m/>
    <m/>
    <m/>
    <m/>
    <m/>
    <m/>
    <m/>
    <m/>
    <m/>
    <m/>
    <m/>
    <m/>
    <s v="Not sure"/>
    <m/>
    <m/>
    <m/>
    <x v="322"/>
  </r>
  <r>
    <n v="11602515653"/>
    <d v="2020-05-14T21:33:40.000"/>
    <d v="2020-05-14T21:37:32.000"/>
    <s v="CU"/>
    <x v="11"/>
    <s v="1"/>
    <m/>
    <m/>
    <m/>
    <x v="2"/>
    <n v="1102"/>
    <n v="2865.2000000000003"/>
    <x v="1"/>
    <x v="3"/>
    <x v="3"/>
    <n v="4"/>
    <n v="0"/>
    <n v="0"/>
    <x v="1"/>
    <n v="15"/>
    <s v="No"/>
    <m/>
    <m/>
    <m/>
    <m/>
    <m/>
    <m/>
    <m/>
    <m/>
    <m/>
    <m/>
    <m/>
    <m/>
    <m/>
    <m/>
    <m/>
    <m/>
    <n v="0"/>
    <x v="2"/>
    <m/>
    <s v=""/>
    <s v="Yes"/>
    <m/>
    <m/>
    <s v="State Revolving Fund loan(s)"/>
    <m/>
    <m/>
    <m/>
    <m/>
    <m/>
    <s v="No"/>
    <s v="No"/>
    <m/>
    <m/>
    <m/>
    <m/>
    <m/>
    <m/>
    <m/>
    <m/>
    <m/>
    <m/>
    <m/>
    <m/>
    <m/>
    <m/>
    <s v="Not sure"/>
    <m/>
    <m/>
    <m/>
    <x v="323"/>
  </r>
  <r>
    <n v="11604798879"/>
    <d v="2020-05-15T13:35:57.000"/>
    <d v="2020-05-15T14:17:28.000"/>
    <s v="CU"/>
    <x v="13"/>
    <s v="1"/>
    <m/>
    <m/>
    <m/>
    <x v="2"/>
    <n v="127"/>
    <n v="330.2"/>
    <x v="0"/>
    <x v="16"/>
    <x v="8"/>
    <n v="2"/>
    <n v="1"/>
    <n v="0"/>
    <x v="2"/>
    <n v="9"/>
    <s v="Yes"/>
    <s v="paying staff"/>
    <s v="keeping staff"/>
    <s v="paying bills, like electricity"/>
    <m/>
    <s v="maintaining our system"/>
    <s v="complying with state and/or federal regulations"/>
    <s v="delaying or impeding capital improvement projects"/>
    <m/>
    <m/>
    <m/>
    <m/>
    <m/>
    <m/>
    <m/>
    <s v="Decrease"/>
    <n v="10"/>
    <n v="-10"/>
    <x v="1"/>
    <n v="586"/>
    <n v="-586"/>
    <s v="Yes"/>
    <m/>
    <m/>
    <s v="State Revolving Fund loan(s)"/>
    <m/>
    <m/>
    <m/>
    <m/>
    <m/>
    <s v="Yes"/>
    <s v="No"/>
    <m/>
    <m/>
    <m/>
    <m/>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m/>
    <m/>
    <m/>
    <m/>
    <m/>
    <x v="324"/>
  </r>
  <r>
    <n v="11601864641"/>
    <d v="2020-05-14T18:32:12.000"/>
    <d v="2020-05-14T19:09:53.000"/>
    <s v="GLCAP"/>
    <x v="40"/>
    <s v="1"/>
    <m/>
    <m/>
    <m/>
    <x v="2"/>
    <n v="5367"/>
    <n v="13954.2"/>
    <x v="3"/>
    <x v="26"/>
    <x v="5"/>
    <n v="0"/>
    <n v="1"/>
    <n v="7"/>
    <x v="4"/>
    <n v="4"/>
    <s v="Yes"/>
    <m/>
    <m/>
    <m/>
    <m/>
    <s v="maintaining our system"/>
    <s v="complying with state and/or federal regulations"/>
    <s v="delaying or impeding capital improvement projects"/>
    <m/>
    <m/>
    <m/>
    <m/>
    <m/>
    <m/>
    <m/>
    <s v="Decrease"/>
    <m/>
    <s v=""/>
    <x v="7"/>
    <m/>
    <s v=""/>
    <m/>
    <m/>
    <m/>
    <m/>
    <m/>
    <m/>
    <s v="Seeking loans soon"/>
    <m/>
    <s v="Loan - other"/>
    <s v="Not applicable"/>
    <s v="Not sure"/>
    <m/>
    <m/>
    <m/>
    <m/>
    <m/>
    <m/>
    <m/>
    <s v="Help accessing financial assistance"/>
    <m/>
    <m/>
    <m/>
    <m/>
    <m/>
    <m/>
    <m/>
    <s v="Water extension funding due to ground water contamination from the DOD"/>
    <m/>
    <m/>
    <x v="325"/>
  </r>
  <r>
    <n v="11594435634"/>
    <d v="2020-05-12T23:35:45.000"/>
    <d v="2020-05-12T23:58:16.000"/>
    <s v="MAP"/>
    <x v="24"/>
    <s v="1"/>
    <m/>
    <m/>
    <m/>
    <x v="2"/>
    <n v="13"/>
    <n v="33.800000000000004"/>
    <x v="0"/>
    <x v="1"/>
    <x v="1"/>
    <n v="0"/>
    <n v="0"/>
    <n v="1"/>
    <x v="2"/>
    <n v="9"/>
    <s v="Yes"/>
    <m/>
    <m/>
    <m/>
    <m/>
    <m/>
    <m/>
    <m/>
    <m/>
    <s v="unsure"/>
    <m/>
    <m/>
    <m/>
    <m/>
    <m/>
    <s v="No change"/>
    <n v="0"/>
    <n v="0"/>
    <x v="2"/>
    <n v="0"/>
    <n v="0"/>
    <s v="Yes"/>
    <m/>
    <m/>
    <m/>
    <m/>
    <m/>
    <s v="Community Unlimited Loan"/>
    <m/>
    <s v="Communities Unlimited"/>
    <s v="No"/>
    <s v="No"/>
    <m/>
    <m/>
    <m/>
    <m/>
    <m/>
    <m/>
    <m/>
    <m/>
    <m/>
    <m/>
    <m/>
    <m/>
    <m/>
    <m/>
    <m/>
    <s v="A few resident are behind on their monthly payment and asked the association if any water bill payment relief is possible.  At this time members in the community are more impacted from Covid-19 than the water district itself. This might change significantly though as their financial situation continue to change. The association may see more resident behind on their monthly water bill payments in the upcoming months."/>
    <m/>
    <s v="Help collecting payments"/>
    <x v="326"/>
  </r>
  <r>
    <n v="11580531276"/>
    <d v="2020-05-08T16:09:58.000"/>
    <d v="2020-05-08T16:16:06.000"/>
    <s v="RSOL"/>
    <x v="45"/>
    <s v="1"/>
    <m/>
    <m/>
    <m/>
    <x v="2"/>
    <n v="300"/>
    <n v="780"/>
    <x v="1"/>
    <x v="8"/>
    <x v="8"/>
    <n v="2"/>
    <n v="0"/>
    <m/>
    <x v="4"/>
    <n v="4"/>
    <s v="Not sure"/>
    <m/>
    <m/>
    <m/>
    <m/>
    <m/>
    <m/>
    <m/>
    <m/>
    <m/>
    <m/>
    <m/>
    <m/>
    <m/>
    <m/>
    <m/>
    <m/>
    <n v="0"/>
    <x v="2"/>
    <m/>
    <s v=""/>
    <s v="Yes"/>
    <m/>
    <m/>
    <s v="State Revolving Fund loan(s)"/>
    <m/>
    <m/>
    <s v="$100, 000 Line of Credit we have used in 2019 we used $50,000."/>
    <m/>
    <s v="Miscellaneous"/>
    <s v="Yes"/>
    <s v="No"/>
    <m/>
    <m/>
    <m/>
    <m/>
    <m/>
    <m/>
    <m/>
    <m/>
    <m/>
    <m/>
    <m/>
    <m/>
    <m/>
    <m/>
    <s v="Not sure"/>
    <m/>
    <m/>
    <m/>
    <x v="327"/>
  </r>
  <r>
    <n v="11596787918"/>
    <d v="2020-05-13T14:54:45.000"/>
    <d v="2020-05-13T15:02:04.000"/>
    <s v="RCAC"/>
    <x v="37"/>
    <s v="1"/>
    <m/>
    <m/>
    <m/>
    <x v="0"/>
    <n v="17"/>
    <n v="44.2"/>
    <x v="0"/>
    <x v="1"/>
    <x v="1"/>
    <n v="0"/>
    <n v="0"/>
    <n v="1"/>
    <x v="3"/>
    <n v="0"/>
    <s v="Yes"/>
    <m/>
    <m/>
    <m/>
    <m/>
    <s v="maintaining our system"/>
    <s v="complying with state and/or federal regulations"/>
    <s v="delaying or impeding capital improvement projects"/>
    <m/>
    <m/>
    <m/>
    <s v="not all people on the system can afford to pay their monthly water bill"/>
    <m/>
    <s v="Payment collection"/>
    <n v="1"/>
    <s v="No change"/>
    <n v="0"/>
    <n v="0"/>
    <x v="2"/>
    <n v="0"/>
    <n v="0"/>
    <m/>
    <m/>
    <m/>
    <m/>
    <m/>
    <m/>
    <s v="not yet, trying to get grants and loans to upgrade the system"/>
    <m/>
    <s v="None/don't know"/>
    <s v="Not applicable"/>
    <s v="No"/>
    <m/>
    <m/>
    <m/>
    <m/>
    <m/>
    <m/>
    <m/>
    <s v="Help accessing financial assistance"/>
    <s v="Help with operations and maintenance"/>
    <m/>
    <m/>
    <s v="Help complying with state and/or federal regulations"/>
    <m/>
    <s v="Help planning for or adjusting to any future reopening (flushing, financing reconnections, etc.)"/>
    <m/>
    <m/>
    <m/>
    <m/>
    <x v="328"/>
  </r>
  <r>
    <n v="11577531122"/>
    <d v="2020-05-07T19:32:12.000"/>
    <d v="2020-05-07T19:51:16.000"/>
    <s v="MAP"/>
    <x v="1"/>
    <s v="Multiple"/>
    <m/>
    <m/>
    <m/>
    <x v="2"/>
    <n v="325"/>
    <n v="845"/>
    <x v="1"/>
    <x v="25"/>
    <x v="8"/>
    <n v="2"/>
    <n v="1"/>
    <n v="0"/>
    <x v="0"/>
    <s v=""/>
    <s v="Not sure"/>
    <m/>
    <m/>
    <m/>
    <m/>
    <m/>
    <m/>
    <m/>
    <m/>
    <m/>
    <m/>
    <m/>
    <m/>
    <m/>
    <m/>
    <m/>
    <m/>
    <n v="0"/>
    <x v="2"/>
    <m/>
    <s v=""/>
    <s v="Yes"/>
    <m/>
    <m/>
    <m/>
    <m/>
    <m/>
    <s v="Kansas Water Pollution Control Revolving Fund Loan"/>
    <m/>
    <s v="State gov. agency"/>
    <s v="No"/>
    <s v="No"/>
    <m/>
    <m/>
    <m/>
    <s v="no remarkable events yet"/>
    <m/>
    <s v="None/NA"/>
    <m/>
    <m/>
    <m/>
    <m/>
    <m/>
    <m/>
    <m/>
    <m/>
    <s v="Not sure"/>
    <m/>
    <m/>
    <m/>
    <x v="329"/>
  </r>
  <r>
    <n v="11575809911"/>
    <d v="2020-05-07T12:09:06.000"/>
    <d v="2020-05-07T12:16:30.000"/>
    <s v="GLCAP"/>
    <x v="19"/>
    <s v="1"/>
    <m/>
    <m/>
    <m/>
    <x v="0"/>
    <n v="302"/>
    <n v="785.2"/>
    <x v="1"/>
    <x v="8"/>
    <x v="8"/>
    <n v="0"/>
    <n v="2"/>
    <n v="0"/>
    <x v="0"/>
    <s v=""/>
    <s v="Yes"/>
    <m/>
    <m/>
    <m/>
    <m/>
    <s v="maintaining our system"/>
    <m/>
    <m/>
    <m/>
    <m/>
    <m/>
    <s v="collecting payments from customers"/>
    <m/>
    <s v="Payment collection"/>
    <n v="1"/>
    <s v="Decrease"/>
    <m/>
    <s v=""/>
    <x v="7"/>
    <m/>
    <s v=""/>
    <s v="Yes"/>
    <m/>
    <s v="U.S. Department of Agriculture loan(s)"/>
    <m/>
    <m/>
    <m/>
    <m/>
    <m/>
    <m/>
    <s v="No"/>
    <s v="Not sure"/>
    <m/>
    <m/>
    <m/>
    <m/>
    <m/>
    <m/>
    <m/>
    <m/>
    <m/>
    <s v="Help accessing Personal Protective Equipment (PPE)"/>
    <m/>
    <m/>
    <m/>
    <m/>
    <m/>
    <m/>
    <m/>
    <m/>
    <x v="330"/>
  </r>
  <r>
    <n v="11605682337"/>
    <d v="2020-05-15T17:26:27.000"/>
    <d v="2020-05-15T17:29:10.000"/>
    <s v="CU"/>
    <x v="21"/>
    <s v="1"/>
    <m/>
    <m/>
    <m/>
    <x v="2"/>
    <n v="425"/>
    <n v="1105"/>
    <x v="1"/>
    <x v="18"/>
    <x v="2"/>
    <n v="2"/>
    <n v="2"/>
    <n v="1"/>
    <x v="0"/>
    <s v=""/>
    <s v="Not sure"/>
    <m/>
    <m/>
    <m/>
    <m/>
    <m/>
    <m/>
    <m/>
    <m/>
    <m/>
    <m/>
    <m/>
    <m/>
    <m/>
    <m/>
    <m/>
    <m/>
    <n v="0"/>
    <x v="2"/>
    <m/>
    <s v=""/>
    <s v="Yes"/>
    <m/>
    <m/>
    <m/>
    <m/>
    <m/>
    <s v="CU loan"/>
    <m/>
    <s v="Communities Unlimited"/>
    <s v="No"/>
    <s v="No"/>
    <m/>
    <m/>
    <m/>
    <m/>
    <m/>
    <m/>
    <m/>
    <m/>
    <m/>
    <s v="Help accessing Personal Protective Equipment (PPE)"/>
    <m/>
    <m/>
    <m/>
    <s v="Help planning for or adjusting to any future reopening (flushing, financing reconnections, etc.)"/>
    <m/>
    <m/>
    <m/>
    <m/>
    <x v="331"/>
  </r>
  <r>
    <n v="11580554342"/>
    <d v="2020-05-08T16:12:14.000"/>
    <d v="2020-05-08T16:20:37.000"/>
    <s v="MAP"/>
    <x v="1"/>
    <s v="1"/>
    <m/>
    <m/>
    <m/>
    <x v="1"/>
    <n v="84"/>
    <n v="218.4"/>
    <x v="0"/>
    <x v="15"/>
    <x v="8"/>
    <n v="0"/>
    <n v="0"/>
    <n v="1"/>
    <x v="1"/>
    <n v="15"/>
    <s v="Not sure"/>
    <m/>
    <m/>
    <m/>
    <m/>
    <m/>
    <m/>
    <m/>
    <m/>
    <m/>
    <m/>
    <m/>
    <m/>
    <m/>
    <m/>
    <m/>
    <m/>
    <n v="0"/>
    <x v="2"/>
    <m/>
    <s v=""/>
    <s v="Yes"/>
    <m/>
    <s v="U.S. Department of Agriculture loan(s)"/>
    <m/>
    <m/>
    <m/>
    <m/>
    <m/>
    <m/>
    <s v="No"/>
    <s v="No"/>
    <m/>
    <m/>
    <m/>
    <m/>
    <m/>
    <m/>
    <m/>
    <m/>
    <m/>
    <m/>
    <m/>
    <m/>
    <m/>
    <m/>
    <s v="Not sure"/>
    <m/>
    <m/>
    <m/>
    <x v="332"/>
  </r>
  <r>
    <n v="11600920605"/>
    <d v="2020-05-14T14:18:19.000"/>
    <d v="2020-05-14T14:39:39.000"/>
    <s v="MAP"/>
    <x v="6"/>
    <s v="1"/>
    <m/>
    <m/>
    <m/>
    <x v="2"/>
    <n v="1200"/>
    <n v="3120"/>
    <x v="1"/>
    <x v="30"/>
    <x v="10"/>
    <n v="2"/>
    <n v="4"/>
    <n v="2"/>
    <x v="1"/>
    <n v="15"/>
    <s v="No"/>
    <m/>
    <m/>
    <m/>
    <m/>
    <m/>
    <m/>
    <m/>
    <m/>
    <m/>
    <m/>
    <m/>
    <m/>
    <m/>
    <m/>
    <m/>
    <m/>
    <n v="0"/>
    <x v="2"/>
    <m/>
    <s v=""/>
    <m/>
    <m/>
    <m/>
    <m/>
    <m/>
    <m/>
    <m/>
    <m/>
    <m/>
    <m/>
    <m/>
    <m/>
    <m/>
    <m/>
    <m/>
    <m/>
    <m/>
    <m/>
    <m/>
    <m/>
    <m/>
    <m/>
    <m/>
    <m/>
    <m/>
    <m/>
    <m/>
    <m/>
    <m/>
    <x v="333"/>
  </r>
  <r>
    <n v="11597535115"/>
    <d v="2020-05-13T17:52:09.000"/>
    <d v="2020-05-13T17:57:11.000"/>
    <s v="CU"/>
    <x v="13"/>
    <s v="Multiple"/>
    <m/>
    <m/>
    <m/>
    <x v="0"/>
    <n v="279"/>
    <n v="725.4"/>
    <x v="1"/>
    <x v="23"/>
    <x v="6"/>
    <n v="0"/>
    <n v="0"/>
    <n v="1"/>
    <x v="2"/>
    <n v="9"/>
    <s v="Yes"/>
    <m/>
    <m/>
    <s v="paying bills, like electricity"/>
    <m/>
    <s v="maintaining our system"/>
    <m/>
    <m/>
    <s v="paying back existing debt"/>
    <m/>
    <m/>
    <m/>
    <m/>
    <m/>
    <m/>
    <s v="Decrease"/>
    <n v="5"/>
    <n v="-5"/>
    <x v="1"/>
    <n v="50"/>
    <n v="-50"/>
    <s v="Yes"/>
    <m/>
    <s v="U.S. Department of Agriculture loan(s)"/>
    <m/>
    <m/>
    <m/>
    <m/>
    <m/>
    <m/>
    <s v="No"/>
    <s v="Yes"/>
    <s v="Communities Unlimited"/>
    <m/>
    <s v="No details provided - just listed agency they're partnering with"/>
    <m/>
    <m/>
    <m/>
    <s v="Help navigating resources and/or policy changes"/>
    <m/>
    <m/>
    <m/>
    <m/>
    <m/>
    <m/>
    <m/>
    <m/>
    <m/>
    <m/>
    <m/>
    <x v="334"/>
  </r>
  <r>
    <n v="11612296897"/>
    <d v="2020-05-18T13:33:40.000"/>
    <d v="2020-05-18T14:06:06.000"/>
    <s v="RSOL"/>
    <x v="47"/>
    <s v="1"/>
    <m/>
    <m/>
    <m/>
    <x v="1"/>
    <n v="172"/>
    <n v="447.2"/>
    <x v="0"/>
    <x v="25"/>
    <x v="8"/>
    <n v="0"/>
    <n v="0"/>
    <n v="2"/>
    <x v="2"/>
    <n v="9"/>
    <s v="Not sure"/>
    <m/>
    <m/>
    <m/>
    <m/>
    <m/>
    <m/>
    <m/>
    <m/>
    <m/>
    <m/>
    <m/>
    <m/>
    <m/>
    <m/>
    <m/>
    <m/>
    <n v="0"/>
    <x v="2"/>
    <m/>
    <s v=""/>
    <s v="Yes"/>
    <m/>
    <s v="U.S. Department of Agriculture loan(s)"/>
    <m/>
    <m/>
    <m/>
    <m/>
    <m/>
    <m/>
    <s v="No"/>
    <s v="No"/>
    <m/>
    <m/>
    <m/>
    <m/>
    <m/>
    <m/>
    <m/>
    <m/>
    <m/>
    <s v="Help accessing Personal Protective Equipment (PPE)"/>
    <m/>
    <m/>
    <m/>
    <m/>
    <m/>
    <m/>
    <m/>
    <m/>
    <x v="335"/>
  </r>
  <r>
    <n v="11606131647"/>
    <d v="2020-05-15T19:12:18.000"/>
    <d v="2020-05-15T19:38:03.000"/>
    <s v="CU"/>
    <x v="4"/>
    <s v="1"/>
    <m/>
    <m/>
    <m/>
    <x v="2"/>
    <n v="3873"/>
    <n v="10069.800000000001"/>
    <x v="3"/>
    <x v="11"/>
    <x v="2"/>
    <n v="4"/>
    <n v="0"/>
    <n v="0"/>
    <x v="0"/>
    <s v=""/>
    <s v="Yes"/>
    <s v="paying staff"/>
    <s v="keeping staff"/>
    <s v="paying bills, like electricity"/>
    <s v="paying for chemicals"/>
    <m/>
    <m/>
    <s v="delaying or impeding capital improvement projects"/>
    <m/>
    <m/>
    <m/>
    <m/>
    <m/>
    <m/>
    <m/>
    <s v="Decrease"/>
    <m/>
    <s v=""/>
    <x v="7"/>
    <m/>
    <s v=""/>
    <m/>
    <m/>
    <m/>
    <m/>
    <m/>
    <m/>
    <m/>
    <m/>
    <m/>
    <m/>
    <m/>
    <m/>
    <m/>
    <m/>
    <m/>
    <m/>
    <m/>
    <m/>
    <m/>
    <m/>
    <m/>
    <m/>
    <m/>
    <m/>
    <m/>
    <m/>
    <m/>
    <m/>
    <m/>
    <x v="336"/>
  </r>
  <r>
    <n v="11605239017"/>
    <d v="2020-05-15T15:30:04.000"/>
    <d v="2020-05-15T15:40:09.000"/>
    <s v="SERCAP"/>
    <x v="44"/>
    <s v="1"/>
    <m/>
    <m/>
    <m/>
    <x v="0"/>
    <n v="2067"/>
    <n v="5374.2"/>
    <x v="2"/>
    <x v="8"/>
    <x v="8"/>
    <n v="3"/>
    <n v="0"/>
    <n v="0"/>
    <x v="0"/>
    <s v=""/>
    <s v="Not sure"/>
    <m/>
    <m/>
    <m/>
    <m/>
    <m/>
    <m/>
    <m/>
    <m/>
    <m/>
    <m/>
    <m/>
    <m/>
    <m/>
    <m/>
    <m/>
    <m/>
    <n v="0"/>
    <x v="2"/>
    <m/>
    <s v=""/>
    <s v="Yes"/>
    <m/>
    <s v="U.S. Department of Agriculture loan(s)"/>
    <s v="State Revolving Fund loan(s)"/>
    <m/>
    <m/>
    <m/>
    <m/>
    <m/>
    <s v="No"/>
    <s v="No"/>
    <m/>
    <m/>
    <m/>
    <s v="None at this time"/>
    <m/>
    <s v="None/NA"/>
    <m/>
    <m/>
    <m/>
    <m/>
    <m/>
    <m/>
    <m/>
    <m/>
    <s v="Not sure"/>
    <m/>
    <m/>
    <m/>
    <x v="337"/>
  </r>
  <r>
    <n v="11605436955"/>
    <d v="2020-05-15T16:23:34.000"/>
    <d v="2020-05-15T16:24:53.000"/>
    <s v="CU"/>
    <x v="21"/>
    <s v="1"/>
    <m/>
    <m/>
    <m/>
    <x v="0"/>
    <n v="1360"/>
    <n v="3536"/>
    <x v="2"/>
    <x v="25"/>
    <x v="8"/>
    <n v="2"/>
    <n v="1"/>
    <n v="0"/>
    <x v="2"/>
    <n v="9"/>
    <s v="Not sure"/>
    <m/>
    <m/>
    <m/>
    <m/>
    <m/>
    <m/>
    <m/>
    <m/>
    <m/>
    <m/>
    <m/>
    <m/>
    <m/>
    <m/>
    <m/>
    <m/>
    <n v="0"/>
    <x v="2"/>
    <m/>
    <s v=""/>
    <s v="Yes"/>
    <m/>
    <s v="U.S. Department of Agriculture loan(s)"/>
    <m/>
    <m/>
    <m/>
    <m/>
    <m/>
    <m/>
    <s v="No"/>
    <s v="No"/>
    <m/>
    <m/>
    <m/>
    <m/>
    <m/>
    <m/>
    <m/>
    <m/>
    <m/>
    <m/>
    <m/>
    <m/>
    <m/>
    <m/>
    <s v="Not sure"/>
    <m/>
    <m/>
    <m/>
    <x v="338"/>
  </r>
  <r>
    <n v="11602145853"/>
    <d v="2020-05-14T19:47:53.000"/>
    <d v="2020-05-14T19:52:34.000"/>
    <s v="RCAC"/>
    <x v="0"/>
    <s v="1"/>
    <m/>
    <m/>
    <m/>
    <x v="0"/>
    <n v="369"/>
    <n v="959.4"/>
    <x v="1"/>
    <x v="17"/>
    <x v="8"/>
    <n v="2"/>
    <n v="0"/>
    <n v="3"/>
    <x v="2"/>
    <n v="9"/>
    <s v="No"/>
    <m/>
    <m/>
    <m/>
    <m/>
    <m/>
    <m/>
    <m/>
    <m/>
    <m/>
    <m/>
    <m/>
    <m/>
    <m/>
    <m/>
    <m/>
    <m/>
    <n v="0"/>
    <x v="2"/>
    <m/>
    <s v=""/>
    <s v="Yes"/>
    <m/>
    <s v="U.S. Department of Agriculture loan(s)"/>
    <m/>
    <m/>
    <m/>
    <m/>
    <m/>
    <m/>
    <s v="No"/>
    <s v="Yes"/>
    <s v="Our O&amp;M contractor has offer to fill gaps if needed."/>
    <m/>
    <s v="Personnel backups"/>
    <m/>
    <m/>
    <m/>
    <m/>
    <m/>
    <m/>
    <m/>
    <m/>
    <m/>
    <m/>
    <m/>
    <s v="Not sure"/>
    <m/>
    <m/>
    <m/>
    <x v="339"/>
  </r>
  <r>
    <n v="11596527233"/>
    <d v="2020-05-13T13:53:15.000"/>
    <d v="2020-05-13T13:57:39.000"/>
    <s v="MAP"/>
    <x v="32"/>
    <s v="1"/>
    <m/>
    <m/>
    <m/>
    <x v="2"/>
    <n v="673"/>
    <n v="1749.8"/>
    <x v="1"/>
    <x v="54"/>
    <x v="2"/>
    <n v="1"/>
    <n v="0"/>
    <n v="0"/>
    <x v="1"/>
    <n v="15"/>
    <s v="No"/>
    <m/>
    <m/>
    <m/>
    <m/>
    <m/>
    <m/>
    <m/>
    <m/>
    <m/>
    <m/>
    <m/>
    <m/>
    <m/>
    <m/>
    <m/>
    <m/>
    <n v="0"/>
    <x v="2"/>
    <m/>
    <s v=""/>
    <s v="Yes"/>
    <m/>
    <s v="U.S. Department of Agriculture loan(s)"/>
    <s v="State Revolving Fund loan(s)"/>
    <m/>
    <m/>
    <m/>
    <m/>
    <m/>
    <s v="No"/>
    <s v="No"/>
    <m/>
    <m/>
    <m/>
    <m/>
    <m/>
    <m/>
    <m/>
    <m/>
    <m/>
    <m/>
    <m/>
    <s v="Help complying with state and/or federal regulations"/>
    <m/>
    <m/>
    <m/>
    <m/>
    <m/>
    <m/>
    <x v="340"/>
  </r>
  <r>
    <n v="11576646041"/>
    <d v="2020-05-07T15:42:57.000"/>
    <d v="2020-05-07T16:11:49.000"/>
    <s v="CU"/>
    <x v="21"/>
    <s v="1"/>
    <m/>
    <m/>
    <m/>
    <x v="2"/>
    <n v="207"/>
    <n v="538.2"/>
    <x v="1"/>
    <x v="16"/>
    <x v="8"/>
    <n v="2"/>
    <n v="2"/>
    <n v="1"/>
    <x v="4"/>
    <n v="4"/>
    <s v="Yes"/>
    <m/>
    <m/>
    <m/>
    <m/>
    <m/>
    <m/>
    <m/>
    <m/>
    <m/>
    <s v="not applicable"/>
    <m/>
    <m/>
    <m/>
    <m/>
    <s v="Decrease"/>
    <m/>
    <s v=""/>
    <x v="7"/>
    <m/>
    <s v=""/>
    <s v="No"/>
    <m/>
    <m/>
    <m/>
    <s v="Not borrowing"/>
    <m/>
    <m/>
    <m/>
    <m/>
    <s v="Not applicable"/>
    <s v="No"/>
    <m/>
    <m/>
    <m/>
    <s v="not at this time"/>
    <m/>
    <s v="None/NA"/>
    <m/>
    <m/>
    <m/>
    <s v="Help accessing Personal Protective Equipment (PPE)"/>
    <m/>
    <m/>
    <m/>
    <m/>
    <s v="Not sure"/>
    <m/>
    <m/>
    <m/>
    <x v="341"/>
  </r>
  <r>
    <n v="11565525658"/>
    <d v="2020-05-04T18:32:40.000"/>
    <d v="2020-05-04T18:45:15.000"/>
    <s v="CU"/>
    <x v="4"/>
    <s v="1"/>
    <m/>
    <m/>
    <m/>
    <x v="0"/>
    <n v="2221"/>
    <n v="5774.6"/>
    <x v="2"/>
    <x v="55"/>
    <x v="4"/>
    <n v="14"/>
    <n v="0"/>
    <n v="0"/>
    <x v="2"/>
    <n v="9"/>
    <s v="Yes"/>
    <s v="paying staff"/>
    <s v="keeping staff"/>
    <m/>
    <m/>
    <s v="maintaining our system"/>
    <s v="complying with state and/or federal regulations"/>
    <s v="delaying or impeding capital improvement projects"/>
    <m/>
    <m/>
    <m/>
    <m/>
    <m/>
    <m/>
    <m/>
    <s v="Decrease"/>
    <n v="19.4"/>
    <n v="-19.4"/>
    <x v="0"/>
    <n v="55780"/>
    <n v="-55780"/>
    <m/>
    <m/>
    <m/>
    <m/>
    <m/>
    <s v="Do not want to answer"/>
    <m/>
    <m/>
    <m/>
    <s v="No"/>
    <s v="No"/>
    <m/>
    <m/>
    <m/>
    <m/>
    <m/>
    <m/>
    <m/>
    <s v="Help accessing financial assistance"/>
    <m/>
    <m/>
    <m/>
    <s v="Help complying with state and/or federal regulations"/>
    <m/>
    <m/>
    <m/>
    <m/>
    <m/>
    <m/>
    <x v="342"/>
  </r>
  <r>
    <n v="11606096483"/>
    <d v="2020-05-15T19:24:08.000"/>
    <d v="2020-05-15T19:27:52.000"/>
    <s v="CU"/>
    <x v="13"/>
    <s v="1"/>
    <m/>
    <m/>
    <m/>
    <x v="2"/>
    <n v="1084"/>
    <n v="2818.4"/>
    <x v="1"/>
    <x v="11"/>
    <x v="2"/>
    <n v="3"/>
    <n v="2"/>
    <n v="0"/>
    <x v="1"/>
    <n v="15"/>
    <s v="No"/>
    <m/>
    <m/>
    <m/>
    <m/>
    <m/>
    <m/>
    <m/>
    <m/>
    <m/>
    <m/>
    <m/>
    <m/>
    <m/>
    <m/>
    <m/>
    <m/>
    <n v="0"/>
    <x v="2"/>
    <m/>
    <s v=""/>
    <s v="Yes"/>
    <s v="Bond(s)"/>
    <s v="U.S. Department of Agriculture loan(s)"/>
    <m/>
    <m/>
    <m/>
    <m/>
    <m/>
    <m/>
    <s v="No"/>
    <s v="Yes"/>
    <s v="Arkansas Department of Health  NW Arkansas Economic Development District"/>
    <m/>
    <s v="No details provided - just listed agency they're partnering with"/>
    <m/>
    <m/>
    <m/>
    <s v="Help navigating resources and/or policy changes"/>
    <s v="Help accessing financial assistance"/>
    <m/>
    <m/>
    <m/>
    <m/>
    <m/>
    <m/>
    <m/>
    <m/>
    <m/>
    <m/>
    <x v="343"/>
  </r>
  <r>
    <n v="11601387035"/>
    <d v="2020-05-14T16:26:39.000"/>
    <d v="2020-05-14T16:31:58.000"/>
    <s v="CU"/>
    <x v="20"/>
    <s v="1"/>
    <m/>
    <m/>
    <m/>
    <x v="2"/>
    <n v="1025"/>
    <n v="2665"/>
    <x v="1"/>
    <x v="56"/>
    <x v="4"/>
    <n v="6"/>
    <n v="1"/>
    <n v="0"/>
    <x v="1"/>
    <n v="15"/>
    <s v="No"/>
    <m/>
    <m/>
    <m/>
    <m/>
    <m/>
    <m/>
    <m/>
    <m/>
    <m/>
    <m/>
    <m/>
    <m/>
    <m/>
    <m/>
    <m/>
    <m/>
    <n v="0"/>
    <x v="2"/>
    <m/>
    <s v=""/>
    <s v="Yes"/>
    <m/>
    <s v="U.S. Department of Agriculture loan(s)"/>
    <m/>
    <m/>
    <m/>
    <m/>
    <m/>
    <m/>
    <s v="No"/>
    <s v="Yes"/>
    <m/>
    <m/>
    <m/>
    <m/>
    <m/>
    <m/>
    <m/>
    <m/>
    <m/>
    <m/>
    <m/>
    <m/>
    <m/>
    <m/>
    <s v="Not sure"/>
    <m/>
    <m/>
    <m/>
    <x v="344"/>
  </r>
  <r>
    <n v="11596191473"/>
    <d v="2020-05-13T12:23:47.000"/>
    <d v="2020-05-13T12:31:08.000"/>
    <s v="CU"/>
    <x v="15"/>
    <s v="1"/>
    <m/>
    <m/>
    <m/>
    <x v="2"/>
    <n v="3500"/>
    <n v="9100"/>
    <x v="2"/>
    <x v="33"/>
    <x v="10"/>
    <n v="18"/>
    <n v="1"/>
    <n v="0"/>
    <x v="0"/>
    <s v=""/>
    <s v="Yes"/>
    <m/>
    <m/>
    <m/>
    <m/>
    <m/>
    <m/>
    <s v="delaying or impeding capital improvement projects"/>
    <m/>
    <m/>
    <m/>
    <m/>
    <m/>
    <m/>
    <m/>
    <s v="No change"/>
    <n v="0"/>
    <n v="0"/>
    <x v="2"/>
    <n v="0"/>
    <n v="0"/>
    <s v="No"/>
    <m/>
    <m/>
    <m/>
    <s v="Not borrowing"/>
    <m/>
    <m/>
    <m/>
    <m/>
    <s v="No"/>
    <s v="No"/>
    <m/>
    <m/>
    <m/>
    <m/>
    <m/>
    <m/>
    <m/>
    <m/>
    <m/>
    <m/>
    <m/>
    <m/>
    <m/>
    <m/>
    <s v="Not sure"/>
    <m/>
    <m/>
    <m/>
    <x v="345"/>
  </r>
  <r>
    <n v="11569719599"/>
    <d v="2020-05-05T20:19:46.000"/>
    <d v="2020-05-05T20:22:59.000"/>
    <s v="CU"/>
    <x v="11"/>
    <s v="1"/>
    <m/>
    <m/>
    <m/>
    <x v="2"/>
    <n v="155"/>
    <n v="403"/>
    <x v="0"/>
    <x v="17"/>
    <x v="8"/>
    <n v="2"/>
    <n v="0"/>
    <n v="0"/>
    <x v="1"/>
    <n v="15"/>
    <s v="No"/>
    <m/>
    <m/>
    <m/>
    <m/>
    <m/>
    <m/>
    <m/>
    <m/>
    <m/>
    <m/>
    <m/>
    <m/>
    <m/>
    <m/>
    <m/>
    <m/>
    <n v="0"/>
    <x v="2"/>
    <m/>
    <s v=""/>
    <s v="Yes"/>
    <m/>
    <m/>
    <m/>
    <m/>
    <m/>
    <s v="Communities Unlimited"/>
    <m/>
    <s v="Communities Unlimited"/>
    <s v="No"/>
    <s v="No"/>
    <m/>
    <m/>
    <m/>
    <m/>
    <m/>
    <m/>
    <m/>
    <s v="Help accessing financial assistance"/>
    <m/>
    <m/>
    <m/>
    <m/>
    <m/>
    <m/>
    <m/>
    <m/>
    <m/>
    <m/>
    <x v="346"/>
  </r>
  <r>
    <n v="11569789007"/>
    <d v="2020-05-05T20:40:02.000"/>
    <d v="2020-05-05T20:48:59.000"/>
    <s v="RSOL"/>
    <x v="2"/>
    <s v="1"/>
    <m/>
    <m/>
    <m/>
    <x v="0"/>
    <n v="766"/>
    <n v="1991.6000000000001"/>
    <x v="1"/>
    <x v="3"/>
    <x v="3"/>
    <m/>
    <m/>
    <m/>
    <x v="0"/>
    <s v=""/>
    <s v="Yes"/>
    <m/>
    <m/>
    <m/>
    <m/>
    <m/>
    <m/>
    <m/>
    <m/>
    <s v="unsure"/>
    <m/>
    <m/>
    <m/>
    <m/>
    <m/>
    <s v="Decrease"/>
    <m/>
    <s v=""/>
    <x v="7"/>
    <m/>
    <s v=""/>
    <s v="Yes"/>
    <m/>
    <s v="U.S. Department of Agriculture loan(s)"/>
    <m/>
    <m/>
    <m/>
    <m/>
    <m/>
    <m/>
    <m/>
    <s v="Not sure"/>
    <m/>
    <m/>
    <m/>
    <s v="We just received approval from  CDBG for a $450,000 and are in the process to negotiation with USDA for a loan"/>
    <m/>
    <s v="Receiving financial assistance"/>
    <m/>
    <m/>
    <m/>
    <s v="Help accessing Personal Protective Equipment (PPE)"/>
    <m/>
    <m/>
    <m/>
    <m/>
    <m/>
    <m/>
    <m/>
    <m/>
    <x v="347"/>
  </r>
  <r>
    <n v="11577355065"/>
    <d v="2020-05-07T18:54:02.000"/>
    <d v="2020-05-07T18:57:17.000"/>
    <s v="RCAC"/>
    <x v="37"/>
    <s v="1"/>
    <m/>
    <m/>
    <m/>
    <x v="2"/>
    <n v="1300"/>
    <n v="3380"/>
    <x v="2"/>
    <x v="24"/>
    <x v="5"/>
    <n v="4"/>
    <n v="0"/>
    <n v="0"/>
    <x v="0"/>
    <s v=""/>
    <s v="No"/>
    <m/>
    <m/>
    <m/>
    <m/>
    <m/>
    <m/>
    <m/>
    <m/>
    <m/>
    <m/>
    <m/>
    <m/>
    <m/>
    <m/>
    <m/>
    <m/>
    <n v="0"/>
    <x v="2"/>
    <m/>
    <s v=""/>
    <s v="Yes"/>
    <m/>
    <m/>
    <s v="State Revolving Fund loan(s)"/>
    <m/>
    <m/>
    <m/>
    <m/>
    <m/>
    <s v="No"/>
    <s v="No"/>
    <m/>
    <m/>
    <m/>
    <m/>
    <m/>
    <m/>
    <m/>
    <m/>
    <m/>
    <m/>
    <m/>
    <m/>
    <m/>
    <m/>
    <s v="Not sure"/>
    <m/>
    <m/>
    <m/>
    <x v="348"/>
  </r>
  <r>
    <n v="11578459432"/>
    <d v="2020-05-08T01:01:00.000"/>
    <d v="2020-05-08T01:12:40.000"/>
    <s v="RCAC"/>
    <x v="8"/>
    <s v="1"/>
    <m/>
    <m/>
    <m/>
    <x v="1"/>
    <n v="154"/>
    <n v="400.40000000000003"/>
    <x v="0"/>
    <x v="24"/>
    <x v="5"/>
    <n v="0"/>
    <n v="2"/>
    <n v="0"/>
    <x v="1"/>
    <n v="15"/>
    <s v="Not sure"/>
    <m/>
    <m/>
    <m/>
    <m/>
    <m/>
    <m/>
    <m/>
    <m/>
    <m/>
    <m/>
    <m/>
    <m/>
    <m/>
    <m/>
    <m/>
    <m/>
    <n v="0"/>
    <x v="2"/>
    <m/>
    <s v=""/>
    <m/>
    <m/>
    <m/>
    <m/>
    <m/>
    <m/>
    <s v="Internal to City Fund"/>
    <m/>
    <s v="Miscellaneous"/>
    <s v="No"/>
    <s v="No"/>
    <m/>
    <m/>
    <m/>
    <s v="Nothing remarkable just working with others and sharing information and knowledge"/>
    <m/>
    <s v="None/NA"/>
    <m/>
    <s v="Help accessing financial assistance"/>
    <m/>
    <m/>
    <m/>
    <m/>
    <m/>
    <s v="Help planning for or adjusting to any future reopening (flushing, financing reconnections, etc.)"/>
    <s v="Not sure"/>
    <m/>
    <m/>
    <m/>
    <x v="349"/>
  </r>
  <r>
    <n v="11584342593"/>
    <d v="2020-05-10T01:50:32.000"/>
    <d v="2020-05-10T01:55:01.000"/>
    <s v="RCAC"/>
    <x v="0"/>
    <s v="1"/>
    <m/>
    <m/>
    <m/>
    <x v="0"/>
    <n v="300"/>
    <n v="780"/>
    <x v="1"/>
    <x v="8"/>
    <x v="8"/>
    <n v="0"/>
    <n v="0"/>
    <n v="2"/>
    <x v="1"/>
    <n v="15"/>
    <s v="No"/>
    <m/>
    <m/>
    <m/>
    <m/>
    <m/>
    <m/>
    <m/>
    <m/>
    <m/>
    <m/>
    <m/>
    <m/>
    <m/>
    <m/>
    <m/>
    <m/>
    <n v="0"/>
    <x v="2"/>
    <m/>
    <s v=""/>
    <s v="Yes"/>
    <m/>
    <s v="U.S. Department of Agriculture loan(s)"/>
    <m/>
    <m/>
    <m/>
    <m/>
    <m/>
    <m/>
    <s v="No"/>
    <s v="No"/>
    <m/>
    <m/>
    <m/>
    <m/>
    <m/>
    <m/>
    <m/>
    <m/>
    <m/>
    <m/>
    <m/>
    <m/>
    <m/>
    <m/>
    <m/>
    <s v="No help needed"/>
    <m/>
    <s v="None/NA"/>
    <x v="350"/>
  </r>
  <r>
    <n v="11596989972"/>
    <d v="2020-05-13T15:05:05.000"/>
    <d v="2020-05-13T15:45:07.000"/>
    <s v="SERCAP"/>
    <x v="14"/>
    <s v="1"/>
    <m/>
    <m/>
    <m/>
    <x v="2"/>
    <n v="1737"/>
    <n v="4516.2"/>
    <x v="2"/>
    <x v="3"/>
    <x v="3"/>
    <n v="3"/>
    <n v="0"/>
    <n v="1"/>
    <x v="0"/>
    <s v=""/>
    <s v="Not sure"/>
    <m/>
    <m/>
    <m/>
    <m/>
    <m/>
    <m/>
    <m/>
    <m/>
    <m/>
    <m/>
    <m/>
    <m/>
    <m/>
    <m/>
    <m/>
    <m/>
    <n v="0"/>
    <x v="2"/>
    <m/>
    <s v=""/>
    <s v="Yes"/>
    <m/>
    <m/>
    <m/>
    <m/>
    <m/>
    <s v="Loan and one with VRA-local bond"/>
    <m/>
    <s v="Loan - other"/>
    <s v="No"/>
    <s v="No"/>
    <m/>
    <m/>
    <m/>
    <m/>
    <m/>
    <m/>
    <m/>
    <m/>
    <s v="Help with operations and maintenance"/>
    <m/>
    <m/>
    <m/>
    <m/>
    <m/>
    <m/>
    <m/>
    <m/>
    <m/>
    <x v="351"/>
  </r>
  <r>
    <n v="11581134400"/>
    <d v="2020-05-08T19:03:01.000"/>
    <d v="2020-05-08T19:16:06.000"/>
    <s v="RSOL"/>
    <x v="45"/>
    <s v="1"/>
    <m/>
    <m/>
    <m/>
    <x v="2"/>
    <n v="800"/>
    <n v="2080"/>
    <x v="1"/>
    <x v="5"/>
    <x v="5"/>
    <n v="5"/>
    <n v="0"/>
    <n v="0"/>
    <x v="1"/>
    <n v="15"/>
    <s v="Yes"/>
    <m/>
    <m/>
    <m/>
    <m/>
    <s v="maintaining our system"/>
    <m/>
    <m/>
    <m/>
    <m/>
    <m/>
    <m/>
    <m/>
    <m/>
    <m/>
    <s v="No change"/>
    <n v="0"/>
    <n v="0"/>
    <x v="2"/>
    <n v="0"/>
    <n v="0"/>
    <s v="Yes"/>
    <s v="Bond(s)"/>
    <m/>
    <s v="State Revolving Fund loan(s)"/>
    <m/>
    <m/>
    <s v="MMBB Interim Loan that will converted to long-term debt with USDA RD"/>
    <m/>
    <s v="Bank loan"/>
    <s v="No"/>
    <s v="Yes"/>
    <s v="Weekly check-in with Managers in - County. Member of Maine WARN."/>
    <m/>
    <s v="Communication/Discussion - recurring check-ins"/>
    <m/>
    <m/>
    <m/>
    <m/>
    <m/>
    <m/>
    <m/>
    <m/>
    <m/>
    <m/>
    <m/>
    <s v="Not sure"/>
    <m/>
    <m/>
    <m/>
    <x v="352"/>
  </r>
  <r>
    <n v="11589654804"/>
    <d v="2020-05-11T22:35:04.000"/>
    <d v="2020-05-11T22:56:10.000"/>
    <s v="CU"/>
    <x v="21"/>
    <s v="1"/>
    <m/>
    <m/>
    <m/>
    <x v="2"/>
    <n v="93"/>
    <n v="241.8"/>
    <x v="0"/>
    <x v="8"/>
    <x v="8"/>
    <n v="0"/>
    <n v="3"/>
    <n v="1"/>
    <x v="4"/>
    <n v="4"/>
    <s v="Yes"/>
    <s v="paying staff"/>
    <m/>
    <s v="paying bills, like electricity"/>
    <s v="paying for chemicals"/>
    <s v="maintaining our system"/>
    <s v="complying with state and/or federal regulations"/>
    <m/>
    <s v="paying back existing debt"/>
    <m/>
    <m/>
    <m/>
    <m/>
    <m/>
    <m/>
    <s v="Decrease"/>
    <n v="35"/>
    <n v="-35"/>
    <x v="5"/>
    <m/>
    <s v=""/>
    <s v="Yes"/>
    <m/>
    <s v="U.S. Department of Agriculture loan(s)"/>
    <m/>
    <m/>
    <m/>
    <m/>
    <m/>
    <m/>
    <s v="No"/>
    <s v="Yes"/>
    <s v="Allow certain maintenance needs to be fulfilled to maintain safe drinking water and sewage flow. Emegency repairs on water lines with utility equipment and parts. Maintain screening and monitoring of state required status for safe drinking water."/>
    <m/>
    <s v="Communication/Discussion - Providing help as needed"/>
    <s v="Utilize the resources within your community like local farmer or contractors that have equipment or insight on trouble shooting water and maintenance issues as they arise to help save on cost. This has help out maintenance budget greatly during pandemic."/>
    <m/>
    <s v="Miscellaneous"/>
    <s v="Help navigating resources and/or policy changes"/>
    <s v="Help accessing financial assistance"/>
    <m/>
    <m/>
    <m/>
    <m/>
    <s v="Help communicating with customers"/>
    <s v="Help planning for or adjusting to any future reopening (flushing, financing reconnections, etc.)"/>
    <m/>
    <m/>
    <m/>
    <m/>
    <x v="353"/>
  </r>
  <r>
    <n v="11602348956"/>
    <d v="2020-05-14T20:42:49.000"/>
    <d v="2020-05-14T20:48:11.000"/>
    <s v="CU"/>
    <x v="11"/>
    <s v="1"/>
    <m/>
    <m/>
    <m/>
    <x v="2"/>
    <n v="334"/>
    <n v="868.4"/>
    <x v="1"/>
    <x v="15"/>
    <x v="8"/>
    <n v="3"/>
    <n v="0"/>
    <n v="0"/>
    <x v="1"/>
    <n v="15"/>
    <s v="Not sure"/>
    <m/>
    <m/>
    <m/>
    <m/>
    <m/>
    <m/>
    <m/>
    <m/>
    <m/>
    <m/>
    <m/>
    <m/>
    <m/>
    <m/>
    <m/>
    <m/>
    <n v="0"/>
    <x v="2"/>
    <m/>
    <s v=""/>
    <s v="No"/>
    <m/>
    <m/>
    <m/>
    <s v="Not borrowing"/>
    <m/>
    <m/>
    <m/>
    <m/>
    <s v="Not applicable"/>
    <s v="No"/>
    <m/>
    <m/>
    <m/>
    <m/>
    <m/>
    <m/>
    <m/>
    <m/>
    <m/>
    <m/>
    <m/>
    <m/>
    <m/>
    <m/>
    <s v="Not sure"/>
    <m/>
    <m/>
    <m/>
    <x v="354"/>
  </r>
  <r>
    <n v="11601753195"/>
    <d v="2020-05-14T18:00:30.000"/>
    <d v="2020-05-14T18:17:59.000"/>
    <s v="RCAC"/>
    <x v="41"/>
    <s v="1"/>
    <m/>
    <m/>
    <m/>
    <x v="2"/>
    <n v="135"/>
    <n v="351"/>
    <x v="0"/>
    <x v="24"/>
    <x v="5"/>
    <n v="0"/>
    <n v="3"/>
    <n v="0"/>
    <x v="1"/>
    <n v="15"/>
    <s v="Yes"/>
    <m/>
    <m/>
    <m/>
    <m/>
    <m/>
    <m/>
    <m/>
    <m/>
    <s v="unsure"/>
    <m/>
    <m/>
    <m/>
    <m/>
    <m/>
    <s v="Decrease"/>
    <n v="5"/>
    <n v="-5"/>
    <x v="1"/>
    <n v="1000"/>
    <n v="-1000"/>
    <s v="Yes"/>
    <m/>
    <m/>
    <m/>
    <m/>
    <m/>
    <s v="bank loan"/>
    <m/>
    <s v="Bank loan"/>
    <s v="No"/>
    <s v="Not sure"/>
    <m/>
    <m/>
    <m/>
    <m/>
    <m/>
    <m/>
    <s v="Help navigating resources and/or policy changes"/>
    <m/>
    <m/>
    <s v="Help accessing Personal Protective Equipment (PPE)"/>
    <m/>
    <m/>
    <m/>
    <m/>
    <m/>
    <m/>
    <m/>
    <m/>
    <x v="355"/>
  </r>
  <r>
    <n v="11605905826"/>
    <d v="2020-05-15T18:27:44.000"/>
    <d v="2020-05-15T18:30:45.000"/>
    <s v="CU"/>
    <x v="4"/>
    <s v="1"/>
    <m/>
    <m/>
    <m/>
    <x v="2"/>
    <n v="4400"/>
    <n v="11440"/>
    <x v="3"/>
    <x v="10"/>
    <x v="8"/>
    <n v="26"/>
    <n v="0"/>
    <n v="0"/>
    <x v="0"/>
    <s v=""/>
    <s v="Not sure"/>
    <m/>
    <m/>
    <m/>
    <m/>
    <m/>
    <m/>
    <m/>
    <m/>
    <m/>
    <m/>
    <m/>
    <m/>
    <m/>
    <m/>
    <m/>
    <m/>
    <n v="0"/>
    <x v="2"/>
    <m/>
    <s v=""/>
    <s v="Yes"/>
    <s v="Bond(s)"/>
    <m/>
    <m/>
    <m/>
    <m/>
    <m/>
    <m/>
    <m/>
    <s v="Not applicable"/>
    <s v="No"/>
    <s v="N/A"/>
    <m/>
    <s v="None/NA"/>
    <s v="N/A"/>
    <m/>
    <s v="None/NA"/>
    <m/>
    <m/>
    <m/>
    <m/>
    <m/>
    <m/>
    <m/>
    <m/>
    <s v="Not sure"/>
    <m/>
    <m/>
    <m/>
    <x v="356"/>
  </r>
  <r>
    <n v="11568344767"/>
    <d v="2020-05-05T14:10:47.000"/>
    <d v="2020-05-05T14:22:30.000"/>
    <s v="GLCAP"/>
    <x v="3"/>
    <s v="1"/>
    <m/>
    <m/>
    <m/>
    <x v="2"/>
    <n v="710"/>
    <n v="1846"/>
    <x v="1"/>
    <x v="10"/>
    <x v="8"/>
    <n v="7"/>
    <n v="0"/>
    <n v="4"/>
    <x v="4"/>
    <n v="4"/>
    <s v="Yes"/>
    <s v="paying staff"/>
    <m/>
    <m/>
    <s v="paying for chemicals"/>
    <s v="maintaining our system"/>
    <m/>
    <m/>
    <s v="paying back existing debt"/>
    <m/>
    <m/>
    <m/>
    <m/>
    <m/>
    <m/>
    <s v="Decrease"/>
    <n v="3"/>
    <n v="-3"/>
    <x v="1"/>
    <n v="10000"/>
    <n v="-10000"/>
    <s v="Yes"/>
    <s v="Bond(s)"/>
    <s v="U.S. Department of Agriculture loan(s)"/>
    <m/>
    <m/>
    <m/>
    <m/>
    <m/>
    <m/>
    <s v="No"/>
    <s v="No"/>
    <m/>
    <m/>
    <m/>
    <s v="Nothing"/>
    <m/>
    <s v="None/NA"/>
    <s v="Help navigating resources and/or policy changes"/>
    <s v="Help accessing financial assistance"/>
    <m/>
    <s v="Help accessing Personal Protective Equipment (PPE)"/>
    <s v="Help accessing supplies/chemicals"/>
    <m/>
    <m/>
    <s v="Help planning for or adjusting to any future reopening (flushing, financing reconnections, etc.)"/>
    <m/>
    <m/>
    <m/>
    <m/>
    <x v="357"/>
  </r>
  <r>
    <n v="11580574990"/>
    <d v="2020-05-08T16:15:09.000"/>
    <d v="2020-05-08T16:26:22.000"/>
    <s v="GLCAP"/>
    <x v="19"/>
    <s v="1"/>
    <m/>
    <m/>
    <m/>
    <x v="2"/>
    <n v="620"/>
    <n v="1612"/>
    <x v="1"/>
    <x v="8"/>
    <x v="8"/>
    <n v="3"/>
    <n v="0"/>
    <n v="0"/>
    <x v="0"/>
    <s v=""/>
    <s v="Not sure"/>
    <m/>
    <m/>
    <m/>
    <m/>
    <m/>
    <m/>
    <m/>
    <m/>
    <m/>
    <m/>
    <m/>
    <m/>
    <m/>
    <m/>
    <m/>
    <m/>
    <n v="0"/>
    <x v="2"/>
    <m/>
    <s v=""/>
    <m/>
    <m/>
    <m/>
    <m/>
    <m/>
    <m/>
    <s v="EPA - WPCLF"/>
    <m/>
    <s v="EPA; State gov. agency"/>
    <s v="No"/>
    <s v="No"/>
    <m/>
    <m/>
    <m/>
    <m/>
    <m/>
    <m/>
    <s v="Help navigating resources and/or policy changes"/>
    <m/>
    <m/>
    <s v="Help accessing Personal Protective Equipment (PPE)"/>
    <m/>
    <m/>
    <m/>
    <m/>
    <m/>
    <m/>
    <m/>
    <m/>
    <x v="358"/>
  </r>
  <r>
    <n v="11605486214"/>
    <d v="2020-05-15T16:34:02.000"/>
    <d v="2020-05-15T16:37:25.000"/>
    <s v="CU"/>
    <x v="21"/>
    <s v="1"/>
    <m/>
    <m/>
    <m/>
    <x v="0"/>
    <n v="65"/>
    <n v="169"/>
    <x v="0"/>
    <x v="1"/>
    <x v="1"/>
    <n v="0"/>
    <n v="1"/>
    <n v="0"/>
    <x v="1"/>
    <n v="15"/>
    <s v="No"/>
    <m/>
    <m/>
    <m/>
    <m/>
    <m/>
    <m/>
    <m/>
    <m/>
    <m/>
    <m/>
    <m/>
    <m/>
    <m/>
    <m/>
    <m/>
    <m/>
    <n v="0"/>
    <x v="2"/>
    <m/>
    <s v=""/>
    <s v="Yes"/>
    <m/>
    <m/>
    <s v="State Revolving Fund loan(s)"/>
    <m/>
    <m/>
    <m/>
    <m/>
    <m/>
    <s v="No"/>
    <s v="No"/>
    <m/>
    <m/>
    <m/>
    <m/>
    <m/>
    <m/>
    <m/>
    <m/>
    <m/>
    <m/>
    <m/>
    <m/>
    <m/>
    <m/>
    <s v="Not sure"/>
    <m/>
    <m/>
    <m/>
    <x v="359"/>
  </r>
  <r>
    <n v="11592811457"/>
    <d v="2020-05-12T16:13:56.000"/>
    <d v="2020-05-13T12:16:38.000"/>
    <s v="SERCAP"/>
    <x v="16"/>
    <s v="1"/>
    <m/>
    <m/>
    <m/>
    <x v="2"/>
    <n v="286"/>
    <n v="743.6"/>
    <x v="1"/>
    <x v="10"/>
    <x v="8"/>
    <n v="1"/>
    <n v="1"/>
    <n v="0"/>
    <x v="3"/>
    <n v="0"/>
    <s v="Not sure"/>
    <m/>
    <m/>
    <m/>
    <m/>
    <m/>
    <m/>
    <m/>
    <m/>
    <m/>
    <m/>
    <m/>
    <m/>
    <m/>
    <m/>
    <m/>
    <m/>
    <n v="0"/>
    <x v="2"/>
    <m/>
    <s v=""/>
    <s v="Yes"/>
    <m/>
    <s v="U.S. Department of Agriculture loan(s)"/>
    <m/>
    <m/>
    <m/>
    <m/>
    <m/>
    <m/>
    <s v="No"/>
    <s v="No"/>
    <m/>
    <m/>
    <m/>
    <m/>
    <m/>
    <m/>
    <m/>
    <s v="Help accessing financial assistance"/>
    <m/>
    <m/>
    <m/>
    <m/>
    <m/>
    <m/>
    <m/>
    <m/>
    <m/>
    <m/>
    <x v="360"/>
  </r>
  <r>
    <n v="11601922971"/>
    <d v="2020-05-14T16:22:31.000"/>
    <d v="2020-05-14T18:54:15.000"/>
    <s v="RCAC"/>
    <x v="22"/>
    <s v="1"/>
    <m/>
    <m/>
    <m/>
    <x v="0"/>
    <n v="614"/>
    <n v="1596.4"/>
    <x v="1"/>
    <x v="57"/>
    <x v="7"/>
    <n v="0"/>
    <n v="6"/>
    <n v="1"/>
    <x v="3"/>
    <n v="0"/>
    <s v="Not sure"/>
    <m/>
    <m/>
    <m/>
    <m/>
    <m/>
    <m/>
    <m/>
    <m/>
    <m/>
    <m/>
    <m/>
    <m/>
    <m/>
    <m/>
    <m/>
    <m/>
    <n v="0"/>
    <x v="2"/>
    <m/>
    <s v=""/>
    <s v="No"/>
    <m/>
    <m/>
    <m/>
    <s v="Not borrowing"/>
    <m/>
    <m/>
    <m/>
    <m/>
    <s v="Not applicable"/>
    <s v="No"/>
    <m/>
    <m/>
    <m/>
    <s v="Handing out food at food banks"/>
    <m/>
    <s v="Providing food/meals"/>
    <m/>
    <s v="Help accessing financial assistance"/>
    <m/>
    <s v="Help accessing Personal Protective Equipment (PPE)"/>
    <m/>
    <m/>
    <s v="Help communicating with customers"/>
    <m/>
    <m/>
    <s v="Customer assistance with paying bills"/>
    <m/>
    <s v="Help collecting payments"/>
    <x v="361"/>
  </r>
  <r>
    <n v="11573150194"/>
    <d v="2020-05-06T17:54:54.000"/>
    <d v="2020-05-06T18:02:48.000"/>
    <s v="SERCAP"/>
    <x v="44"/>
    <s v="1"/>
    <m/>
    <m/>
    <m/>
    <x v="1"/>
    <n v="369"/>
    <n v="959.4"/>
    <x v="1"/>
    <x v="1"/>
    <x v="1"/>
    <m/>
    <m/>
    <m/>
    <x v="0"/>
    <s v=""/>
    <s v="Not sure"/>
    <m/>
    <m/>
    <m/>
    <m/>
    <m/>
    <m/>
    <m/>
    <m/>
    <m/>
    <m/>
    <m/>
    <m/>
    <m/>
    <m/>
    <m/>
    <m/>
    <n v="0"/>
    <x v="2"/>
    <m/>
    <s v=""/>
    <m/>
    <m/>
    <m/>
    <m/>
    <m/>
    <s v="Do not want to answer"/>
    <m/>
    <m/>
    <m/>
    <s v="Not applicable"/>
    <s v="Not sure"/>
    <m/>
    <m/>
    <m/>
    <m/>
    <m/>
    <m/>
    <m/>
    <s v="Help accessing financial assistance"/>
    <m/>
    <m/>
    <m/>
    <m/>
    <s v="Help communicating with customers"/>
    <m/>
    <m/>
    <m/>
    <m/>
    <m/>
    <x v="362"/>
  </r>
  <r>
    <n v="11606270000"/>
    <d v="2020-05-15T20:18:44.000"/>
    <d v="2020-05-15T20:22:29.000"/>
    <s v="RSOL"/>
    <x v="34"/>
    <s v="1"/>
    <m/>
    <m/>
    <m/>
    <x v="2"/>
    <n v="181"/>
    <n v="470.6"/>
    <x v="0"/>
    <x v="24"/>
    <x v="5"/>
    <n v="5"/>
    <n v="1"/>
    <n v="1"/>
    <x v="1"/>
    <n v="15"/>
    <s v="Yes"/>
    <m/>
    <m/>
    <m/>
    <m/>
    <m/>
    <m/>
    <s v="delaying or impeding capital improvement projects"/>
    <m/>
    <m/>
    <m/>
    <m/>
    <m/>
    <m/>
    <m/>
    <s v="No change"/>
    <n v="0"/>
    <n v="0"/>
    <x v="2"/>
    <n v="0"/>
    <n v="0"/>
    <s v="Yes"/>
    <s v="Bond(s)"/>
    <s v="U.S. Department of Agriculture loan(s)"/>
    <s v="State Revolving Fund loan(s)"/>
    <m/>
    <m/>
    <m/>
    <m/>
    <m/>
    <s v="No"/>
    <s v="Not sure"/>
    <m/>
    <m/>
    <m/>
    <s v="no"/>
    <m/>
    <s v="None/NA"/>
    <m/>
    <m/>
    <m/>
    <m/>
    <m/>
    <s v="Help complying with state and/or federal regulations"/>
    <m/>
    <m/>
    <m/>
    <m/>
    <m/>
    <m/>
    <x v="363"/>
  </r>
  <r>
    <n v="11596750098"/>
    <d v="2020-05-13T14:45:24.000"/>
    <d v="2020-05-13T14:48:49.000"/>
    <s v="GLCAP"/>
    <x v="19"/>
    <s v="1"/>
    <m/>
    <m/>
    <m/>
    <x v="1"/>
    <n v="230"/>
    <n v="598"/>
    <x v="1"/>
    <x v="54"/>
    <x v="2"/>
    <n v="0"/>
    <n v="2"/>
    <n v="0"/>
    <x v="1"/>
    <n v="15"/>
    <s v="No"/>
    <m/>
    <m/>
    <m/>
    <m/>
    <m/>
    <m/>
    <m/>
    <m/>
    <m/>
    <m/>
    <m/>
    <m/>
    <m/>
    <m/>
    <m/>
    <m/>
    <n v="0"/>
    <x v="2"/>
    <m/>
    <s v=""/>
    <s v="Yes"/>
    <m/>
    <s v="U.S. Department of Agriculture loan(s)"/>
    <m/>
    <m/>
    <m/>
    <m/>
    <m/>
    <m/>
    <s v="No"/>
    <s v="No"/>
    <m/>
    <m/>
    <m/>
    <m/>
    <m/>
    <m/>
    <m/>
    <m/>
    <m/>
    <m/>
    <m/>
    <m/>
    <m/>
    <m/>
    <s v="Not sure"/>
    <m/>
    <m/>
    <m/>
    <x v="364"/>
  </r>
  <r>
    <n v="11607043791"/>
    <d v="2020-05-16T01:54:06.000"/>
    <d v="2020-05-16T02:01:16.000"/>
    <s v="RCAC"/>
    <x v="0"/>
    <s v="1"/>
    <m/>
    <m/>
    <m/>
    <x v="0"/>
    <n v="150"/>
    <n v="390"/>
    <x v="0"/>
    <x v="1"/>
    <x v="1"/>
    <n v="0"/>
    <n v="1"/>
    <n v="0"/>
    <x v="0"/>
    <s v=""/>
    <s v="Not sure"/>
    <m/>
    <m/>
    <m/>
    <m/>
    <m/>
    <m/>
    <m/>
    <m/>
    <m/>
    <m/>
    <m/>
    <m/>
    <m/>
    <m/>
    <m/>
    <m/>
    <n v="0"/>
    <x v="2"/>
    <m/>
    <s v=""/>
    <s v="Yes"/>
    <s v="Bond(s)"/>
    <m/>
    <m/>
    <m/>
    <m/>
    <m/>
    <m/>
    <m/>
    <s v="Not applicable"/>
    <s v="No"/>
    <m/>
    <m/>
    <m/>
    <m/>
    <m/>
    <m/>
    <s v="Help navigating resources and/or policy changes"/>
    <s v="Help accessing financial assistance"/>
    <m/>
    <m/>
    <m/>
    <s v="Help complying with state and/or federal regulations"/>
    <m/>
    <m/>
    <m/>
    <m/>
    <m/>
    <m/>
    <x v="365"/>
  </r>
  <r>
    <n v="11580129348"/>
    <d v="2020-05-08T14:25:46.000"/>
    <d v="2020-05-08T14:27:39.000"/>
    <s v="MAP"/>
    <x v="32"/>
    <s v="1"/>
    <m/>
    <m/>
    <m/>
    <x v="2"/>
    <n v="410"/>
    <n v="1066"/>
    <x v="1"/>
    <x v="29"/>
    <x v="8"/>
    <n v="1"/>
    <n v="1"/>
    <n v="0"/>
    <x v="1"/>
    <n v="15"/>
    <s v="No"/>
    <m/>
    <m/>
    <m/>
    <m/>
    <m/>
    <m/>
    <m/>
    <m/>
    <m/>
    <m/>
    <m/>
    <m/>
    <m/>
    <m/>
    <m/>
    <m/>
    <n v="0"/>
    <x v="2"/>
    <m/>
    <s v=""/>
    <s v="Yes"/>
    <m/>
    <s v="U.S. Department of Agriculture loan(s)"/>
    <m/>
    <m/>
    <m/>
    <m/>
    <m/>
    <m/>
    <s v="No"/>
    <s v="No"/>
    <m/>
    <m/>
    <m/>
    <m/>
    <m/>
    <m/>
    <m/>
    <m/>
    <m/>
    <m/>
    <m/>
    <m/>
    <m/>
    <m/>
    <s v="Not sure"/>
    <m/>
    <m/>
    <m/>
    <x v="366"/>
  </r>
  <r>
    <n v="11606205689"/>
    <d v="2020-05-15T19:53:37.000"/>
    <d v="2020-05-15T20:09:45.000"/>
    <s v="CU"/>
    <x v="11"/>
    <s v="1"/>
    <m/>
    <m/>
    <m/>
    <x v="2"/>
    <n v="675"/>
    <n v="1755"/>
    <x v="1"/>
    <x v="26"/>
    <x v="5"/>
    <n v="4"/>
    <n v="2"/>
    <n v="0"/>
    <x v="2"/>
    <n v="9"/>
    <s v="Not sure"/>
    <m/>
    <m/>
    <m/>
    <m/>
    <m/>
    <m/>
    <m/>
    <m/>
    <m/>
    <m/>
    <m/>
    <m/>
    <m/>
    <m/>
    <m/>
    <m/>
    <n v="0"/>
    <x v="2"/>
    <m/>
    <s v=""/>
    <s v="Yes"/>
    <s v="Bond(s)"/>
    <s v="U.S. Department of Agriculture loan(s)"/>
    <m/>
    <m/>
    <m/>
    <m/>
    <m/>
    <m/>
    <s v="No"/>
    <s v="No"/>
    <m/>
    <m/>
    <m/>
    <s v="na"/>
    <m/>
    <s v="None/NA"/>
    <m/>
    <m/>
    <m/>
    <m/>
    <m/>
    <m/>
    <m/>
    <m/>
    <s v="Not sure"/>
    <m/>
    <m/>
    <m/>
    <x v="367"/>
  </r>
  <r>
    <n v="11605738137"/>
    <d v="2020-05-15T17:36:52.000"/>
    <d v="2020-05-15T18:01:42.000"/>
    <s v="CU"/>
    <x v="11"/>
    <s v="1"/>
    <m/>
    <m/>
    <m/>
    <x v="2"/>
    <n v="2571"/>
    <n v="6684.6"/>
    <x v="2"/>
    <x v="33"/>
    <x v="10"/>
    <n v="4"/>
    <n v="0"/>
    <n v="0"/>
    <x v="4"/>
    <n v="4"/>
    <s v="Yes"/>
    <s v="paying staff"/>
    <s v="keeping staff"/>
    <m/>
    <m/>
    <m/>
    <m/>
    <s v="delaying or impeding capital improvement projects"/>
    <s v="paying back existing debt"/>
    <m/>
    <m/>
    <m/>
    <m/>
    <m/>
    <m/>
    <s v="Decrease"/>
    <n v="1.8"/>
    <n v="-1.8"/>
    <x v="1"/>
    <n v="5151"/>
    <n v="-5151"/>
    <s v="Yes"/>
    <s v="Bond(s)"/>
    <m/>
    <m/>
    <m/>
    <m/>
    <m/>
    <m/>
    <m/>
    <s v="No"/>
    <s v="Yes"/>
    <s v="We are collaborating with our county."/>
    <m/>
    <s v="No details provided - just listed agency they're partnering with"/>
    <m/>
    <m/>
    <m/>
    <s v="Help navigating resources and/or policy changes"/>
    <s v="Help accessing financial assistance"/>
    <m/>
    <s v="Help accessing Personal Protective Equipment (PPE)"/>
    <m/>
    <m/>
    <m/>
    <m/>
    <s v="Not sure"/>
    <m/>
    <m/>
    <m/>
    <x v="368"/>
  </r>
  <r>
    <n v="11605190935"/>
    <d v="2020-05-15T15:23:09.000"/>
    <d v="2020-05-15T15:41:02.000"/>
    <s v="RCAC"/>
    <x v="0"/>
    <s v="1"/>
    <m/>
    <m/>
    <m/>
    <x v="2"/>
    <n v="910"/>
    <n v="2366"/>
    <x v="1"/>
    <x v="7"/>
    <x v="7"/>
    <n v="4"/>
    <n v="0"/>
    <n v="0"/>
    <x v="0"/>
    <s v=""/>
    <s v="Yes"/>
    <s v="paying staff"/>
    <m/>
    <s v="paying bills, like electricity"/>
    <s v="paying for chemicals"/>
    <s v="maintaining our system"/>
    <m/>
    <m/>
    <m/>
    <m/>
    <m/>
    <m/>
    <m/>
    <m/>
    <m/>
    <s v="Increase"/>
    <m/>
    <s v=""/>
    <x v="7"/>
    <n v="11363.73"/>
    <n v="11363.73"/>
    <m/>
    <m/>
    <m/>
    <m/>
    <m/>
    <s v="Do not want to answer"/>
    <m/>
    <m/>
    <m/>
    <s v="No"/>
    <s v="No"/>
    <m/>
    <m/>
    <m/>
    <m/>
    <m/>
    <m/>
    <m/>
    <m/>
    <m/>
    <m/>
    <m/>
    <m/>
    <m/>
    <m/>
    <s v="Not sure"/>
    <m/>
    <m/>
    <m/>
    <x v="369"/>
  </r>
  <r>
    <n v="11592591096"/>
    <d v="2020-05-12T15:31:20.000"/>
    <d v="2020-05-12T15:33:05.000"/>
    <s v="GLCAP"/>
    <x v="3"/>
    <s v="1"/>
    <m/>
    <m/>
    <m/>
    <x v="2"/>
    <n v="477"/>
    <n v="1240.2"/>
    <x v="1"/>
    <x v="3"/>
    <x v="3"/>
    <n v="3"/>
    <n v="0"/>
    <n v="0"/>
    <x v="2"/>
    <n v="9"/>
    <s v="Not sure"/>
    <m/>
    <m/>
    <m/>
    <m/>
    <m/>
    <m/>
    <m/>
    <m/>
    <m/>
    <m/>
    <m/>
    <m/>
    <m/>
    <m/>
    <m/>
    <m/>
    <n v="0"/>
    <x v="2"/>
    <m/>
    <s v=""/>
    <s v="Yes"/>
    <m/>
    <m/>
    <s v="State Revolving Fund loan(s)"/>
    <m/>
    <m/>
    <m/>
    <m/>
    <m/>
    <s v="No"/>
    <s v="No"/>
    <m/>
    <m/>
    <m/>
    <m/>
    <m/>
    <m/>
    <m/>
    <m/>
    <m/>
    <s v="Help accessing Personal Protective Equipment (PPE)"/>
    <m/>
    <s v="Help complying with state and/or federal regulations"/>
    <m/>
    <m/>
    <m/>
    <m/>
    <m/>
    <m/>
    <x v="370"/>
  </r>
  <r>
    <n v="11588147164"/>
    <d v="2020-05-11T16:16:40.000"/>
    <d v="2020-05-11T16:21:53.000"/>
    <s v="MAP"/>
    <x v="43"/>
    <s v="1"/>
    <m/>
    <m/>
    <m/>
    <x v="2"/>
    <n v="83"/>
    <n v="215.8"/>
    <x v="0"/>
    <x v="10"/>
    <x v="8"/>
    <n v="0"/>
    <n v="1"/>
    <n v="0"/>
    <x v="0"/>
    <s v=""/>
    <s v="Not sure"/>
    <m/>
    <m/>
    <m/>
    <m/>
    <m/>
    <m/>
    <m/>
    <m/>
    <m/>
    <m/>
    <m/>
    <m/>
    <m/>
    <m/>
    <m/>
    <m/>
    <n v="0"/>
    <x v="2"/>
    <m/>
    <s v=""/>
    <s v="Yes"/>
    <s v="Bond(s)"/>
    <m/>
    <m/>
    <m/>
    <m/>
    <m/>
    <m/>
    <m/>
    <s v="No"/>
    <s v="No"/>
    <m/>
    <m/>
    <m/>
    <m/>
    <m/>
    <m/>
    <m/>
    <m/>
    <m/>
    <m/>
    <m/>
    <m/>
    <m/>
    <m/>
    <s v="Not sure"/>
    <m/>
    <m/>
    <m/>
    <x v="371"/>
  </r>
  <r>
    <n v="11580722551"/>
    <d v="2020-05-08T17:04:03.000"/>
    <d v="2020-05-08T17:07:59.000"/>
    <s v="MAP"/>
    <x v="30"/>
    <s v="1"/>
    <m/>
    <m/>
    <m/>
    <x v="2"/>
    <n v="157"/>
    <n v="408.2"/>
    <x v="0"/>
    <x v="13"/>
    <x v="8"/>
    <n v="3"/>
    <n v="2"/>
    <n v="0"/>
    <x v="2"/>
    <n v="9"/>
    <s v="Not sure"/>
    <m/>
    <m/>
    <m/>
    <m/>
    <m/>
    <m/>
    <m/>
    <m/>
    <m/>
    <m/>
    <m/>
    <m/>
    <m/>
    <m/>
    <m/>
    <m/>
    <n v="0"/>
    <x v="2"/>
    <m/>
    <s v=""/>
    <s v="Yes"/>
    <m/>
    <s v="U.S. Department of Agriculture loan(s)"/>
    <m/>
    <m/>
    <m/>
    <m/>
    <m/>
    <m/>
    <s v="No"/>
    <s v="No"/>
    <m/>
    <m/>
    <m/>
    <m/>
    <m/>
    <m/>
    <m/>
    <m/>
    <m/>
    <m/>
    <m/>
    <m/>
    <m/>
    <m/>
    <s v="Not sure"/>
    <m/>
    <m/>
    <m/>
    <x v="372"/>
  </r>
  <r>
    <n v="11602658335"/>
    <d v="2020-05-14T22:10:10.000"/>
    <d v="2020-05-14T22:31:25.000"/>
    <s v="RCAC"/>
    <x v="0"/>
    <s v="1"/>
    <m/>
    <m/>
    <m/>
    <x v="2"/>
    <n v="825"/>
    <n v="2145"/>
    <x v="1"/>
    <x v="9"/>
    <x v="7"/>
    <n v="4"/>
    <n v="0"/>
    <n v="1"/>
    <x v="2"/>
    <n v="9"/>
    <s v="Yes"/>
    <s v="paying staff"/>
    <m/>
    <s v="paying bills, like electricity"/>
    <m/>
    <s v="maintaining our system"/>
    <s v="complying with state and/or federal regulations"/>
    <s v="delaying or impeding capital improvement projects"/>
    <m/>
    <m/>
    <m/>
    <s v="We have not felt the financial impact since the gross receipts and mil levy funds are received 2 months after collection.  We will be in serious financial trouble if we do not receive these funds. We only have 4 staff members one positive employee will impact us."/>
    <m/>
    <s v="None yet/too early to tell"/>
    <n v="1"/>
    <m/>
    <m/>
    <s v=""/>
    <x v="7"/>
    <m/>
    <s v=""/>
    <s v="Yes"/>
    <s v="Bond(s)"/>
    <m/>
    <m/>
    <m/>
    <m/>
    <s v="Capital Outlay funds which have been frozen for the State budget"/>
    <m/>
    <s v="Capital outlays"/>
    <m/>
    <s v="Yes"/>
    <s v="We are members of NM Rural Water Association and will work with them should we need help because of staff illness."/>
    <m/>
    <s v="Personnel backups"/>
    <s v="We are a rural community that has always come together in the midst of a crisis, I have seen many volunteering their time or donating food for the community."/>
    <m/>
    <s v="General assistance"/>
    <s v="Help navigating resources and/or policy changes"/>
    <s v="Help accessing financial assistance"/>
    <m/>
    <m/>
    <m/>
    <m/>
    <m/>
    <m/>
    <s v="Not sure"/>
    <m/>
    <m/>
    <m/>
    <x v="373"/>
  </r>
  <r>
    <n v="11602654530"/>
    <d v="2020-05-14T22:13:06.000"/>
    <d v="2020-05-14T22:24:07.000"/>
    <s v="CU"/>
    <x v="4"/>
    <s v="1"/>
    <m/>
    <m/>
    <m/>
    <x v="2"/>
    <n v="729"/>
    <n v="1895.4"/>
    <x v="1"/>
    <x v="13"/>
    <x v="8"/>
    <n v="6"/>
    <n v="0"/>
    <n v="0"/>
    <x v="0"/>
    <s v=""/>
    <s v="Not sure"/>
    <m/>
    <m/>
    <m/>
    <m/>
    <m/>
    <m/>
    <m/>
    <m/>
    <m/>
    <m/>
    <m/>
    <m/>
    <m/>
    <m/>
    <m/>
    <m/>
    <n v="0"/>
    <x v="2"/>
    <m/>
    <s v=""/>
    <s v="Yes"/>
    <m/>
    <s v="U.S. Department of Agriculture loan(s)"/>
    <m/>
    <m/>
    <m/>
    <m/>
    <m/>
    <m/>
    <s v="No"/>
    <s v="No"/>
    <s v="N/A"/>
    <m/>
    <s v="None/NA"/>
    <s v="Refinancing USDA loans will reduce amount of loan payments."/>
    <m/>
    <s v="Receiving financial assistance"/>
    <m/>
    <m/>
    <m/>
    <m/>
    <m/>
    <m/>
    <m/>
    <m/>
    <s v="Not sure"/>
    <m/>
    <m/>
    <m/>
    <x v="374"/>
  </r>
  <r>
    <n v="11593345858"/>
    <d v="2020-05-12T18:21:31.000"/>
    <d v="2020-05-12T18:33:39.000"/>
    <s v="GLCAP"/>
    <x v="7"/>
    <s v="1"/>
    <m/>
    <m/>
    <m/>
    <x v="2"/>
    <n v="1145"/>
    <n v="2977"/>
    <x v="1"/>
    <x v="21"/>
    <x v="10"/>
    <n v="4"/>
    <n v="0"/>
    <n v="0"/>
    <x v="1"/>
    <n v="15"/>
    <s v="Not sure"/>
    <m/>
    <m/>
    <m/>
    <m/>
    <m/>
    <m/>
    <m/>
    <m/>
    <m/>
    <m/>
    <m/>
    <m/>
    <m/>
    <m/>
    <m/>
    <m/>
    <n v="0"/>
    <x v="2"/>
    <m/>
    <s v=""/>
    <s v="Yes"/>
    <s v="Bond(s)"/>
    <m/>
    <m/>
    <m/>
    <m/>
    <m/>
    <m/>
    <m/>
    <s v="No"/>
    <s v="No"/>
    <m/>
    <m/>
    <m/>
    <m/>
    <m/>
    <m/>
    <m/>
    <m/>
    <m/>
    <m/>
    <m/>
    <m/>
    <m/>
    <m/>
    <s v="Not sure"/>
    <m/>
    <m/>
    <m/>
    <x v="375"/>
  </r>
  <r>
    <n v="11604815458"/>
    <d v="2020-05-15T13:49:57.000"/>
    <d v="2020-05-15T14:01:16.000"/>
    <s v="RCAC"/>
    <x v="0"/>
    <s v="1"/>
    <m/>
    <m/>
    <m/>
    <x v="0"/>
    <n v="65"/>
    <n v="169"/>
    <x v="0"/>
    <x v="25"/>
    <x v="8"/>
    <n v="0"/>
    <n v="3"/>
    <n v="0"/>
    <x v="1"/>
    <n v="15"/>
    <s v="No"/>
    <m/>
    <m/>
    <m/>
    <m/>
    <m/>
    <m/>
    <m/>
    <m/>
    <m/>
    <m/>
    <m/>
    <m/>
    <m/>
    <m/>
    <m/>
    <m/>
    <n v="0"/>
    <x v="2"/>
    <m/>
    <s v=""/>
    <m/>
    <m/>
    <m/>
    <m/>
    <m/>
    <m/>
    <s v="We do not have any loans ."/>
    <m/>
    <s v="None/don't know"/>
    <s v="Not applicable"/>
    <s v="No"/>
    <m/>
    <m/>
    <m/>
    <s v="NO"/>
    <m/>
    <s v="None/NA"/>
    <m/>
    <s v="Help accessing financial assistance"/>
    <m/>
    <m/>
    <m/>
    <m/>
    <m/>
    <m/>
    <m/>
    <s v="we could use help but not now for future financial assistance for purchase of water rights and maybe repairs for main lines as needed"/>
    <m/>
    <s v="Help accessing financial assistance in the future"/>
    <x v="376"/>
  </r>
  <r>
    <n v="11605557834"/>
    <d v="2020-05-15T16:54:00.000"/>
    <d v="2020-05-15T16:56:05.000"/>
    <s v="CU"/>
    <x v="4"/>
    <s v="1"/>
    <m/>
    <m/>
    <m/>
    <x v="1"/>
    <m/>
    <s v=""/>
    <x v="4"/>
    <x v="3"/>
    <x v="3"/>
    <n v="2"/>
    <n v="1"/>
    <n v="0"/>
    <x v="0"/>
    <s v=""/>
    <s v="No"/>
    <m/>
    <m/>
    <m/>
    <m/>
    <m/>
    <m/>
    <m/>
    <m/>
    <m/>
    <m/>
    <m/>
    <m/>
    <m/>
    <m/>
    <m/>
    <m/>
    <n v="0"/>
    <x v="2"/>
    <m/>
    <s v=""/>
    <s v="Yes"/>
    <m/>
    <s v="U.S. Department of Agriculture loan(s)"/>
    <m/>
    <m/>
    <m/>
    <m/>
    <m/>
    <m/>
    <s v="No"/>
    <s v="No"/>
    <s v="N/A"/>
    <m/>
    <s v="None/NA"/>
    <s v="N/A"/>
    <m/>
    <s v="None/NA"/>
    <m/>
    <m/>
    <m/>
    <m/>
    <m/>
    <m/>
    <m/>
    <m/>
    <s v="Not sure"/>
    <m/>
    <m/>
    <m/>
    <x v="377"/>
  </r>
  <r>
    <n v="11569327370"/>
    <d v="2020-05-05T18:27:26.000"/>
    <d v="2020-05-05T18:29:38.000"/>
    <s v="GLCAP"/>
    <x v="7"/>
    <s v="1"/>
    <m/>
    <m/>
    <m/>
    <x v="1"/>
    <n v="400"/>
    <n v="1040"/>
    <x v="1"/>
    <x v="8"/>
    <x v="8"/>
    <n v="2"/>
    <n v="0"/>
    <n v="0"/>
    <x v="1"/>
    <n v="15"/>
    <s v="Not sure"/>
    <m/>
    <m/>
    <m/>
    <m/>
    <m/>
    <m/>
    <m/>
    <m/>
    <m/>
    <m/>
    <m/>
    <m/>
    <m/>
    <m/>
    <m/>
    <m/>
    <n v="0"/>
    <x v="2"/>
    <m/>
    <s v=""/>
    <s v="Yes"/>
    <m/>
    <s v="U.S. Department of Agriculture loan(s)"/>
    <m/>
    <m/>
    <m/>
    <m/>
    <m/>
    <m/>
    <s v="No"/>
    <s v="No"/>
    <m/>
    <m/>
    <m/>
    <m/>
    <m/>
    <m/>
    <m/>
    <m/>
    <m/>
    <m/>
    <m/>
    <m/>
    <m/>
    <m/>
    <s v="Not sure"/>
    <m/>
    <m/>
    <m/>
    <x v="378"/>
  </r>
  <r>
    <n v="11588165248"/>
    <d v="2020-05-11T16:21:32.000"/>
    <d v="2020-05-11T16:27:33.000"/>
    <s v="RCAC"/>
    <x v="0"/>
    <s v="1"/>
    <m/>
    <m/>
    <m/>
    <x v="2"/>
    <n v="3500"/>
    <n v="9100"/>
    <x v="2"/>
    <x v="5"/>
    <x v="5"/>
    <n v="14"/>
    <n v="0"/>
    <n v="0"/>
    <x v="1"/>
    <n v="15"/>
    <s v="Yes"/>
    <m/>
    <m/>
    <m/>
    <m/>
    <s v="maintaining our system"/>
    <m/>
    <s v="delaying or impeding capital improvement projects"/>
    <m/>
    <m/>
    <m/>
    <m/>
    <m/>
    <m/>
    <m/>
    <s v="No change"/>
    <n v="0"/>
    <n v="0"/>
    <x v="2"/>
    <n v="0"/>
    <n v="0"/>
    <s v="Yes"/>
    <m/>
    <s v="U.S. Department of Agriculture loan(s)"/>
    <m/>
    <m/>
    <m/>
    <m/>
    <m/>
    <m/>
    <s v="No"/>
    <s v="No"/>
    <m/>
    <m/>
    <m/>
    <m/>
    <m/>
    <m/>
    <m/>
    <m/>
    <m/>
    <s v="Help accessing Personal Protective Equipment (PPE)"/>
    <m/>
    <m/>
    <m/>
    <m/>
    <m/>
    <m/>
    <m/>
    <m/>
    <x v="379"/>
  </r>
  <r>
    <n v="11601189794"/>
    <d v="2020-05-14T15:40:51.000"/>
    <d v="2020-05-14T15:46:22.000"/>
    <s v="RSOL"/>
    <x v="34"/>
    <s v="1"/>
    <m/>
    <m/>
    <m/>
    <x v="0"/>
    <n v="350"/>
    <n v="910"/>
    <x v="1"/>
    <x v="47"/>
    <x v="2"/>
    <n v="1"/>
    <n v="1"/>
    <n v="0"/>
    <x v="1"/>
    <n v="15"/>
    <s v="No"/>
    <m/>
    <m/>
    <m/>
    <m/>
    <m/>
    <m/>
    <m/>
    <m/>
    <m/>
    <m/>
    <m/>
    <m/>
    <m/>
    <m/>
    <m/>
    <m/>
    <n v="0"/>
    <x v="2"/>
    <m/>
    <s v=""/>
    <s v="Yes"/>
    <m/>
    <s v="U.S. Department of Agriculture loan(s)"/>
    <s v="State Revolving Fund loan(s)"/>
    <m/>
    <m/>
    <m/>
    <m/>
    <m/>
    <s v="No"/>
    <s v="No"/>
    <m/>
    <m/>
    <m/>
    <m/>
    <m/>
    <m/>
    <m/>
    <s v="Help accessing financial assistance"/>
    <m/>
    <m/>
    <m/>
    <m/>
    <m/>
    <m/>
    <m/>
    <m/>
    <m/>
    <m/>
    <x v="380"/>
  </r>
  <r>
    <n v="11606230394"/>
    <d v="2020-05-15T20:06:11.000"/>
    <d v="2020-05-15T20:08:59.000"/>
    <s v="CU"/>
    <x v="4"/>
    <s v="1"/>
    <m/>
    <m/>
    <m/>
    <x v="2"/>
    <n v="560"/>
    <n v="1456"/>
    <x v="1"/>
    <x v="34"/>
    <x v="5"/>
    <n v="4"/>
    <n v="0"/>
    <n v="0"/>
    <x v="0"/>
    <s v=""/>
    <s v="No"/>
    <m/>
    <m/>
    <m/>
    <m/>
    <m/>
    <m/>
    <m/>
    <m/>
    <m/>
    <m/>
    <m/>
    <m/>
    <m/>
    <m/>
    <m/>
    <m/>
    <n v="0"/>
    <x v="2"/>
    <m/>
    <s v=""/>
    <s v="Yes"/>
    <s v="Bond(s)"/>
    <s v="U.S. Department of Agriculture loan(s)"/>
    <m/>
    <m/>
    <m/>
    <m/>
    <m/>
    <m/>
    <s v="No"/>
    <s v="No"/>
    <m/>
    <m/>
    <m/>
    <m/>
    <m/>
    <m/>
    <m/>
    <s v="Help accessing financial assistance"/>
    <m/>
    <m/>
    <m/>
    <m/>
    <m/>
    <s v="Help planning for or adjusting to any future reopening (flushing, financing reconnections, etc.)"/>
    <m/>
    <m/>
    <m/>
    <m/>
    <x v="381"/>
  </r>
  <r>
    <n v="11592790426"/>
    <d v="2020-05-12T15:04:25.000"/>
    <d v="2020-05-12T16:21:47.000"/>
    <s v="SERCAP"/>
    <x v="48"/>
    <s v="1"/>
    <m/>
    <m/>
    <m/>
    <x v="2"/>
    <n v="380"/>
    <n v="988"/>
    <x v="1"/>
    <x v="40"/>
    <x v="4"/>
    <m/>
    <m/>
    <m/>
    <x v="0"/>
    <s v=""/>
    <s v="Not sure"/>
    <m/>
    <m/>
    <m/>
    <m/>
    <m/>
    <m/>
    <m/>
    <m/>
    <m/>
    <m/>
    <m/>
    <m/>
    <m/>
    <m/>
    <m/>
    <m/>
    <n v="0"/>
    <x v="2"/>
    <m/>
    <s v=""/>
    <s v="Yes"/>
    <m/>
    <s v="U.S. Department of Agriculture loan(s)"/>
    <m/>
    <m/>
    <m/>
    <m/>
    <m/>
    <m/>
    <s v="No"/>
    <s v="No"/>
    <m/>
    <m/>
    <m/>
    <m/>
    <m/>
    <m/>
    <m/>
    <m/>
    <m/>
    <m/>
    <m/>
    <m/>
    <m/>
    <m/>
    <s v="Not sure"/>
    <m/>
    <m/>
    <m/>
    <x v="382"/>
  </r>
  <r>
    <n v="11592570083"/>
    <d v="2020-05-12T15:26:49.000"/>
    <d v="2020-05-12T15:28:04.000"/>
    <s v="GLCAP"/>
    <x v="3"/>
    <s v="1"/>
    <m/>
    <m/>
    <m/>
    <x v="1"/>
    <n v="380"/>
    <n v="988"/>
    <x v="1"/>
    <x v="40"/>
    <x v="4"/>
    <n v="3"/>
    <n v="0"/>
    <n v="0"/>
    <x v="1"/>
    <n v="15"/>
    <s v="No"/>
    <m/>
    <m/>
    <m/>
    <m/>
    <m/>
    <m/>
    <m/>
    <m/>
    <m/>
    <m/>
    <m/>
    <m/>
    <m/>
    <m/>
    <m/>
    <m/>
    <n v="0"/>
    <x v="2"/>
    <m/>
    <s v=""/>
    <s v="Yes"/>
    <m/>
    <s v="U.S. Department of Agriculture loan(s)"/>
    <m/>
    <m/>
    <m/>
    <m/>
    <m/>
    <m/>
    <s v="No"/>
    <s v="No"/>
    <m/>
    <m/>
    <m/>
    <m/>
    <m/>
    <m/>
    <s v="Help navigating resources and/or policy changes"/>
    <m/>
    <m/>
    <m/>
    <m/>
    <m/>
    <s v="Help communicating with customers"/>
    <m/>
    <m/>
    <m/>
    <m/>
    <m/>
    <x v="383"/>
  </r>
  <r>
    <n v="11587694137"/>
    <d v="2020-05-11T14:23:07.000"/>
    <d v="2020-05-11T14:39:18.000"/>
    <s v="CU"/>
    <x v="11"/>
    <s v="1"/>
    <m/>
    <m/>
    <m/>
    <x v="0"/>
    <n v="120"/>
    <n v="312"/>
    <x v="0"/>
    <x v="1"/>
    <x v="1"/>
    <n v="1"/>
    <n v="0"/>
    <n v="1"/>
    <x v="0"/>
    <s v=""/>
    <s v="Yes"/>
    <m/>
    <m/>
    <m/>
    <m/>
    <m/>
    <m/>
    <m/>
    <m/>
    <s v="unsure"/>
    <m/>
    <m/>
    <m/>
    <m/>
    <m/>
    <s v="Increase"/>
    <n v="8"/>
    <n v="8"/>
    <x v="2"/>
    <n v="800.96"/>
    <n v="800.96"/>
    <s v="No"/>
    <m/>
    <m/>
    <m/>
    <s v="Not borrowing"/>
    <m/>
    <m/>
    <m/>
    <m/>
    <s v="Not applicable"/>
    <s v="No"/>
    <m/>
    <m/>
    <m/>
    <s v="nothing"/>
    <m/>
    <s v="None/NA"/>
    <m/>
    <m/>
    <m/>
    <m/>
    <m/>
    <m/>
    <m/>
    <m/>
    <s v="Not sure"/>
    <m/>
    <m/>
    <m/>
    <x v="384"/>
  </r>
  <r>
    <n v="11600973980"/>
    <d v="2020-05-14T14:46:53.000"/>
    <d v="2020-05-14T14:55:48.000"/>
    <s v="CU"/>
    <x v="11"/>
    <s v="1"/>
    <m/>
    <m/>
    <m/>
    <x v="2"/>
    <n v="296"/>
    <n v="769.6"/>
    <x v="1"/>
    <x v="5"/>
    <x v="5"/>
    <n v="1"/>
    <n v="1"/>
    <n v="0"/>
    <x v="2"/>
    <n v="9"/>
    <s v="Yes"/>
    <m/>
    <m/>
    <m/>
    <m/>
    <m/>
    <m/>
    <m/>
    <m/>
    <s v="unsure"/>
    <m/>
    <m/>
    <m/>
    <m/>
    <m/>
    <s v="Decrease"/>
    <n v="2"/>
    <n v="-2"/>
    <x v="1"/>
    <n v="394.41"/>
    <n v="-394.41"/>
    <s v="Yes"/>
    <m/>
    <m/>
    <s v="State Revolving Fund loan(s)"/>
    <m/>
    <m/>
    <m/>
    <m/>
    <m/>
    <s v="No"/>
    <s v="No"/>
    <m/>
    <m/>
    <m/>
    <s v="Nothing out of the ordinary."/>
    <m/>
    <s v="None/NA"/>
    <m/>
    <m/>
    <m/>
    <m/>
    <m/>
    <m/>
    <m/>
    <m/>
    <s v="Not sure"/>
    <m/>
    <m/>
    <m/>
    <x v="384"/>
  </r>
  <r>
    <n v="11606264745"/>
    <d v="2020-05-15T20:16:19.000"/>
    <d v="2020-05-15T20:25:47.000"/>
    <s v="CU"/>
    <x v="4"/>
    <s v="1"/>
    <m/>
    <m/>
    <m/>
    <x v="2"/>
    <n v="714"/>
    <n v="1856.4"/>
    <x v="1"/>
    <x v="24"/>
    <x v="5"/>
    <n v="4"/>
    <n v="0"/>
    <n v="1"/>
    <x v="1"/>
    <n v="15"/>
    <s v="Yes"/>
    <s v="paying staff"/>
    <s v="keeping staff"/>
    <m/>
    <m/>
    <s v="maintaining our system"/>
    <s v="complying with state and/or federal regulations"/>
    <s v="delaying or impeding capital improvement projects"/>
    <m/>
    <m/>
    <m/>
    <m/>
    <m/>
    <m/>
    <m/>
    <s v="Decrease"/>
    <n v="10"/>
    <n v="-10"/>
    <x v="1"/>
    <n v="20000"/>
    <n v="-20000"/>
    <s v="Yes"/>
    <m/>
    <s v="U.S. Department of Agriculture loan(s)"/>
    <m/>
    <m/>
    <m/>
    <s v="CBDG Utility Grant"/>
    <m/>
    <s v="CDBG Grant"/>
    <s v="No"/>
    <s v="Yes"/>
    <s v="Inter Local agreement with neighboring communities"/>
    <m/>
    <s v="Agreement"/>
    <s v="none"/>
    <m/>
    <s v="None/NA"/>
    <s v="Help navigating resources and/or policy changes"/>
    <s v="Help accessing financial assistance"/>
    <m/>
    <s v="Help accessing Personal Protective Equipment (PPE)"/>
    <s v="Help accessing supplies/chemicals"/>
    <s v="Help complying with state and/or federal regulations"/>
    <m/>
    <m/>
    <m/>
    <m/>
    <m/>
    <m/>
    <x v="385"/>
  </r>
  <r>
    <n v="11604896195"/>
    <d v="2020-05-15T14:03:50.000"/>
    <d v="2020-05-15T14:17:35.000"/>
    <s v="MAP"/>
    <x v="31"/>
    <s v="1"/>
    <m/>
    <m/>
    <m/>
    <x v="2"/>
    <n v="74"/>
    <n v="192.4"/>
    <x v="0"/>
    <x v="29"/>
    <x v="8"/>
    <n v="1"/>
    <n v="0"/>
    <n v="0"/>
    <x v="1"/>
    <n v="15"/>
    <s v="No"/>
    <m/>
    <m/>
    <m/>
    <m/>
    <m/>
    <m/>
    <m/>
    <m/>
    <m/>
    <m/>
    <m/>
    <m/>
    <m/>
    <m/>
    <m/>
    <m/>
    <n v="0"/>
    <x v="2"/>
    <m/>
    <s v=""/>
    <s v="Yes"/>
    <m/>
    <s v="U.S. Department of Agriculture loan(s)"/>
    <m/>
    <m/>
    <m/>
    <m/>
    <m/>
    <m/>
    <s v="No"/>
    <s v="No"/>
    <m/>
    <m/>
    <m/>
    <s v="None"/>
    <m/>
    <s v="None/NA"/>
    <m/>
    <m/>
    <m/>
    <s v="Help accessing Personal Protective Equipment (PPE)"/>
    <m/>
    <m/>
    <s v="Help communicating with customers"/>
    <s v="Help planning for or adjusting to any future reopening (flushing, financing reconnections, etc.)"/>
    <m/>
    <m/>
    <m/>
    <m/>
    <x v="386"/>
  </r>
  <r>
    <n v="11573351312"/>
    <d v="2020-05-06T18:50:26.000"/>
    <d v="2020-05-06T18:55:40.000"/>
    <s v="RCAC"/>
    <x v="8"/>
    <s v="Multiple"/>
    <m/>
    <m/>
    <m/>
    <x v="0"/>
    <n v="300"/>
    <n v="780"/>
    <x v="1"/>
    <x v="12"/>
    <x v="9"/>
    <n v="1"/>
    <n v="1"/>
    <n v="2"/>
    <x v="3"/>
    <n v="0"/>
    <s v="Not sure"/>
    <m/>
    <m/>
    <m/>
    <m/>
    <m/>
    <m/>
    <m/>
    <m/>
    <m/>
    <m/>
    <m/>
    <m/>
    <m/>
    <m/>
    <m/>
    <m/>
    <n v="0"/>
    <x v="2"/>
    <m/>
    <s v=""/>
    <s v="Yes"/>
    <m/>
    <m/>
    <m/>
    <m/>
    <m/>
    <s v="Contract water operator"/>
    <m/>
    <s v="Miscellaneous"/>
    <s v="Not applicable"/>
    <s v="No"/>
    <m/>
    <m/>
    <m/>
    <m/>
    <m/>
    <m/>
    <m/>
    <m/>
    <m/>
    <m/>
    <m/>
    <m/>
    <m/>
    <m/>
    <s v="Not sure"/>
    <m/>
    <m/>
    <m/>
    <x v="387"/>
  </r>
  <r>
    <n v="11581903051"/>
    <d v="2020-05-08T23:19:12.000"/>
    <d v="2020-05-08T23:23:38.000"/>
    <s v="CU"/>
    <x v="5"/>
    <s v="1"/>
    <m/>
    <m/>
    <m/>
    <x v="0"/>
    <n v="350"/>
    <n v="910"/>
    <x v="1"/>
    <x v="0"/>
    <x v="0"/>
    <n v="0"/>
    <n v="1"/>
    <n v="0"/>
    <x v="0"/>
    <s v=""/>
    <s v="Not sure"/>
    <m/>
    <m/>
    <m/>
    <m/>
    <m/>
    <m/>
    <m/>
    <m/>
    <m/>
    <m/>
    <m/>
    <m/>
    <m/>
    <m/>
    <m/>
    <m/>
    <n v="0"/>
    <x v="2"/>
    <m/>
    <s v=""/>
    <s v="Yes"/>
    <m/>
    <s v="U.S. Department of Agriculture loan(s)"/>
    <m/>
    <m/>
    <m/>
    <m/>
    <m/>
    <m/>
    <s v="No"/>
    <s v="No"/>
    <m/>
    <m/>
    <m/>
    <m/>
    <m/>
    <m/>
    <m/>
    <m/>
    <m/>
    <m/>
    <m/>
    <m/>
    <m/>
    <m/>
    <s v="Not sure"/>
    <m/>
    <m/>
    <m/>
    <x v="388"/>
  </r>
  <r>
    <n v="11596779728"/>
    <d v="2020-05-08T18:44:30.000"/>
    <d v="2020-05-13T15:14:32.000"/>
    <s v="CU"/>
    <x v="5"/>
    <s v="1"/>
    <m/>
    <m/>
    <m/>
    <x v="2"/>
    <n v="1785"/>
    <n v="4641"/>
    <x v="2"/>
    <x v="29"/>
    <x v="8"/>
    <n v="5"/>
    <n v="0"/>
    <n v="0"/>
    <x v="1"/>
    <n v="15"/>
    <s v="Yes"/>
    <s v="paying staff"/>
    <m/>
    <m/>
    <m/>
    <m/>
    <m/>
    <m/>
    <m/>
    <m/>
    <s v="not applicable"/>
    <m/>
    <m/>
    <m/>
    <m/>
    <s v="Decrease"/>
    <m/>
    <s v=""/>
    <x v="7"/>
    <n v="16240"/>
    <n v="-16240"/>
    <s v="Yes"/>
    <m/>
    <s v="U.S. Department of Agriculture loan(s)"/>
    <m/>
    <m/>
    <m/>
    <m/>
    <m/>
    <m/>
    <s v="No"/>
    <s v="No"/>
    <m/>
    <m/>
    <m/>
    <m/>
    <m/>
    <m/>
    <s v="Help navigating resources and/or policy changes"/>
    <m/>
    <m/>
    <m/>
    <m/>
    <m/>
    <m/>
    <m/>
    <m/>
    <m/>
    <m/>
    <m/>
    <x v="389"/>
  </r>
  <r>
    <n v="11605200426"/>
    <d v="2020-05-15T15:26:11.000"/>
    <d v="2020-05-15T15:29:13.000"/>
    <s v="CU"/>
    <x v="4"/>
    <s v="1"/>
    <m/>
    <m/>
    <m/>
    <x v="2"/>
    <n v="3183"/>
    <n v="8275.800000000001"/>
    <x v="2"/>
    <x v="3"/>
    <x v="3"/>
    <m/>
    <m/>
    <m/>
    <x v="0"/>
    <s v=""/>
    <s v="No"/>
    <m/>
    <m/>
    <m/>
    <m/>
    <m/>
    <m/>
    <m/>
    <m/>
    <m/>
    <m/>
    <m/>
    <m/>
    <m/>
    <m/>
    <m/>
    <m/>
    <n v="0"/>
    <x v="2"/>
    <m/>
    <s v=""/>
    <s v="Yes"/>
    <m/>
    <s v="U.S. Department of Agriculture loan(s)"/>
    <m/>
    <m/>
    <m/>
    <m/>
    <m/>
    <m/>
    <s v="No"/>
    <s v="No"/>
    <s v="N/A"/>
    <m/>
    <s v="None/NA"/>
    <s v="N/A"/>
    <m/>
    <s v="None/NA"/>
    <m/>
    <m/>
    <m/>
    <m/>
    <m/>
    <m/>
    <m/>
    <m/>
    <s v="Not sure"/>
    <m/>
    <m/>
    <m/>
    <x v="390"/>
  </r>
  <r>
    <n v="11602390898"/>
    <d v="2020-05-14T20:57:33.000"/>
    <d v="2020-05-14T20:59:52.000"/>
    <s v="CU"/>
    <x v="11"/>
    <s v="1"/>
    <m/>
    <m/>
    <m/>
    <x v="0"/>
    <n v="445"/>
    <n v="1157"/>
    <x v="1"/>
    <x v="17"/>
    <x v="8"/>
    <n v="1"/>
    <n v="1"/>
    <n v="0"/>
    <x v="1"/>
    <n v="15"/>
    <s v="No"/>
    <m/>
    <m/>
    <m/>
    <m/>
    <m/>
    <m/>
    <m/>
    <m/>
    <m/>
    <m/>
    <m/>
    <m/>
    <m/>
    <m/>
    <m/>
    <m/>
    <n v="0"/>
    <x v="2"/>
    <m/>
    <s v=""/>
    <s v="No"/>
    <m/>
    <m/>
    <m/>
    <s v="Not borrowing"/>
    <m/>
    <m/>
    <m/>
    <m/>
    <s v="Not applicable"/>
    <s v="No"/>
    <m/>
    <m/>
    <m/>
    <m/>
    <m/>
    <m/>
    <m/>
    <m/>
    <m/>
    <m/>
    <m/>
    <m/>
    <m/>
    <m/>
    <s v="Not sure"/>
    <m/>
    <m/>
    <m/>
    <x v="391"/>
  </r>
  <r>
    <n v="11602219594"/>
    <d v="2020-05-14T20:06:49.000"/>
    <d v="2020-05-14T20:24:10.000"/>
    <s v="CU"/>
    <x v="13"/>
    <s v="1"/>
    <m/>
    <m/>
    <m/>
    <x v="1"/>
    <n v="24"/>
    <n v="62.400000000000006"/>
    <x v="0"/>
    <x v="58"/>
    <x v="9"/>
    <n v="0"/>
    <n v="3"/>
    <n v="0"/>
    <x v="6"/>
    <n v="1"/>
    <s v="Yes"/>
    <m/>
    <m/>
    <s v="paying bills, like electricity"/>
    <m/>
    <m/>
    <m/>
    <s v="delaying or impeding capital improvement projects"/>
    <s v="paying back existing debt"/>
    <m/>
    <m/>
    <m/>
    <m/>
    <m/>
    <m/>
    <s v="Decrease"/>
    <n v="28"/>
    <n v="-28"/>
    <x v="6"/>
    <n v="373"/>
    <n v="-373"/>
    <s v="Yes"/>
    <m/>
    <s v="U.S. Department of Agriculture loan(s)"/>
    <m/>
    <m/>
    <m/>
    <s v="Arkansas Natural Resources"/>
    <m/>
    <s v="State gov. agency"/>
    <s v="Not applicable"/>
    <s v="Yes"/>
    <s v="Communities Unlimited has been providing assistance in raising rates, securing funding with RD, and working with ANRC to find a solution for our existing loan."/>
    <m/>
    <s v="Miscellaneous"/>
    <m/>
    <m/>
    <m/>
    <m/>
    <m/>
    <m/>
    <m/>
    <m/>
    <m/>
    <m/>
    <m/>
    <s v="Not sure"/>
    <m/>
    <m/>
    <m/>
    <x v="392"/>
  </r>
  <r>
    <n v="11576950199"/>
    <d v="2020-05-07T17:06:47.000"/>
    <d v="2020-05-07T17:14:31.000"/>
    <s v="CU"/>
    <x v="11"/>
    <s v="1"/>
    <s v="Yes"/>
    <m/>
    <m/>
    <x v="0"/>
    <n v="335"/>
    <n v="871"/>
    <x v="1"/>
    <x v="10"/>
    <x v="8"/>
    <n v="2"/>
    <n v="0"/>
    <n v="1"/>
    <x v="6"/>
    <n v="1"/>
    <s v="Yes"/>
    <s v="paying staff"/>
    <m/>
    <s v="paying bills, like electricity"/>
    <s v="paying for chemicals"/>
    <s v="maintaining our system"/>
    <s v="complying with state and/or federal regulations"/>
    <s v="delaying or impeding capital improvement projects"/>
    <s v="paying back existing debt"/>
    <m/>
    <m/>
    <m/>
    <m/>
    <m/>
    <m/>
    <s v="No change"/>
    <n v="0"/>
    <n v="0"/>
    <x v="2"/>
    <n v="0"/>
    <n v="0"/>
    <s v="Yes"/>
    <m/>
    <m/>
    <s v="State Revolving Fund loan(s)"/>
    <m/>
    <m/>
    <m/>
    <m/>
    <m/>
    <s v="Yes"/>
    <s v="No"/>
    <m/>
    <m/>
    <m/>
    <m/>
    <m/>
    <m/>
    <m/>
    <s v="Help accessing financial assistance"/>
    <s v="Help with operations and maintenance"/>
    <m/>
    <s v="Help accessing supplies/chemicals"/>
    <s v="Help complying with state and/or federal regulations"/>
    <m/>
    <s v="Help planning for or adjusting to any future reopening (flushing, financing reconnections, etc.)"/>
    <m/>
    <m/>
    <m/>
    <m/>
    <x v="393"/>
  </r>
  <r>
    <n v="11568911833"/>
    <d v="2020-05-05T16:35:23.000"/>
    <d v="2020-05-05T16:48:25.000"/>
    <s v="GLCAP"/>
    <x v="3"/>
    <s v="0"/>
    <m/>
    <m/>
    <m/>
    <x v="2"/>
    <n v="3662"/>
    <n v="9521.2"/>
    <x v="2"/>
    <x v="3"/>
    <x v="3"/>
    <m/>
    <m/>
    <m/>
    <x v="4"/>
    <n v="4"/>
    <s v="Yes"/>
    <s v="paying staff"/>
    <m/>
    <s v="paying bills, like electricity"/>
    <s v="paying for chemicals"/>
    <s v="maintaining our system"/>
    <m/>
    <s v="delaying or impeding capital improvement projects"/>
    <s v="paying back existing debt"/>
    <m/>
    <m/>
    <m/>
    <m/>
    <m/>
    <m/>
    <s v="Decrease"/>
    <n v="47.73"/>
    <n v="-47.73"/>
    <x v="10"/>
    <n v="110208.13"/>
    <n v="-110208.13"/>
    <s v="Yes"/>
    <s v="Bond(s)"/>
    <m/>
    <m/>
    <m/>
    <m/>
    <s v="DWTRF"/>
    <m/>
    <s v="State gov. agency"/>
    <s v="Yes"/>
    <s v="No"/>
    <m/>
    <m/>
    <m/>
    <m/>
    <m/>
    <m/>
    <m/>
    <m/>
    <m/>
    <s v="Help accessing Personal Protective Equipment (PPE)"/>
    <m/>
    <m/>
    <m/>
    <m/>
    <m/>
    <m/>
    <m/>
    <m/>
    <x v="394"/>
  </r>
  <r>
    <n v="11580209358"/>
    <d v="2020-05-08T14:48:00.000"/>
    <d v="2020-05-08T14:51:10.000"/>
    <s v="MAP"/>
    <x v="25"/>
    <s v="1"/>
    <m/>
    <m/>
    <m/>
    <x v="2"/>
    <n v="400"/>
    <n v="1040"/>
    <x v="1"/>
    <x v="17"/>
    <x v="8"/>
    <n v="1"/>
    <n v="2"/>
    <n v="0"/>
    <x v="0"/>
    <s v=""/>
    <s v="Not sure"/>
    <m/>
    <m/>
    <m/>
    <m/>
    <m/>
    <m/>
    <m/>
    <m/>
    <m/>
    <m/>
    <m/>
    <m/>
    <m/>
    <m/>
    <m/>
    <m/>
    <n v="0"/>
    <x v="2"/>
    <m/>
    <s v=""/>
    <s v="Yes"/>
    <m/>
    <s v="U.S. Department of Agriculture loan(s)"/>
    <m/>
    <m/>
    <m/>
    <m/>
    <m/>
    <m/>
    <s v="No"/>
    <s v="No"/>
    <m/>
    <m/>
    <m/>
    <m/>
    <m/>
    <m/>
    <m/>
    <m/>
    <m/>
    <m/>
    <m/>
    <m/>
    <m/>
    <m/>
    <s v="Not sure"/>
    <m/>
    <m/>
    <m/>
    <x v="395"/>
  </r>
  <r>
    <n v="11576679184"/>
    <d v="2020-05-07T15:55:02.000"/>
    <d v="2020-05-07T16:08:09.000"/>
    <s v="CU"/>
    <x v="4"/>
    <s v="1"/>
    <m/>
    <m/>
    <m/>
    <x v="0"/>
    <n v="319"/>
    <n v="829.4"/>
    <x v="1"/>
    <x v="26"/>
    <x v="5"/>
    <n v="0"/>
    <n v="0"/>
    <n v="1"/>
    <x v="0"/>
    <s v=""/>
    <s v="Not sure"/>
    <m/>
    <m/>
    <m/>
    <m/>
    <m/>
    <m/>
    <m/>
    <m/>
    <m/>
    <m/>
    <m/>
    <m/>
    <m/>
    <m/>
    <m/>
    <m/>
    <n v="0"/>
    <x v="2"/>
    <m/>
    <s v=""/>
    <s v="Yes"/>
    <m/>
    <s v="U.S. Department of Agriculture loan(s)"/>
    <m/>
    <m/>
    <m/>
    <s v="CU  Construction loan"/>
    <m/>
    <s v="Communities Unlimited"/>
    <s v="No"/>
    <s v="No"/>
    <m/>
    <m/>
    <m/>
    <s v="Guideline recommendations"/>
    <m/>
    <s v="Compliance with disinfection/social distancing protocols"/>
    <m/>
    <m/>
    <s v="Help with operations and maintenance"/>
    <s v="Help accessing Personal Protective Equipment (PPE)"/>
    <s v="Help accessing supplies/chemicals"/>
    <m/>
    <s v="Help communicating with customers"/>
    <m/>
    <m/>
    <m/>
    <m/>
    <m/>
    <x v="396"/>
  </r>
  <r>
    <n v="11592865516"/>
    <d v="2020-05-12T16:30:20.000"/>
    <d v="2020-05-12T16:41:46.000"/>
    <s v="CU"/>
    <x v="20"/>
    <s v="1"/>
    <m/>
    <m/>
    <m/>
    <x v="2"/>
    <n v="1500"/>
    <n v="3900"/>
    <x v="2"/>
    <x v="8"/>
    <x v="8"/>
    <n v="6"/>
    <n v="0"/>
    <n v="0"/>
    <x v="4"/>
    <n v="4"/>
    <s v="Yes"/>
    <m/>
    <s v="keeping staff"/>
    <m/>
    <m/>
    <m/>
    <m/>
    <s v="delaying or impeding capital improvement projects"/>
    <m/>
    <m/>
    <m/>
    <m/>
    <m/>
    <m/>
    <m/>
    <s v="Decrease"/>
    <n v="25"/>
    <n v="-25"/>
    <x v="6"/>
    <m/>
    <s v=""/>
    <s v="Yes"/>
    <m/>
    <s v="U.S. Department of Agriculture loan(s)"/>
    <s v="State Revolving Fund loan(s)"/>
    <m/>
    <m/>
    <m/>
    <m/>
    <m/>
    <s v="Yes"/>
    <s v="Yes"/>
    <s v="Lean on - City for Assistance- purchasing water or any other circumstances"/>
    <m/>
    <s v="Communication/Discussion - Providing help as needed"/>
    <m/>
    <m/>
    <m/>
    <s v="Help navigating resources and/or policy changes"/>
    <s v="Help accessing financial assistance"/>
    <s v="Help with operations and maintenance"/>
    <s v="Help accessing Personal Protective Equipment (PPE)"/>
    <m/>
    <m/>
    <s v="Help communicating with customers"/>
    <s v="Help planning for or adjusting to any future reopening (flushing, financing reconnections, etc.)"/>
    <m/>
    <m/>
    <m/>
    <m/>
    <x v="397"/>
  </r>
  <r>
    <n v="11596621265"/>
    <d v="2020-05-13T14:13:42.000"/>
    <d v="2020-05-13T14:23:55.000"/>
    <s v="GLCAP"/>
    <x v="3"/>
    <s v="1"/>
    <m/>
    <m/>
    <m/>
    <x v="2"/>
    <n v="950"/>
    <n v="2470"/>
    <x v="1"/>
    <x v="47"/>
    <x v="2"/>
    <n v="10"/>
    <n v="0"/>
    <n v="0"/>
    <x v="4"/>
    <n v="4"/>
    <s v="Yes"/>
    <s v="paying staff"/>
    <s v="keeping staff"/>
    <s v="paying bills, like electricity"/>
    <m/>
    <s v="maintaining our system"/>
    <m/>
    <m/>
    <m/>
    <m/>
    <m/>
    <m/>
    <m/>
    <m/>
    <m/>
    <s v="Increase"/>
    <n v="2.6"/>
    <n v="2.6"/>
    <x v="2"/>
    <n v="5651"/>
    <n v="5651"/>
    <s v="Yes"/>
    <s v="Bond(s)"/>
    <m/>
    <s v="State Revolving Fund loan(s)"/>
    <m/>
    <m/>
    <m/>
    <m/>
    <m/>
    <s v="No"/>
    <s v="No"/>
    <m/>
    <m/>
    <m/>
    <m/>
    <m/>
    <m/>
    <s v="Help navigating resources and/or policy changes"/>
    <s v="Help accessing financial assistance"/>
    <m/>
    <s v="Help accessing Personal Protective Equipment (PPE)"/>
    <m/>
    <m/>
    <m/>
    <m/>
    <m/>
    <m/>
    <m/>
    <m/>
    <x v="398"/>
  </r>
  <r>
    <n v="11580492543"/>
    <d v="2020-05-08T15:58:46.000"/>
    <d v="2020-05-08T16:02:11.000"/>
    <s v="RSOL"/>
    <x v="45"/>
    <s v="1"/>
    <m/>
    <m/>
    <s v="Incomplete"/>
    <x v="2"/>
    <n v="1800"/>
    <n v="4680"/>
    <x v="2"/>
    <x v="5"/>
    <x v="5"/>
    <n v="7"/>
    <n v="0"/>
    <n v="0"/>
    <x v="2"/>
    <n v="9"/>
    <s v="Yes"/>
    <m/>
    <m/>
    <m/>
    <m/>
    <m/>
    <m/>
    <m/>
    <m/>
    <m/>
    <m/>
    <m/>
    <m/>
    <m/>
    <m/>
    <m/>
    <m/>
    <s v=""/>
    <x v="7"/>
    <m/>
    <s v=""/>
    <m/>
    <m/>
    <m/>
    <m/>
    <m/>
    <m/>
    <m/>
    <m/>
    <m/>
    <m/>
    <m/>
    <m/>
    <m/>
    <m/>
    <m/>
    <m/>
    <m/>
    <m/>
    <m/>
    <m/>
    <m/>
    <m/>
    <m/>
    <m/>
    <m/>
    <m/>
    <m/>
    <m/>
    <m/>
    <x v="399"/>
  </r>
  <r>
    <n v="11593193684"/>
    <d v="2020-05-12T17:49:56.000"/>
    <d v="2020-05-12T17:54:51.000"/>
    <s v="CU"/>
    <x v="21"/>
    <s v="1"/>
    <m/>
    <m/>
    <m/>
    <x v="2"/>
    <n v="200"/>
    <n v="520"/>
    <x v="1"/>
    <x v="31"/>
    <x v="4"/>
    <n v="1"/>
    <n v="0"/>
    <n v="1"/>
    <x v="3"/>
    <n v="0"/>
    <s v="Not sure"/>
    <m/>
    <m/>
    <m/>
    <m/>
    <m/>
    <m/>
    <m/>
    <m/>
    <m/>
    <m/>
    <m/>
    <m/>
    <m/>
    <m/>
    <m/>
    <m/>
    <n v="0"/>
    <x v="2"/>
    <m/>
    <s v=""/>
    <s v="Yes"/>
    <m/>
    <s v="U.S. Department of Agriculture loan(s)"/>
    <m/>
    <m/>
    <m/>
    <s v="loan from years back"/>
    <m/>
    <s v="Loan - other"/>
    <s v="No"/>
    <s v="No"/>
    <m/>
    <m/>
    <m/>
    <m/>
    <m/>
    <m/>
    <m/>
    <m/>
    <m/>
    <m/>
    <m/>
    <m/>
    <m/>
    <m/>
    <s v="Not sure"/>
    <m/>
    <m/>
    <m/>
    <x v="400"/>
  </r>
  <r>
    <n v="11596733254"/>
    <d v="2020-05-13T14:42:29.000"/>
    <d v="2020-05-13T14:53:08.000"/>
    <s v="GLCAP"/>
    <x v="3"/>
    <s v="1"/>
    <m/>
    <m/>
    <m/>
    <x v="2"/>
    <n v="1950"/>
    <n v="5070"/>
    <x v="2"/>
    <x v="22"/>
    <x v="8"/>
    <n v="13"/>
    <n v="1"/>
    <n v="0"/>
    <x v="2"/>
    <n v="9"/>
    <s v="Not sure"/>
    <m/>
    <m/>
    <m/>
    <m/>
    <m/>
    <m/>
    <m/>
    <m/>
    <m/>
    <m/>
    <m/>
    <m/>
    <m/>
    <m/>
    <m/>
    <m/>
    <n v="0"/>
    <x v="2"/>
    <m/>
    <s v=""/>
    <s v="Yes"/>
    <s v="Bond(s)"/>
    <s v="U.S. Department of Agriculture loan(s)"/>
    <m/>
    <m/>
    <m/>
    <m/>
    <m/>
    <m/>
    <s v="No"/>
    <s v="No"/>
    <m/>
    <m/>
    <m/>
    <m/>
    <m/>
    <m/>
    <m/>
    <m/>
    <m/>
    <m/>
    <m/>
    <m/>
    <m/>
    <m/>
    <m/>
    <s v="So far we are in good condition."/>
    <m/>
    <s v="None/NA"/>
    <x v="401"/>
  </r>
  <r>
    <n v="11569881559"/>
    <d v="2020-05-05T21:09:23.000"/>
    <d v="2020-05-05T21:15:28.000"/>
    <s v="GLCAP"/>
    <x v="3"/>
    <s v="1"/>
    <m/>
    <m/>
    <m/>
    <x v="2"/>
    <n v="1444"/>
    <n v="3754.4"/>
    <x v="2"/>
    <x v="17"/>
    <x v="8"/>
    <n v="10"/>
    <n v="3"/>
    <n v="0"/>
    <x v="0"/>
    <s v=""/>
    <s v="Not sure"/>
    <m/>
    <m/>
    <m/>
    <m/>
    <m/>
    <m/>
    <m/>
    <m/>
    <m/>
    <m/>
    <m/>
    <m/>
    <m/>
    <m/>
    <m/>
    <m/>
    <n v="0"/>
    <x v="2"/>
    <m/>
    <s v=""/>
    <s v="Yes"/>
    <s v="Bond(s)"/>
    <m/>
    <m/>
    <m/>
    <m/>
    <m/>
    <m/>
    <m/>
    <s v="No"/>
    <s v="No"/>
    <m/>
    <m/>
    <m/>
    <m/>
    <m/>
    <m/>
    <m/>
    <m/>
    <m/>
    <m/>
    <m/>
    <m/>
    <m/>
    <m/>
    <s v="Not sure"/>
    <m/>
    <m/>
    <m/>
    <x v="402"/>
  </r>
  <r>
    <n v="11600866588"/>
    <d v="2020-05-14T14:24:43.000"/>
    <d v="2020-05-14T14:28:04.000"/>
    <s v="CU"/>
    <x v="4"/>
    <s v="1"/>
    <m/>
    <m/>
    <m/>
    <x v="0"/>
    <n v="539"/>
    <n v="1401.4"/>
    <x v="1"/>
    <x v="1"/>
    <x v="1"/>
    <n v="1"/>
    <n v="0"/>
    <n v="0"/>
    <x v="1"/>
    <n v="15"/>
    <s v="No"/>
    <m/>
    <m/>
    <m/>
    <m/>
    <m/>
    <m/>
    <m/>
    <m/>
    <m/>
    <m/>
    <m/>
    <m/>
    <m/>
    <m/>
    <m/>
    <m/>
    <n v="0"/>
    <x v="2"/>
    <m/>
    <s v=""/>
    <s v="Yes"/>
    <m/>
    <s v="U.S. Department of Agriculture loan(s)"/>
    <m/>
    <m/>
    <m/>
    <m/>
    <m/>
    <m/>
    <s v="No"/>
    <s v="No"/>
    <m/>
    <m/>
    <m/>
    <m/>
    <m/>
    <m/>
    <m/>
    <m/>
    <m/>
    <m/>
    <m/>
    <m/>
    <m/>
    <m/>
    <s v="Not sure"/>
    <m/>
    <m/>
    <m/>
    <x v="403"/>
  </r>
  <r>
    <n v="11606379200"/>
    <d v="2020-05-15T20:51:59.000"/>
    <d v="2020-05-15T20:57:44.000"/>
    <s v="CU"/>
    <x v="11"/>
    <s v="1"/>
    <s v="Yes"/>
    <m/>
    <m/>
    <x v="2"/>
    <n v="445"/>
    <n v="1157"/>
    <x v="1"/>
    <x v="33"/>
    <x v="10"/>
    <n v="4"/>
    <n v="1"/>
    <n v="0"/>
    <x v="4"/>
    <n v="4"/>
    <s v="Yes"/>
    <m/>
    <m/>
    <s v="paying bills, like electricity"/>
    <m/>
    <m/>
    <m/>
    <m/>
    <m/>
    <m/>
    <m/>
    <m/>
    <m/>
    <m/>
    <m/>
    <s v="Decrease"/>
    <n v="30"/>
    <n v="-30"/>
    <x v="6"/>
    <m/>
    <s v=""/>
    <s v="Yes"/>
    <m/>
    <s v="U.S. Department of Agriculture loan(s)"/>
    <m/>
    <m/>
    <m/>
    <m/>
    <m/>
    <m/>
    <s v="No"/>
    <s v="No"/>
    <m/>
    <m/>
    <m/>
    <s v="no"/>
    <m/>
    <s v="None/NA"/>
    <s v="Help navigating resources and/or policy changes"/>
    <s v="Help accessing financial assistance"/>
    <m/>
    <m/>
    <m/>
    <m/>
    <m/>
    <m/>
    <m/>
    <m/>
    <m/>
    <m/>
    <x v="404"/>
  </r>
  <r>
    <n v="11601102909"/>
    <d v="2020-05-14T15:21:16.000"/>
    <d v="2020-05-14T15:24:01.000"/>
    <s v="CU"/>
    <x v="13"/>
    <s v="1"/>
    <m/>
    <m/>
    <m/>
    <x v="0"/>
    <n v="66"/>
    <n v="171.6"/>
    <x v="0"/>
    <x v="1"/>
    <x v="1"/>
    <n v="0"/>
    <n v="0"/>
    <n v="1"/>
    <x v="1"/>
    <n v="15"/>
    <s v="No"/>
    <m/>
    <m/>
    <m/>
    <m/>
    <m/>
    <m/>
    <m/>
    <m/>
    <m/>
    <m/>
    <m/>
    <m/>
    <m/>
    <m/>
    <m/>
    <m/>
    <n v="0"/>
    <x v="2"/>
    <m/>
    <s v=""/>
    <s v="No"/>
    <m/>
    <m/>
    <m/>
    <s v="Not borrowing"/>
    <m/>
    <m/>
    <m/>
    <m/>
    <s v="Not applicable"/>
    <s v="No"/>
    <m/>
    <m/>
    <m/>
    <m/>
    <m/>
    <m/>
    <m/>
    <m/>
    <m/>
    <m/>
    <m/>
    <m/>
    <m/>
    <m/>
    <m/>
    <s v="Stop with the surveys"/>
    <m/>
    <s v="Irrelevant response"/>
    <x v="405"/>
  </r>
  <r>
    <n v="11600856738"/>
    <d v="2020-05-14T14:22:15.000"/>
    <d v="2020-05-14T14:24:03.000"/>
    <s v="CU"/>
    <x v="4"/>
    <s v="1"/>
    <m/>
    <m/>
    <m/>
    <x v="0"/>
    <n v="57"/>
    <n v="148.20000000000002"/>
    <x v="0"/>
    <x v="1"/>
    <x v="1"/>
    <n v="0"/>
    <n v="1"/>
    <n v="0"/>
    <x v="1"/>
    <n v="15"/>
    <s v="No"/>
    <m/>
    <m/>
    <m/>
    <m/>
    <m/>
    <m/>
    <m/>
    <m/>
    <m/>
    <m/>
    <m/>
    <m/>
    <m/>
    <m/>
    <m/>
    <m/>
    <n v="0"/>
    <x v="2"/>
    <m/>
    <s v=""/>
    <s v="Yes"/>
    <m/>
    <s v="U.S. Department of Agriculture loan(s)"/>
    <m/>
    <m/>
    <m/>
    <m/>
    <m/>
    <m/>
    <s v="No"/>
    <s v="No"/>
    <m/>
    <m/>
    <m/>
    <m/>
    <m/>
    <m/>
    <m/>
    <m/>
    <m/>
    <m/>
    <m/>
    <m/>
    <m/>
    <m/>
    <s v="Not sure"/>
    <m/>
    <m/>
    <m/>
    <x v="406"/>
  </r>
  <r>
    <n v="11602900723"/>
    <d v="2020-05-14T23:43:08.000"/>
    <d v="2020-05-14T23:55:42.000"/>
    <s v="RCAC"/>
    <x v="41"/>
    <s v="1"/>
    <m/>
    <m/>
    <m/>
    <x v="0"/>
    <n v="2000"/>
    <n v="5200"/>
    <x v="2"/>
    <x v="18"/>
    <x v="2"/>
    <n v="4"/>
    <n v="0"/>
    <n v="0"/>
    <x v="0"/>
    <s v=""/>
    <s v="No"/>
    <m/>
    <m/>
    <m/>
    <m/>
    <m/>
    <m/>
    <m/>
    <m/>
    <m/>
    <m/>
    <m/>
    <m/>
    <m/>
    <m/>
    <m/>
    <m/>
    <n v="0"/>
    <x v="2"/>
    <m/>
    <s v=""/>
    <s v="Yes"/>
    <m/>
    <s v="U.S. Department of Agriculture loan(s)"/>
    <s v="State Revolving Fund loan(s)"/>
    <m/>
    <m/>
    <m/>
    <m/>
    <m/>
    <s v="No"/>
    <s v="No"/>
    <m/>
    <m/>
    <m/>
    <m/>
    <m/>
    <m/>
    <m/>
    <s v="Help accessing financial assistance"/>
    <s v="Help with operations and maintenance"/>
    <s v="Help accessing Personal Protective Equipment (PPE)"/>
    <m/>
    <m/>
    <m/>
    <m/>
    <s v="Not sure"/>
    <m/>
    <m/>
    <m/>
    <x v="407"/>
  </r>
  <r>
    <n v="11593682418"/>
    <d v="2020-05-12T19:58:31.000"/>
    <d v="2020-05-12T20:04:56.000"/>
    <s v="GLCAP"/>
    <x v="19"/>
    <s v="1"/>
    <m/>
    <m/>
    <m/>
    <x v="1"/>
    <m/>
    <s v=""/>
    <x v="4"/>
    <x v="16"/>
    <x v="8"/>
    <n v="5"/>
    <n v="0"/>
    <n v="0"/>
    <x v="5"/>
    <s v=""/>
    <s v="No"/>
    <m/>
    <m/>
    <m/>
    <m/>
    <m/>
    <m/>
    <m/>
    <m/>
    <m/>
    <m/>
    <m/>
    <m/>
    <m/>
    <m/>
    <m/>
    <m/>
    <n v="0"/>
    <x v="2"/>
    <m/>
    <s v=""/>
    <s v="Yes"/>
    <s v="Bond(s)"/>
    <s v="U.S. Department of Agriculture loan(s)"/>
    <s v="State Revolving Fund loan(s)"/>
    <m/>
    <m/>
    <m/>
    <m/>
    <m/>
    <s v="No"/>
    <s v="No"/>
    <m/>
    <m/>
    <m/>
    <m/>
    <m/>
    <m/>
    <m/>
    <m/>
    <m/>
    <m/>
    <m/>
    <m/>
    <m/>
    <m/>
    <s v="Not sure"/>
    <m/>
    <m/>
    <m/>
    <x v="408"/>
  </r>
  <r>
    <n v="11606241527"/>
    <d v="2020-05-15T20:09:54.000"/>
    <d v="2020-05-15T20:13:22.000"/>
    <s v="CU"/>
    <x v="11"/>
    <s v="1"/>
    <m/>
    <m/>
    <m/>
    <x v="2"/>
    <n v="1300"/>
    <n v="3380"/>
    <x v="2"/>
    <x v="5"/>
    <x v="5"/>
    <n v="6"/>
    <n v="1"/>
    <n v="0"/>
    <x v="2"/>
    <n v="9"/>
    <s v="Yes"/>
    <m/>
    <m/>
    <m/>
    <m/>
    <m/>
    <m/>
    <m/>
    <m/>
    <s v="unsure"/>
    <m/>
    <m/>
    <m/>
    <m/>
    <m/>
    <s v="Decrease"/>
    <n v="8"/>
    <n v="-8"/>
    <x v="1"/>
    <n v="6776"/>
    <n v="-6776"/>
    <s v="Yes"/>
    <m/>
    <s v="U.S. Department of Agriculture loan(s)"/>
    <m/>
    <m/>
    <m/>
    <m/>
    <m/>
    <m/>
    <s v="No"/>
    <s v="No"/>
    <m/>
    <m/>
    <m/>
    <s v="Schools still providing lunches for all students."/>
    <m/>
    <s v="Providing food/meals"/>
    <m/>
    <s v="Help accessing financial assistance"/>
    <m/>
    <m/>
    <m/>
    <m/>
    <m/>
    <m/>
    <m/>
    <m/>
    <m/>
    <m/>
    <x v="409"/>
  </r>
  <r>
    <n v="11587947211"/>
    <d v="2020-05-11T15:31:26.000"/>
    <d v="2020-05-11T15:37:38.000"/>
    <s v="CU"/>
    <x v="15"/>
    <s v="1"/>
    <m/>
    <m/>
    <m/>
    <x v="2"/>
    <n v="3100"/>
    <n v="8060"/>
    <x v="2"/>
    <x v="8"/>
    <x v="8"/>
    <n v="4"/>
    <n v="1"/>
    <n v="0"/>
    <x v="0"/>
    <s v=""/>
    <s v="No"/>
    <m/>
    <m/>
    <m/>
    <m/>
    <m/>
    <m/>
    <m/>
    <m/>
    <m/>
    <m/>
    <m/>
    <m/>
    <m/>
    <m/>
    <m/>
    <m/>
    <n v="0"/>
    <x v="2"/>
    <m/>
    <s v=""/>
    <s v="Yes"/>
    <s v="Bond(s)"/>
    <m/>
    <m/>
    <m/>
    <m/>
    <m/>
    <m/>
    <m/>
    <s v="No"/>
    <s v="Yes"/>
    <s v="help with personnel if some one gets sick we help each other  we have 3 other systems we can back up each other"/>
    <m/>
    <s v="Personnel backups"/>
    <s v="just have a good working relation ship with serounding water systems"/>
    <m/>
    <s v="Miscellaneous"/>
    <m/>
    <m/>
    <m/>
    <s v="Help accessing Personal Protective Equipment (PPE)"/>
    <m/>
    <m/>
    <m/>
    <m/>
    <m/>
    <m/>
    <m/>
    <m/>
    <x v="410"/>
  </r>
  <r>
    <n v="11580599480"/>
    <d v="2020-05-08T16:23:12.000"/>
    <d v="2020-05-08T16:32:06.000"/>
    <s v="MAP"/>
    <x v="24"/>
    <s v="1"/>
    <m/>
    <m/>
    <m/>
    <x v="2"/>
    <n v="250"/>
    <n v="650"/>
    <x v="1"/>
    <x v="3"/>
    <x v="3"/>
    <n v="2"/>
    <n v="0"/>
    <n v="0"/>
    <x v="1"/>
    <n v="15"/>
    <s v="Not sure"/>
    <m/>
    <m/>
    <m/>
    <m/>
    <m/>
    <m/>
    <m/>
    <m/>
    <m/>
    <m/>
    <m/>
    <m/>
    <m/>
    <m/>
    <m/>
    <m/>
    <n v="0"/>
    <x v="2"/>
    <m/>
    <s v=""/>
    <s v="Yes"/>
    <m/>
    <s v="U.S. Department of Agriculture loan(s)"/>
    <m/>
    <m/>
    <m/>
    <m/>
    <m/>
    <m/>
    <s v="No"/>
    <s v="No"/>
    <m/>
    <m/>
    <m/>
    <m/>
    <m/>
    <m/>
    <m/>
    <m/>
    <m/>
    <m/>
    <m/>
    <m/>
    <m/>
    <m/>
    <s v="Not sure"/>
    <m/>
    <m/>
    <m/>
    <x v="411"/>
  </r>
  <r>
    <n v="11569391341"/>
    <d v="2020-05-05T18:44:22.000"/>
    <d v="2020-05-05T19:08:17.000"/>
    <s v="RCAC"/>
    <x v="37"/>
    <s v="1"/>
    <s v="Yes"/>
    <m/>
    <m/>
    <x v="2"/>
    <n v="198"/>
    <n v="514.8000000000001"/>
    <x v="1"/>
    <x v="3"/>
    <x v="3"/>
    <n v="4"/>
    <n v="2"/>
    <n v="0"/>
    <x v="3"/>
    <n v="0"/>
    <s v="Yes"/>
    <m/>
    <s v="keeping staff"/>
    <m/>
    <m/>
    <m/>
    <m/>
    <m/>
    <m/>
    <m/>
    <m/>
    <m/>
    <m/>
    <m/>
    <m/>
    <s v="No change"/>
    <n v="0"/>
    <n v="0"/>
    <x v="2"/>
    <n v="0"/>
    <n v="0"/>
    <m/>
    <m/>
    <m/>
    <m/>
    <m/>
    <m/>
    <s v="Tribal Supplant"/>
    <m/>
    <s v="Miscellaneous"/>
    <s v="No"/>
    <s v="No"/>
    <m/>
    <m/>
    <m/>
    <m/>
    <m/>
    <m/>
    <m/>
    <m/>
    <m/>
    <m/>
    <m/>
    <m/>
    <m/>
    <m/>
    <s v="Not sure"/>
    <m/>
    <m/>
    <m/>
    <x v="412"/>
  </r>
  <r>
    <n v="11605457787"/>
    <d v="2020-05-15T15:08:49.000"/>
    <d v="2020-05-15T16:40:43.000"/>
    <s v="CU"/>
    <x v="11"/>
    <s v="2"/>
    <s v="Yes"/>
    <m/>
    <m/>
    <x v="0"/>
    <n v="380"/>
    <n v="988"/>
    <x v="1"/>
    <x v="10"/>
    <x v="8"/>
    <n v="1"/>
    <n v="1"/>
    <n v="1"/>
    <x v="2"/>
    <n v="9"/>
    <s v="Yes"/>
    <m/>
    <m/>
    <m/>
    <m/>
    <m/>
    <m/>
    <m/>
    <m/>
    <s v="unsure"/>
    <m/>
    <m/>
    <m/>
    <m/>
    <m/>
    <s v="Increase"/>
    <n v="1.75"/>
    <n v="1.75"/>
    <x v="2"/>
    <n v="282.86"/>
    <n v="282.86"/>
    <m/>
    <m/>
    <m/>
    <m/>
    <m/>
    <m/>
    <s v="No debt"/>
    <m/>
    <s v="None/don't know"/>
    <s v="Not applicable"/>
    <s v="Not sure"/>
    <m/>
    <m/>
    <m/>
    <m/>
    <m/>
    <m/>
    <m/>
    <m/>
    <m/>
    <m/>
    <m/>
    <m/>
    <m/>
    <m/>
    <s v="Not sure"/>
    <m/>
    <m/>
    <m/>
    <x v="413"/>
  </r>
  <r>
    <n v="11604850220"/>
    <d v="2020-05-15T14:00:06.000"/>
    <d v="2020-05-15T14:01:44.000"/>
    <s v="RCAC"/>
    <x v="0"/>
    <s v="1"/>
    <m/>
    <m/>
    <m/>
    <x v="2"/>
    <n v="5500"/>
    <n v="14300"/>
    <x v="3"/>
    <x v="18"/>
    <x v="2"/>
    <n v="16"/>
    <n v="0"/>
    <n v="1"/>
    <x v="1"/>
    <n v="15"/>
    <s v="No"/>
    <m/>
    <m/>
    <m/>
    <m/>
    <m/>
    <m/>
    <m/>
    <m/>
    <m/>
    <m/>
    <m/>
    <m/>
    <m/>
    <m/>
    <m/>
    <m/>
    <n v="0"/>
    <x v="2"/>
    <m/>
    <s v=""/>
    <m/>
    <m/>
    <m/>
    <m/>
    <m/>
    <m/>
    <m/>
    <m/>
    <m/>
    <m/>
    <m/>
    <m/>
    <m/>
    <m/>
    <m/>
    <m/>
    <m/>
    <m/>
    <m/>
    <m/>
    <m/>
    <m/>
    <m/>
    <m/>
    <m/>
    <m/>
    <m/>
    <m/>
    <m/>
    <x v="414"/>
  </r>
  <r>
    <n v="11578280983"/>
    <d v="2020-05-07T23:47:52.000"/>
    <d v="2020-05-07T23:54:30.000"/>
    <s v="CU"/>
    <x v="4"/>
    <s v="1"/>
    <m/>
    <m/>
    <m/>
    <x v="2"/>
    <n v="245"/>
    <n v="637"/>
    <x v="1"/>
    <x v="24"/>
    <x v="5"/>
    <n v="0"/>
    <n v="0"/>
    <m/>
    <x v="1"/>
    <n v="15"/>
    <s v="No"/>
    <m/>
    <m/>
    <m/>
    <m/>
    <m/>
    <m/>
    <m/>
    <m/>
    <m/>
    <m/>
    <m/>
    <m/>
    <m/>
    <m/>
    <m/>
    <m/>
    <n v="0"/>
    <x v="2"/>
    <m/>
    <s v=""/>
    <s v="Yes"/>
    <m/>
    <s v="U.S. Department of Agriculture loan(s)"/>
    <m/>
    <m/>
    <m/>
    <m/>
    <m/>
    <m/>
    <s v="No"/>
    <s v="No"/>
    <m/>
    <m/>
    <m/>
    <m/>
    <m/>
    <m/>
    <m/>
    <m/>
    <m/>
    <m/>
    <m/>
    <m/>
    <m/>
    <m/>
    <m/>
    <s v="None. Were doing fine right now."/>
    <m/>
    <s v="None/NA"/>
    <x v="415"/>
  </r>
  <r>
    <n v="11588047661"/>
    <d v="2020-05-11T15:54:28.000"/>
    <d v="2020-05-11T15:58:14.000"/>
    <s v="GLCAP"/>
    <x v="23"/>
    <s v="1"/>
    <m/>
    <m/>
    <m/>
    <x v="0"/>
    <n v="168"/>
    <n v="436.8"/>
    <x v="0"/>
    <x v="10"/>
    <x v="8"/>
    <n v="1"/>
    <n v="2"/>
    <n v="1"/>
    <x v="2"/>
    <n v="9"/>
    <s v="Not sure"/>
    <m/>
    <m/>
    <m/>
    <m/>
    <m/>
    <m/>
    <m/>
    <m/>
    <m/>
    <m/>
    <m/>
    <m/>
    <m/>
    <m/>
    <m/>
    <m/>
    <n v="0"/>
    <x v="2"/>
    <m/>
    <s v=""/>
    <s v="Yes"/>
    <s v="Bond(s)"/>
    <m/>
    <m/>
    <m/>
    <m/>
    <m/>
    <m/>
    <m/>
    <s v="No"/>
    <s v="No"/>
    <m/>
    <m/>
    <m/>
    <m/>
    <m/>
    <m/>
    <m/>
    <m/>
    <m/>
    <m/>
    <m/>
    <m/>
    <m/>
    <m/>
    <s v="Not sure"/>
    <m/>
    <m/>
    <m/>
    <x v="416"/>
  </r>
  <r>
    <n v="11606326578"/>
    <d v="2020-05-15T20:28:07.000"/>
    <d v="2020-05-15T20:39:46.000"/>
    <s v="CU"/>
    <x v="13"/>
    <s v="1"/>
    <m/>
    <m/>
    <m/>
    <x v="2"/>
    <n v="866"/>
    <n v="2251.6"/>
    <x v="1"/>
    <x v="2"/>
    <x v="2"/>
    <n v="4"/>
    <n v="0"/>
    <n v="0"/>
    <x v="2"/>
    <n v="9"/>
    <s v="Not sure"/>
    <m/>
    <m/>
    <m/>
    <m/>
    <m/>
    <m/>
    <m/>
    <m/>
    <m/>
    <m/>
    <m/>
    <m/>
    <m/>
    <m/>
    <m/>
    <m/>
    <n v="0"/>
    <x v="2"/>
    <m/>
    <s v=""/>
    <s v="Yes"/>
    <m/>
    <s v="U.S. Department of Agriculture loan(s)"/>
    <m/>
    <m/>
    <m/>
    <m/>
    <m/>
    <m/>
    <s v="No"/>
    <s v="No"/>
    <m/>
    <m/>
    <m/>
    <m/>
    <m/>
    <m/>
    <m/>
    <m/>
    <m/>
    <m/>
    <m/>
    <m/>
    <m/>
    <m/>
    <s v="Not sure"/>
    <m/>
    <m/>
    <m/>
    <x v="417"/>
  </r>
  <r>
    <n v="11572428620"/>
    <d v="2020-05-06T14:53:59.000"/>
    <d v="2020-05-06T15:01:20.000"/>
    <s v="GLCAP"/>
    <x v="3"/>
    <s v="Multiple"/>
    <m/>
    <m/>
    <m/>
    <x v="0"/>
    <n v="900"/>
    <n v="2340"/>
    <x v="1"/>
    <x v="13"/>
    <x v="8"/>
    <n v="5"/>
    <n v="1"/>
    <n v="0"/>
    <x v="4"/>
    <n v="4"/>
    <s v="Yes"/>
    <m/>
    <m/>
    <m/>
    <m/>
    <m/>
    <m/>
    <s v="delaying or impeding capital improvement projects"/>
    <m/>
    <m/>
    <m/>
    <m/>
    <m/>
    <m/>
    <m/>
    <s v="Decrease"/>
    <n v="10"/>
    <n v="-10"/>
    <x v="1"/>
    <n v="5000"/>
    <n v="-5000"/>
    <s v="Yes"/>
    <s v="Bond(s)"/>
    <s v="U.S. Department of Agriculture loan(s)"/>
    <m/>
    <m/>
    <m/>
    <m/>
    <m/>
    <m/>
    <s v="No"/>
    <s v="Yes"/>
    <s v="Contacted other PSD's to see how they are handling issues."/>
    <m/>
    <s v="Communication/Discussion - Sharing ideas/see what other organizations are doing"/>
    <s v="Nothing"/>
    <m/>
    <s v="None/NA"/>
    <s v="Help navigating resources and/or policy changes"/>
    <s v="Help accessing financial assistance"/>
    <m/>
    <s v="Help accessing Personal Protective Equipment (PPE)"/>
    <s v="Help accessing supplies/chemicals"/>
    <s v="Help complying with state and/or federal regulations"/>
    <m/>
    <s v="Help planning for or adjusting to any future reopening (flushing, financing reconnections, etc.)"/>
    <m/>
    <m/>
    <m/>
    <m/>
    <x v="418"/>
  </r>
  <r>
    <n v="11605761386"/>
    <d v="2020-05-15T17:46:51.000"/>
    <d v="2020-05-15T17:50:16.000"/>
    <s v="CU"/>
    <x v="11"/>
    <s v="1"/>
    <s v="Yes"/>
    <m/>
    <m/>
    <x v="0"/>
    <n v="149"/>
    <n v="387.40000000000003"/>
    <x v="0"/>
    <x v="10"/>
    <x v="8"/>
    <n v="1"/>
    <n v="1"/>
    <n v="0"/>
    <x v="0"/>
    <s v=""/>
    <s v="Not sure"/>
    <m/>
    <m/>
    <m/>
    <m/>
    <m/>
    <m/>
    <m/>
    <m/>
    <m/>
    <m/>
    <m/>
    <m/>
    <m/>
    <m/>
    <m/>
    <m/>
    <n v="0"/>
    <x v="2"/>
    <m/>
    <s v=""/>
    <s v="No"/>
    <m/>
    <m/>
    <m/>
    <s v="Not borrowing"/>
    <m/>
    <m/>
    <m/>
    <m/>
    <s v="Not applicable"/>
    <s v="No"/>
    <m/>
    <m/>
    <m/>
    <m/>
    <m/>
    <m/>
    <m/>
    <m/>
    <m/>
    <m/>
    <m/>
    <m/>
    <m/>
    <m/>
    <s v="Not sure"/>
    <m/>
    <m/>
    <m/>
    <x v="419"/>
  </r>
  <r>
    <n v="11589207950"/>
    <d v="2020-05-11T20:49:01.000"/>
    <d v="2020-05-11T20:52:55.000"/>
    <s v="CU"/>
    <x v="11"/>
    <s v="1"/>
    <m/>
    <m/>
    <m/>
    <x v="2"/>
    <n v="732"/>
    <n v="1903.2"/>
    <x v="1"/>
    <x v="24"/>
    <x v="5"/>
    <n v="13"/>
    <n v="0"/>
    <n v="0"/>
    <x v="0"/>
    <s v=""/>
    <s v="Not sure"/>
    <m/>
    <m/>
    <m/>
    <m/>
    <m/>
    <m/>
    <m/>
    <m/>
    <m/>
    <m/>
    <m/>
    <m/>
    <m/>
    <m/>
    <m/>
    <m/>
    <n v="0"/>
    <x v="2"/>
    <m/>
    <s v=""/>
    <s v="Yes"/>
    <m/>
    <s v="U.S. Department of Agriculture loan(s)"/>
    <m/>
    <m/>
    <m/>
    <s v="bank"/>
    <m/>
    <s v="Bank loan"/>
    <s v="No"/>
    <s v="No"/>
    <m/>
    <m/>
    <m/>
    <m/>
    <m/>
    <m/>
    <m/>
    <m/>
    <m/>
    <m/>
    <m/>
    <m/>
    <m/>
    <m/>
    <s v="Not sure"/>
    <m/>
    <m/>
    <m/>
    <x v="420"/>
  </r>
  <r>
    <n v="11602493839"/>
    <d v="2020-05-14T21:23:14.000"/>
    <d v="2020-05-14T21:45:14.000"/>
    <s v="CU"/>
    <x v="4"/>
    <s v="Multiple"/>
    <m/>
    <m/>
    <m/>
    <x v="0"/>
    <n v="650"/>
    <n v="1690"/>
    <x v="1"/>
    <x v="1"/>
    <x v="1"/>
    <n v="3"/>
    <n v="3"/>
    <n v="0"/>
    <x v="6"/>
    <n v="1"/>
    <s v="No"/>
    <m/>
    <m/>
    <m/>
    <m/>
    <m/>
    <m/>
    <m/>
    <m/>
    <m/>
    <m/>
    <m/>
    <m/>
    <m/>
    <m/>
    <m/>
    <m/>
    <n v="0"/>
    <x v="2"/>
    <m/>
    <s v=""/>
    <s v="Yes"/>
    <m/>
    <s v="U.S. Department of Agriculture loan(s)"/>
    <m/>
    <m/>
    <m/>
    <m/>
    <m/>
    <m/>
    <s v="No"/>
    <s v="No"/>
    <s v="N/A"/>
    <m/>
    <s v="None/NA"/>
    <s v="Low impact of COVID virus on this community."/>
    <m/>
    <s v="None/NA"/>
    <m/>
    <m/>
    <m/>
    <m/>
    <m/>
    <m/>
    <m/>
    <m/>
    <m/>
    <s v="Looking into first time wastewater service."/>
    <m/>
    <s v="Help with first time wastewater service"/>
    <x v="421"/>
  </r>
  <r>
    <n v="11566025103"/>
    <d v="2020-05-04T20:55:29.000"/>
    <d v="2020-05-04T21:02:47.000"/>
    <s v="CU"/>
    <x v="11"/>
    <m/>
    <s v="Yes"/>
    <m/>
    <m/>
    <x v="1"/>
    <n v="105"/>
    <n v="273"/>
    <x v="0"/>
    <x v="33"/>
    <x v="10"/>
    <n v="0"/>
    <n v="2"/>
    <n v="0"/>
    <x v="6"/>
    <n v="1"/>
    <s v="Yes"/>
    <s v="paying staff"/>
    <m/>
    <s v="paying bills, like electricity"/>
    <m/>
    <s v="maintaining our system"/>
    <s v="complying with state and/or federal regulations"/>
    <s v="delaying or impeding capital improvement projects"/>
    <s v="paying back existing debt"/>
    <m/>
    <m/>
    <m/>
    <m/>
    <m/>
    <m/>
    <s v="Decrease"/>
    <n v="27"/>
    <n v="-27"/>
    <x v="6"/>
    <n v="1100"/>
    <n v="-1100"/>
    <s v="Yes"/>
    <m/>
    <s v="U.S. Department of Agriculture loan(s)"/>
    <m/>
    <m/>
    <m/>
    <m/>
    <m/>
    <m/>
    <s v="Yes"/>
    <s v="No"/>
    <s v="Verbal agreement with - for operators to fill in if needed."/>
    <m/>
    <s v="Personnel backups"/>
    <s v="None"/>
    <m/>
    <s v="None/NA"/>
    <s v="Help navigating resources and/or policy changes"/>
    <s v="Help accessing financial assistance"/>
    <m/>
    <m/>
    <m/>
    <s v="Help complying with state and/or federal regulations"/>
    <m/>
    <m/>
    <m/>
    <m/>
    <m/>
    <m/>
    <x v="422"/>
  </r>
  <r>
    <n v="11596991597"/>
    <d v="2020-05-13T15:34:03.000"/>
    <d v="2020-05-13T15:57:57.000"/>
    <s v="CU"/>
    <x v="13"/>
    <s v="1"/>
    <m/>
    <m/>
    <m/>
    <x v="2"/>
    <n v="2750"/>
    <n v="7150"/>
    <x v="2"/>
    <x v="49"/>
    <x v="9"/>
    <n v="9"/>
    <n v="0"/>
    <n v="0"/>
    <x v="1"/>
    <n v="15"/>
    <s v="Yes"/>
    <m/>
    <m/>
    <m/>
    <m/>
    <m/>
    <m/>
    <s v="delaying or impeding capital improvement projects"/>
    <m/>
    <m/>
    <m/>
    <m/>
    <m/>
    <m/>
    <m/>
    <s v="Increase"/>
    <n v="52"/>
    <n v="52"/>
    <x v="13"/>
    <n v="253500"/>
    <n v="253500"/>
    <s v="Yes"/>
    <s v="Bond(s)"/>
    <m/>
    <m/>
    <m/>
    <m/>
    <m/>
    <m/>
    <m/>
    <s v="No"/>
    <s v="No"/>
    <m/>
    <m/>
    <m/>
    <m/>
    <m/>
    <m/>
    <m/>
    <m/>
    <m/>
    <m/>
    <m/>
    <m/>
    <m/>
    <m/>
    <m/>
    <s v="We have not been charging late fees and we have not disconnected customers or charged re-connection fees.  We do not have a collection agency so we have limited resources in collecting lost revenue."/>
    <m/>
    <s v="Help with collecting payments"/>
    <x v="423"/>
  </r>
  <r>
    <n v="11597209720"/>
    <d v="2020-05-13T16:30:52.000"/>
    <d v="2020-05-13T16:37:18.000"/>
    <s v="CU"/>
    <x v="15"/>
    <s v="1"/>
    <m/>
    <m/>
    <m/>
    <x v="0"/>
    <n v="557"/>
    <n v="1448.2"/>
    <x v="1"/>
    <x v="25"/>
    <x v="8"/>
    <n v="2"/>
    <n v="0"/>
    <n v="1"/>
    <x v="0"/>
    <s v=""/>
    <s v="Yes"/>
    <m/>
    <m/>
    <m/>
    <s v="paying for chemicals"/>
    <s v="maintaining our system"/>
    <m/>
    <m/>
    <s v="paying back existing debt"/>
    <m/>
    <m/>
    <m/>
    <m/>
    <m/>
    <m/>
    <s v="Decrease"/>
    <n v="10"/>
    <n v="-10"/>
    <x v="1"/>
    <n v="2000"/>
    <n v="-2000"/>
    <s v="Yes"/>
    <s v="Bond(s)"/>
    <s v="U.S. Department of Agriculture loan(s)"/>
    <m/>
    <m/>
    <m/>
    <m/>
    <m/>
    <m/>
    <s v="No"/>
    <s v="Yes"/>
    <s v="calling and emailing other water utility towns or cities"/>
    <m/>
    <s v="Communication/Discussion - Details of discussion not provided"/>
    <m/>
    <m/>
    <m/>
    <m/>
    <m/>
    <m/>
    <m/>
    <m/>
    <m/>
    <m/>
    <m/>
    <s v="Not sure"/>
    <m/>
    <m/>
    <m/>
    <x v="424"/>
  </r>
  <r>
    <n v="11600903556"/>
    <d v="2020-05-14T14:33:42.000"/>
    <d v="2020-05-14T16:40:04.000"/>
    <s v="GLCAP"/>
    <x v="40"/>
    <s v="1"/>
    <m/>
    <m/>
    <m/>
    <x v="2"/>
    <n v="2000"/>
    <n v="5200"/>
    <x v="2"/>
    <x v="11"/>
    <x v="2"/>
    <n v="6"/>
    <n v="0"/>
    <n v="0"/>
    <x v="2"/>
    <n v="9"/>
    <s v="Yes"/>
    <m/>
    <m/>
    <m/>
    <m/>
    <s v="maintaining our system"/>
    <s v="complying with state and/or federal regulations"/>
    <s v="delaying or impeding capital improvement projects"/>
    <m/>
    <m/>
    <m/>
    <m/>
    <m/>
    <m/>
    <m/>
    <s v="Decrease"/>
    <m/>
    <s v=""/>
    <x v="7"/>
    <m/>
    <s v=""/>
    <s v="Yes"/>
    <s v="Bond(s)"/>
    <s v="U.S. Department of Agriculture loan(s)"/>
    <m/>
    <m/>
    <m/>
    <m/>
    <m/>
    <m/>
    <s v="No"/>
    <s v="Yes"/>
    <s v="Coordination with Local Government, Contractors and Emergency Planners. Loaned Water Treatment Chemicals to neighboring Utility (Phosphate) and offered extra PPE to those organizations in need."/>
    <m/>
    <s v="Donations/delivery of PPE and other supplies"/>
    <s v="We found out real quick who was willing to take an additional unknown risk for the sanitation of the community. I acknowledge that these employees are the heroes that fit the definition of brave.  Common Sense was not very common before the event.  I will plan for the complete loss of common sense going forward in our emergency planning. The PPE program is to help mitigate risk, not to make fearful people feel safe.  Example: Riding alone in a truck, turning valves in a field, or data collection should not have mask requirements unless they have to come in close contact with others."/>
    <m/>
    <s v="Miscellaneous"/>
    <s v="Help navigating resources and/or policy changes"/>
    <s v="Help accessing financial assistance"/>
    <m/>
    <m/>
    <m/>
    <s v="Help complying with state and/or federal regulations"/>
    <s v="Help communicating with customers"/>
    <s v="Help planning for or adjusting to any future reopening (flushing, financing reconnections, etc.)"/>
    <m/>
    <m/>
    <m/>
    <m/>
    <x v="425"/>
  </r>
  <r>
    <n v="11572287328"/>
    <d v="2020-05-06T14:08:19.000"/>
    <d v="2020-05-06T19:29:07.000"/>
    <s v="GLCAP"/>
    <x v="3"/>
    <s v="1"/>
    <m/>
    <m/>
    <m/>
    <x v="2"/>
    <n v="2500"/>
    <n v="6500"/>
    <x v="2"/>
    <x v="47"/>
    <x v="2"/>
    <n v="12"/>
    <n v="0"/>
    <n v="0"/>
    <x v="4"/>
    <n v="4"/>
    <s v="Yes"/>
    <m/>
    <m/>
    <m/>
    <m/>
    <m/>
    <m/>
    <s v="delaying or impeding capital improvement projects"/>
    <m/>
    <m/>
    <m/>
    <m/>
    <m/>
    <m/>
    <m/>
    <s v="Decrease"/>
    <n v="6"/>
    <n v="-6"/>
    <x v="1"/>
    <n v="6372"/>
    <n v="-6372"/>
    <s v="Yes"/>
    <s v="Bond(s)"/>
    <s v="U.S. Department of Agriculture loan(s)"/>
    <m/>
    <m/>
    <m/>
    <m/>
    <m/>
    <m/>
    <s v="No"/>
    <s v="No"/>
    <m/>
    <m/>
    <m/>
    <m/>
    <m/>
    <m/>
    <m/>
    <m/>
    <m/>
    <s v="Help accessing Personal Protective Equipment (PPE)"/>
    <m/>
    <m/>
    <m/>
    <m/>
    <m/>
    <m/>
    <m/>
    <m/>
    <x v="426"/>
  </r>
  <r>
    <n v="11568551815"/>
    <d v="2020-05-05T15:03:39.000"/>
    <d v="2020-05-05T15:09:20.000"/>
    <s v="CU"/>
    <x v="21"/>
    <s v="1"/>
    <m/>
    <m/>
    <m/>
    <x v="2"/>
    <n v="180"/>
    <n v="468"/>
    <x v="0"/>
    <x v="29"/>
    <x v="8"/>
    <n v="0"/>
    <n v="2"/>
    <n v="1"/>
    <x v="0"/>
    <s v=""/>
    <s v="No"/>
    <m/>
    <m/>
    <m/>
    <m/>
    <m/>
    <m/>
    <m/>
    <m/>
    <m/>
    <m/>
    <m/>
    <m/>
    <m/>
    <m/>
    <m/>
    <m/>
    <n v="0"/>
    <x v="2"/>
    <m/>
    <s v=""/>
    <s v="Yes"/>
    <s v="Bond(s)"/>
    <m/>
    <m/>
    <m/>
    <m/>
    <m/>
    <m/>
    <m/>
    <s v="No"/>
    <s v="No"/>
    <m/>
    <m/>
    <m/>
    <m/>
    <m/>
    <m/>
    <m/>
    <m/>
    <m/>
    <m/>
    <m/>
    <m/>
    <m/>
    <m/>
    <s v="Not sure"/>
    <m/>
    <m/>
    <m/>
    <x v="427"/>
  </r>
  <r>
    <n v="11573138060"/>
    <d v="2020-05-06T17:49:56.000"/>
    <d v="2020-05-06T17:58:19.000"/>
    <s v="CU"/>
    <x v="4"/>
    <s v="1"/>
    <m/>
    <m/>
    <m/>
    <x v="2"/>
    <n v="18625"/>
    <n v="48425"/>
    <x v="3"/>
    <x v="34"/>
    <x v="5"/>
    <n v="12"/>
    <n v="0"/>
    <n v="0"/>
    <x v="2"/>
    <n v="9"/>
    <s v="Not sure"/>
    <m/>
    <m/>
    <m/>
    <m/>
    <m/>
    <m/>
    <m/>
    <m/>
    <m/>
    <m/>
    <m/>
    <m/>
    <m/>
    <m/>
    <m/>
    <m/>
    <n v="0"/>
    <x v="2"/>
    <m/>
    <s v=""/>
    <s v="Yes"/>
    <s v="Bond(s)"/>
    <m/>
    <m/>
    <m/>
    <m/>
    <m/>
    <m/>
    <m/>
    <s v="Not applicable"/>
    <s v="No"/>
    <m/>
    <m/>
    <m/>
    <s v="We have experienced back ups and issues with our lift stations due to people putting towels and wipes, gloves etc in our system. This is causing issues for the District."/>
    <m/>
    <s v="Miscellaneous"/>
    <m/>
    <m/>
    <m/>
    <m/>
    <m/>
    <m/>
    <m/>
    <m/>
    <s v="Not sure"/>
    <m/>
    <m/>
    <m/>
    <x v="428"/>
  </r>
  <r>
    <n v="11604890371"/>
    <d v="2020-05-15T14:10:40.000"/>
    <d v="2020-05-15T14:13:03.000"/>
    <s v="CU"/>
    <x v="11"/>
    <s v="1"/>
    <m/>
    <m/>
    <m/>
    <x v="2"/>
    <n v="204"/>
    <n v="530.4"/>
    <x v="1"/>
    <x v="15"/>
    <x v="8"/>
    <n v="2"/>
    <n v="0"/>
    <n v="0"/>
    <x v="0"/>
    <s v=""/>
    <s v="Not sure"/>
    <m/>
    <m/>
    <m/>
    <m/>
    <m/>
    <m/>
    <m/>
    <m/>
    <m/>
    <m/>
    <m/>
    <m/>
    <m/>
    <m/>
    <m/>
    <m/>
    <n v="0"/>
    <x v="2"/>
    <m/>
    <s v=""/>
    <s v="Yes"/>
    <m/>
    <m/>
    <m/>
    <m/>
    <m/>
    <s v="Communities Unlimited"/>
    <m/>
    <s v="Communities Unlimited"/>
    <s v="No"/>
    <s v="No"/>
    <m/>
    <m/>
    <m/>
    <m/>
    <m/>
    <m/>
    <m/>
    <s v="Help accessing financial assistance"/>
    <m/>
    <m/>
    <m/>
    <m/>
    <m/>
    <m/>
    <m/>
    <m/>
    <m/>
    <m/>
    <x v="429"/>
  </r>
  <r>
    <n v="11591851671"/>
    <d v="2020-05-12T12:33:21.000"/>
    <d v="2020-05-12T12:47:31.000"/>
    <s v="CU"/>
    <x v="20"/>
    <s v="1"/>
    <m/>
    <m/>
    <m/>
    <x v="0"/>
    <n v="425"/>
    <n v="1105"/>
    <x v="1"/>
    <x v="15"/>
    <x v="8"/>
    <n v="0"/>
    <n v="2"/>
    <n v="0"/>
    <x v="4"/>
    <n v="4"/>
    <s v="No"/>
    <m/>
    <m/>
    <m/>
    <m/>
    <m/>
    <m/>
    <m/>
    <m/>
    <m/>
    <m/>
    <m/>
    <m/>
    <m/>
    <m/>
    <m/>
    <m/>
    <n v="0"/>
    <x v="2"/>
    <m/>
    <s v=""/>
    <s v="Yes"/>
    <m/>
    <s v="U.S. Department of Agriculture loan(s)"/>
    <s v="State Revolving Fund loan(s)"/>
    <m/>
    <m/>
    <m/>
    <m/>
    <m/>
    <s v="No"/>
    <s v="No"/>
    <m/>
    <m/>
    <m/>
    <m/>
    <m/>
    <m/>
    <m/>
    <s v="Help accessing financial assistance"/>
    <m/>
    <m/>
    <m/>
    <m/>
    <m/>
    <s v="Help planning for or adjusting to any future reopening (flushing, financing reconnections, etc.)"/>
    <m/>
    <m/>
    <m/>
    <m/>
    <x v="430"/>
  </r>
  <r>
    <n v="11593854107"/>
    <d v="2020-05-12T20:39:49.000"/>
    <d v="2020-05-12T20:51:23.000"/>
    <s v="MAP"/>
    <x v="24"/>
    <s v="1"/>
    <m/>
    <m/>
    <m/>
    <x v="2"/>
    <n v="1100"/>
    <n v="2860"/>
    <x v="1"/>
    <x v="52"/>
    <x v="5"/>
    <n v="3"/>
    <n v="0"/>
    <n v="0"/>
    <x v="1"/>
    <n v="15"/>
    <s v="No"/>
    <m/>
    <m/>
    <m/>
    <m/>
    <m/>
    <m/>
    <m/>
    <m/>
    <m/>
    <m/>
    <m/>
    <m/>
    <m/>
    <m/>
    <m/>
    <m/>
    <n v="0"/>
    <x v="2"/>
    <m/>
    <s v=""/>
    <s v="Yes"/>
    <m/>
    <s v="U.S. Department of Agriculture loan(s)"/>
    <s v="State Revolving Fund loan(s)"/>
    <m/>
    <m/>
    <m/>
    <m/>
    <m/>
    <s v="No"/>
    <s v="No"/>
    <m/>
    <m/>
    <m/>
    <m/>
    <m/>
    <m/>
    <m/>
    <m/>
    <m/>
    <m/>
    <m/>
    <m/>
    <m/>
    <m/>
    <m/>
    <s v="None at this time"/>
    <m/>
    <s v="None/NA"/>
    <x v="431"/>
  </r>
  <r>
    <n v="11602047916"/>
    <d v="2020-05-14T19:21:41.000"/>
    <d v="2020-05-14T19:24:28.000"/>
    <s v="CU"/>
    <x v="5"/>
    <s v="1"/>
    <m/>
    <m/>
    <m/>
    <x v="0"/>
    <n v="156"/>
    <n v="405.6"/>
    <x v="0"/>
    <x v="16"/>
    <x v="8"/>
    <n v="0"/>
    <n v="2"/>
    <n v="2"/>
    <x v="4"/>
    <n v="4"/>
    <s v="Yes"/>
    <s v="paying staff"/>
    <m/>
    <s v="paying bills, like electricity"/>
    <s v="paying for chemicals"/>
    <s v="maintaining our system"/>
    <s v="complying with state and/or federal regulations"/>
    <m/>
    <s v="paying back existing debt"/>
    <m/>
    <m/>
    <m/>
    <m/>
    <m/>
    <m/>
    <s v="Decrease"/>
    <n v="10"/>
    <n v="-10"/>
    <x v="1"/>
    <n v="290"/>
    <n v="-290"/>
    <s v="Yes"/>
    <m/>
    <s v="U.S. Department of Agriculture loan(s)"/>
    <m/>
    <m/>
    <m/>
    <m/>
    <m/>
    <m/>
    <s v="Yes"/>
    <s v="No"/>
    <m/>
    <m/>
    <m/>
    <m/>
    <m/>
    <m/>
    <m/>
    <s v="Help accessing financial assistance"/>
    <m/>
    <m/>
    <s v="Help accessing supplies/chemicals"/>
    <s v="Help complying with state and/or federal regulations"/>
    <s v="Help communicating with customers"/>
    <m/>
    <m/>
    <m/>
    <m/>
    <m/>
    <x v="432"/>
  </r>
  <r>
    <n v="11572347292"/>
    <d v="2020-05-06T14:29:59.000"/>
    <d v="2020-05-06T18:50:30.000"/>
    <s v="CU"/>
    <x v="4"/>
    <s v="1"/>
    <m/>
    <m/>
    <m/>
    <x v="0"/>
    <n v="725"/>
    <n v="1885"/>
    <x v="1"/>
    <x v="3"/>
    <x v="3"/>
    <n v="7"/>
    <n v="3"/>
    <n v="0"/>
    <x v="0"/>
    <s v=""/>
    <s v="Yes"/>
    <s v="paying staff"/>
    <s v="keeping staff"/>
    <m/>
    <s v="paying for chemicals"/>
    <s v="maintaining our system"/>
    <m/>
    <m/>
    <m/>
    <m/>
    <m/>
    <s v="trying to keep our plant working and keep our staff"/>
    <m/>
    <s v="Maintaining our system; keeping staff"/>
    <m/>
    <s v="No change"/>
    <n v="0"/>
    <n v="0"/>
    <x v="2"/>
    <n v="0"/>
    <n v="0"/>
    <m/>
    <m/>
    <m/>
    <m/>
    <m/>
    <s v="Do not want to answer"/>
    <m/>
    <m/>
    <m/>
    <s v="Not applicable"/>
    <s v="Yes"/>
    <s v="We are following - water works"/>
    <m/>
    <s v="No details provided - just listed agency they're partnering with"/>
    <m/>
    <m/>
    <m/>
    <s v="Help navigating resources and/or policy changes"/>
    <s v="Help accessing financial assistance"/>
    <m/>
    <m/>
    <s v="Help accessing supplies/chemicals"/>
    <m/>
    <m/>
    <s v="Help planning for or adjusting to any future reopening (flushing, financing reconnections, etc.)"/>
    <m/>
    <m/>
    <m/>
    <m/>
    <x v="433"/>
  </r>
  <r>
    <n v="11588065352"/>
    <d v="2020-05-11T15:54:18.000"/>
    <d v="2020-05-11T16:03:21.000"/>
    <s v="CU"/>
    <x v="4"/>
    <s v="1"/>
    <m/>
    <m/>
    <m/>
    <x v="0"/>
    <n v="216"/>
    <n v="561.6"/>
    <x v="1"/>
    <x v="13"/>
    <x v="8"/>
    <n v="6"/>
    <n v="0"/>
    <n v="0"/>
    <x v="0"/>
    <s v=""/>
    <s v="No"/>
    <m/>
    <m/>
    <m/>
    <m/>
    <m/>
    <m/>
    <m/>
    <m/>
    <m/>
    <m/>
    <m/>
    <m/>
    <m/>
    <m/>
    <m/>
    <m/>
    <n v="0"/>
    <x v="2"/>
    <m/>
    <s v=""/>
    <s v="No"/>
    <m/>
    <m/>
    <m/>
    <s v="Not borrowing"/>
    <m/>
    <m/>
    <m/>
    <m/>
    <s v="Not applicable"/>
    <s v="No"/>
    <m/>
    <m/>
    <m/>
    <m/>
    <m/>
    <m/>
    <m/>
    <m/>
    <m/>
    <m/>
    <m/>
    <m/>
    <m/>
    <m/>
    <s v="Not sure"/>
    <m/>
    <m/>
    <m/>
    <x v="433"/>
  </r>
  <r>
    <n v="11573255154"/>
    <d v="2020-05-06T18:22:53.000"/>
    <d v="2020-05-06T20:17:28.000"/>
    <s v="CU"/>
    <x v="11"/>
    <s v="1"/>
    <s v="Yes"/>
    <m/>
    <m/>
    <x v="2"/>
    <n v="300"/>
    <n v="780"/>
    <x v="1"/>
    <x v="3"/>
    <x v="3"/>
    <n v="5"/>
    <n v="1"/>
    <n v="2"/>
    <x v="2"/>
    <n v="9"/>
    <s v="Yes"/>
    <m/>
    <s v="keeping staff"/>
    <m/>
    <m/>
    <s v="maintaining our system"/>
    <s v="complying with state and/or federal regulations"/>
    <s v="delaying or impeding capital improvement projects"/>
    <m/>
    <m/>
    <m/>
    <m/>
    <m/>
    <m/>
    <m/>
    <s v="Decrease"/>
    <n v="79"/>
    <n v="-79"/>
    <x v="12"/>
    <n v="5623.01"/>
    <n v="-5623.01"/>
    <s v="Yes"/>
    <m/>
    <s v="U.S. Department of Agriculture loan(s)"/>
    <m/>
    <m/>
    <m/>
    <m/>
    <m/>
    <m/>
    <s v="No"/>
    <s v="Yes"/>
    <s v="We have currently joined the SOONERWARN Network in order to network with other municipalities to fill in with supplies, workforce, and resources during COVID-19."/>
    <m/>
    <s v="Communication/Discussion - Providing help as needed"/>
    <m/>
    <m/>
    <m/>
    <s v="Help navigating resources and/or policy changes"/>
    <s v="Help accessing financial assistance"/>
    <m/>
    <m/>
    <m/>
    <m/>
    <m/>
    <s v="Help planning for or adjusting to any future reopening (flushing, financing reconnections, etc.)"/>
    <m/>
    <m/>
    <m/>
    <m/>
    <x v="434"/>
  </r>
  <r>
    <n v="11602062723"/>
    <d v="2020-05-14T19:23:58.000"/>
    <d v="2020-05-14T19:33:35.000"/>
    <s v="CU"/>
    <x v="5"/>
    <s v="1"/>
    <m/>
    <m/>
    <m/>
    <x v="0"/>
    <n v="154"/>
    <n v="400.40000000000003"/>
    <x v="0"/>
    <x v="29"/>
    <x v="8"/>
    <n v="0"/>
    <n v="2"/>
    <n v="1"/>
    <x v="1"/>
    <n v="15"/>
    <s v="No"/>
    <m/>
    <m/>
    <m/>
    <m/>
    <m/>
    <m/>
    <m/>
    <m/>
    <m/>
    <m/>
    <m/>
    <m/>
    <m/>
    <m/>
    <m/>
    <m/>
    <n v="0"/>
    <x v="2"/>
    <m/>
    <s v=""/>
    <s v="Yes"/>
    <m/>
    <m/>
    <m/>
    <m/>
    <m/>
    <s v="Only 1 lender (Community Rescoorse"/>
    <m/>
    <s v="Loan - other"/>
    <s v="No"/>
    <s v="No"/>
    <m/>
    <m/>
    <m/>
    <s v="We do a rate study every year -- especially of the cost of living goes up.  Or we experience a natural disaster that directly affects our water system"/>
    <m/>
    <s v="Miscellaneous"/>
    <m/>
    <m/>
    <m/>
    <m/>
    <m/>
    <m/>
    <m/>
    <m/>
    <m/>
    <s v="Our staff is reaching 65+ we need to find a young technician."/>
    <m/>
    <s v="Help with personnel"/>
    <x v="435"/>
  </r>
  <r>
    <n v="11604878384"/>
    <d v="2020-05-15T13:54:58.000"/>
    <d v="2020-05-15T14:18:40.000"/>
    <s v="CU"/>
    <x v="5"/>
    <s v="1"/>
    <m/>
    <m/>
    <m/>
    <x v="2"/>
    <n v="420"/>
    <n v="1092"/>
    <x v="1"/>
    <x v="25"/>
    <x v="8"/>
    <n v="3"/>
    <n v="0"/>
    <n v="0"/>
    <x v="1"/>
    <n v="15"/>
    <s v="Yes"/>
    <m/>
    <m/>
    <m/>
    <m/>
    <m/>
    <m/>
    <m/>
    <m/>
    <m/>
    <s v="not applicable"/>
    <m/>
    <m/>
    <m/>
    <m/>
    <s v="No change"/>
    <n v="0"/>
    <n v="0"/>
    <x v="2"/>
    <n v="0"/>
    <n v="0"/>
    <s v="No"/>
    <m/>
    <m/>
    <m/>
    <s v="Not borrowing"/>
    <m/>
    <m/>
    <m/>
    <m/>
    <s v="No"/>
    <s v="No"/>
    <m/>
    <m/>
    <m/>
    <m/>
    <m/>
    <m/>
    <m/>
    <m/>
    <m/>
    <m/>
    <m/>
    <m/>
    <m/>
    <m/>
    <s v="Not sure"/>
    <m/>
    <m/>
    <m/>
    <x v="436"/>
  </r>
  <r>
    <n v="11577903138"/>
    <d v="2020-05-07T21:38:19.000"/>
    <d v="2020-05-07T21:43:54.000"/>
    <s v="RCAC"/>
    <x v="36"/>
    <s v="1"/>
    <m/>
    <m/>
    <m/>
    <x v="0"/>
    <n v="1200"/>
    <n v="3120"/>
    <x v="1"/>
    <x v="25"/>
    <x v="8"/>
    <n v="4"/>
    <n v="0"/>
    <n v="0"/>
    <x v="4"/>
    <n v="4"/>
    <s v="Yes"/>
    <s v="paying staff"/>
    <s v="keeping staff"/>
    <s v="paying bills, like electricity"/>
    <m/>
    <s v="maintaining our system"/>
    <s v="complying with state and/or federal regulations"/>
    <s v="delaying or impeding capital improvement projects"/>
    <s v="paying back existing debt"/>
    <m/>
    <m/>
    <m/>
    <m/>
    <m/>
    <m/>
    <s v="Decrease"/>
    <n v="10"/>
    <n v="-10"/>
    <x v="1"/>
    <n v="7000"/>
    <n v="-7000"/>
    <s v="Yes"/>
    <m/>
    <s v="U.S. Department of Agriculture loan(s)"/>
    <m/>
    <m/>
    <m/>
    <s v="regular bank and SBA loan"/>
    <m/>
    <s v="Bank loan"/>
    <s v="No"/>
    <s v="Yes"/>
    <s v="mutual aid agreement for staff if needed"/>
    <m/>
    <s v="Personnel backups"/>
    <m/>
    <m/>
    <m/>
    <m/>
    <m/>
    <m/>
    <m/>
    <m/>
    <m/>
    <s v="Help communicating with customers"/>
    <s v="Help planning for or adjusting to any future reopening (flushing, financing reconnections, etc.)"/>
    <m/>
    <m/>
    <m/>
    <m/>
    <x v="437"/>
  </r>
  <r>
    <n v="11613939983"/>
    <d v="2020-05-18T21:26:42.000"/>
    <d v="2020-05-18T21:45:31.000"/>
    <s v="RCAC"/>
    <x v="8"/>
    <s v="1"/>
    <m/>
    <m/>
    <m/>
    <x v="0"/>
    <n v="1900"/>
    <n v="4940"/>
    <x v="2"/>
    <x v="18"/>
    <x v="2"/>
    <n v="3"/>
    <n v="0"/>
    <n v="0"/>
    <x v="0"/>
    <s v=""/>
    <s v="Yes"/>
    <s v="paying staff"/>
    <m/>
    <s v="paying bills, like electricity"/>
    <m/>
    <s v="maintaining our system"/>
    <m/>
    <s v="delaying or impeding capital improvement projects"/>
    <m/>
    <m/>
    <m/>
    <m/>
    <m/>
    <m/>
    <m/>
    <s v="No change"/>
    <n v="0"/>
    <n v="0"/>
    <x v="2"/>
    <n v="0"/>
    <n v="0"/>
    <m/>
    <m/>
    <m/>
    <m/>
    <m/>
    <m/>
    <s v="no active loans"/>
    <m/>
    <s v="None/don't know"/>
    <s v="Not applicable"/>
    <s v="Not sure"/>
    <m/>
    <m/>
    <m/>
    <m/>
    <m/>
    <m/>
    <m/>
    <s v="Help accessing financial assistance"/>
    <m/>
    <m/>
    <m/>
    <m/>
    <m/>
    <m/>
    <m/>
    <m/>
    <m/>
    <m/>
    <x v="438"/>
  </r>
  <r>
    <n v="11589184242"/>
    <d v="2020-05-11T20:40:24.000"/>
    <d v="2020-05-11T20:53:52.000"/>
    <s v="CU"/>
    <x v="15"/>
    <s v="1"/>
    <m/>
    <m/>
    <m/>
    <x v="2"/>
    <n v="3910"/>
    <n v="10166"/>
    <x v="3"/>
    <x v="32"/>
    <x v="5"/>
    <n v="13"/>
    <n v="0"/>
    <n v="0"/>
    <x v="1"/>
    <n v="15"/>
    <s v="Yes"/>
    <m/>
    <m/>
    <s v="paying bills, like electricity"/>
    <m/>
    <s v="maintaining our system"/>
    <m/>
    <s v="delaying or impeding capital improvement projects"/>
    <m/>
    <m/>
    <m/>
    <m/>
    <m/>
    <m/>
    <m/>
    <s v="Decrease"/>
    <n v="8"/>
    <n v="-8"/>
    <x v="1"/>
    <n v="6000"/>
    <n v="-6000"/>
    <s v="Yes"/>
    <s v="Bond(s)"/>
    <m/>
    <s v="State Revolving Fund loan(s)"/>
    <m/>
    <m/>
    <m/>
    <m/>
    <m/>
    <s v="No"/>
    <s v="Yes"/>
    <s v="DELINQUENTS"/>
    <m/>
    <s v="Dealing with nonpayment/delinquency"/>
    <s v="NONE"/>
    <m/>
    <s v="None/NA"/>
    <m/>
    <s v="Help accessing financial assistance"/>
    <m/>
    <s v="Help accessing Personal Protective Equipment (PPE)"/>
    <m/>
    <m/>
    <m/>
    <s v="Help planning for or adjusting to any future reopening (flushing, financing reconnections, etc.)"/>
    <m/>
    <s v="NONE"/>
    <m/>
    <s v="None/NA"/>
    <x v="439"/>
  </r>
  <r>
    <n v="11591854124"/>
    <d v="2020-05-12T12:41:21.000"/>
    <d v="2020-05-12T12:45:59.000"/>
    <s v="RCAC"/>
    <x v="0"/>
    <s v="1"/>
    <m/>
    <m/>
    <m/>
    <x v="0"/>
    <n v="140"/>
    <n v="364"/>
    <x v="0"/>
    <x v="1"/>
    <x v="1"/>
    <n v="0"/>
    <n v="0"/>
    <n v="1"/>
    <x v="1"/>
    <n v="15"/>
    <s v="No"/>
    <m/>
    <m/>
    <m/>
    <m/>
    <m/>
    <m/>
    <m/>
    <m/>
    <m/>
    <m/>
    <m/>
    <m/>
    <m/>
    <m/>
    <m/>
    <m/>
    <n v="0"/>
    <x v="2"/>
    <m/>
    <s v=""/>
    <s v="No"/>
    <m/>
    <m/>
    <m/>
    <s v="Not borrowing"/>
    <m/>
    <m/>
    <m/>
    <m/>
    <s v="Not applicable"/>
    <s v="No"/>
    <m/>
    <m/>
    <m/>
    <m/>
    <m/>
    <m/>
    <m/>
    <m/>
    <m/>
    <m/>
    <m/>
    <m/>
    <m/>
    <m/>
    <s v="Not sure"/>
    <m/>
    <m/>
    <m/>
    <x v="440"/>
  </r>
  <r>
    <n v="11602502482"/>
    <d v="2020-05-14T21:30:54.000"/>
    <d v="2020-05-14T21:32:56.000"/>
    <s v="CU"/>
    <x v="11"/>
    <s v="1"/>
    <m/>
    <m/>
    <m/>
    <x v="0"/>
    <n v="233"/>
    <n v="605.8000000000001"/>
    <x v="1"/>
    <x v="3"/>
    <x v="3"/>
    <n v="0"/>
    <n v="2"/>
    <n v="0"/>
    <x v="1"/>
    <n v="15"/>
    <s v="Not sure"/>
    <m/>
    <m/>
    <m/>
    <m/>
    <m/>
    <m/>
    <m/>
    <m/>
    <m/>
    <m/>
    <m/>
    <m/>
    <m/>
    <m/>
    <m/>
    <m/>
    <n v="0"/>
    <x v="2"/>
    <m/>
    <s v=""/>
    <s v="Yes"/>
    <m/>
    <s v="U.S. Department of Agriculture loan(s)"/>
    <m/>
    <m/>
    <m/>
    <m/>
    <m/>
    <m/>
    <s v="No"/>
    <s v="No"/>
    <m/>
    <m/>
    <m/>
    <m/>
    <m/>
    <m/>
    <m/>
    <m/>
    <m/>
    <m/>
    <m/>
    <m/>
    <m/>
    <m/>
    <s v="Not sure"/>
    <m/>
    <m/>
    <m/>
    <x v="441"/>
  </r>
  <r>
    <n v="11569196808"/>
    <d v="2020-05-05T17:50:43.000"/>
    <d v="2020-05-05T17:55:52.000"/>
    <s v="GLCAP"/>
    <x v="3"/>
    <s v="1"/>
    <m/>
    <m/>
    <m/>
    <x v="0"/>
    <n v="579"/>
    <n v="1505.4"/>
    <x v="1"/>
    <x v="18"/>
    <x v="2"/>
    <n v="2"/>
    <n v="2"/>
    <n v="0"/>
    <x v="1"/>
    <n v="15"/>
    <s v="No"/>
    <m/>
    <m/>
    <m/>
    <m/>
    <m/>
    <m/>
    <m/>
    <m/>
    <m/>
    <m/>
    <m/>
    <m/>
    <m/>
    <m/>
    <m/>
    <m/>
    <n v="0"/>
    <x v="2"/>
    <m/>
    <s v=""/>
    <s v="Yes"/>
    <s v="Bond(s)"/>
    <s v="U.S. Department of Agriculture loan(s)"/>
    <m/>
    <m/>
    <m/>
    <m/>
    <m/>
    <m/>
    <s v="No"/>
    <s v="No"/>
    <m/>
    <m/>
    <m/>
    <s v="Nothing"/>
    <m/>
    <s v="None/NA"/>
    <m/>
    <m/>
    <m/>
    <s v="Help accessing Personal Protective Equipment (PPE)"/>
    <m/>
    <m/>
    <m/>
    <m/>
    <m/>
    <m/>
    <m/>
    <m/>
    <x v="442"/>
  </r>
  <r>
    <n v="11577190064"/>
    <d v="2020-05-07T18:04:51.000"/>
    <d v="2020-05-07T18:13:34.000"/>
    <s v="CU"/>
    <x v="15"/>
    <s v="1"/>
    <m/>
    <m/>
    <m/>
    <x v="0"/>
    <n v="533"/>
    <n v="1385.8"/>
    <x v="1"/>
    <x v="8"/>
    <x v="8"/>
    <n v="7"/>
    <n v="3"/>
    <n v="1"/>
    <x v="2"/>
    <n v="9"/>
    <s v="Not sure"/>
    <m/>
    <m/>
    <m/>
    <m/>
    <m/>
    <m/>
    <m/>
    <m/>
    <m/>
    <m/>
    <m/>
    <m/>
    <m/>
    <m/>
    <m/>
    <m/>
    <n v="0"/>
    <x v="2"/>
    <m/>
    <s v=""/>
    <s v="Yes"/>
    <m/>
    <s v="U.S. Department of Agriculture loan(s)"/>
    <m/>
    <m/>
    <m/>
    <m/>
    <m/>
    <m/>
    <s v="No"/>
    <s v="No"/>
    <m/>
    <m/>
    <m/>
    <m/>
    <m/>
    <m/>
    <s v="Help navigating resources and/or policy changes"/>
    <m/>
    <s v="Help with operations and maintenance"/>
    <s v="Help accessing Personal Protective Equipment (PPE)"/>
    <m/>
    <s v="Help complying with state and/or federal regulations"/>
    <m/>
    <m/>
    <m/>
    <m/>
    <m/>
    <m/>
    <x v="443"/>
  </r>
  <r>
    <n v="11581226480"/>
    <d v="2020-05-08T19:31:47.000"/>
    <d v="2020-05-08T19:42:13.000"/>
    <s v="GLCAP"/>
    <x v="12"/>
    <s v="1"/>
    <m/>
    <m/>
    <m/>
    <x v="2"/>
    <n v="325"/>
    <n v="845"/>
    <x v="1"/>
    <x v="16"/>
    <x v="8"/>
    <n v="2"/>
    <n v="0"/>
    <n v="1"/>
    <x v="4"/>
    <n v="4"/>
    <s v="Yes"/>
    <m/>
    <m/>
    <m/>
    <s v="paying for chemicals"/>
    <s v="maintaining our system"/>
    <m/>
    <s v="delaying or impeding capital improvement projects"/>
    <s v="paying back existing debt"/>
    <m/>
    <m/>
    <m/>
    <m/>
    <m/>
    <m/>
    <s v="Decrease"/>
    <n v="26"/>
    <n v="-26"/>
    <x v="6"/>
    <n v="4800"/>
    <n v="-4800"/>
    <s v="Yes"/>
    <m/>
    <s v="U.S. Department of Agriculture loan(s)"/>
    <m/>
    <m/>
    <m/>
    <m/>
    <m/>
    <m/>
    <s v="No"/>
    <s v="No"/>
    <m/>
    <m/>
    <m/>
    <m/>
    <m/>
    <m/>
    <m/>
    <s v="Help accessing financial assistance"/>
    <m/>
    <m/>
    <s v="Help accessing supplies/chemicals"/>
    <m/>
    <m/>
    <m/>
    <m/>
    <m/>
    <m/>
    <m/>
    <x v="444"/>
  </r>
  <r>
    <n v="11605461722"/>
    <d v="2020-05-15T16:27:48.000"/>
    <d v="2020-05-15T16:33:09.000"/>
    <s v="CU"/>
    <x v="21"/>
    <s v="1"/>
    <m/>
    <m/>
    <m/>
    <x v="0"/>
    <n v="65"/>
    <n v="169"/>
    <x v="0"/>
    <x v="1"/>
    <x v="1"/>
    <n v="0"/>
    <n v="0"/>
    <n v="1"/>
    <x v="2"/>
    <n v="9"/>
    <s v="Yes"/>
    <s v="paying staff"/>
    <m/>
    <s v="paying bills, like electricity"/>
    <s v="paying for chemicals"/>
    <m/>
    <m/>
    <m/>
    <m/>
    <m/>
    <m/>
    <m/>
    <m/>
    <m/>
    <m/>
    <s v="Decrease"/>
    <n v="20"/>
    <n v="-20"/>
    <x v="0"/>
    <m/>
    <s v=""/>
    <m/>
    <m/>
    <m/>
    <m/>
    <m/>
    <s v="Do not want to answer"/>
    <m/>
    <m/>
    <m/>
    <s v="No"/>
    <s v="No"/>
    <m/>
    <m/>
    <m/>
    <m/>
    <m/>
    <m/>
    <m/>
    <m/>
    <m/>
    <m/>
    <m/>
    <m/>
    <m/>
    <m/>
    <s v="Not sure"/>
    <m/>
    <m/>
    <m/>
    <x v="445"/>
  </r>
  <r>
    <n v="11593375972"/>
    <d v="2020-05-12T18:22:46.000"/>
    <d v="2020-05-12T18:43:12.000"/>
    <s v="SERCAP"/>
    <x v="29"/>
    <s v="1"/>
    <m/>
    <m/>
    <m/>
    <x v="2"/>
    <n v="500"/>
    <n v="1300"/>
    <x v="1"/>
    <x v="21"/>
    <x v="10"/>
    <n v="0"/>
    <n v="3"/>
    <n v="2"/>
    <x v="1"/>
    <n v="15"/>
    <s v="No"/>
    <m/>
    <m/>
    <m/>
    <m/>
    <m/>
    <m/>
    <m/>
    <m/>
    <m/>
    <m/>
    <m/>
    <m/>
    <m/>
    <m/>
    <m/>
    <m/>
    <n v="0"/>
    <x v="2"/>
    <m/>
    <s v=""/>
    <s v="Yes"/>
    <m/>
    <s v="U.S. Department of Agriculture loan(s)"/>
    <m/>
    <m/>
    <m/>
    <m/>
    <m/>
    <m/>
    <s v="No"/>
    <s v="No"/>
    <m/>
    <m/>
    <m/>
    <s v="NO"/>
    <m/>
    <s v="None/NA"/>
    <m/>
    <m/>
    <m/>
    <m/>
    <m/>
    <m/>
    <m/>
    <m/>
    <s v="Not sure"/>
    <m/>
    <m/>
    <m/>
    <x v="446"/>
  </r>
  <r>
    <n v="11604892042"/>
    <d v="2020-05-15T14:09:54.000"/>
    <d v="2020-05-15T14:14:44.000"/>
    <s v="CU"/>
    <x v="15"/>
    <s v="1"/>
    <m/>
    <m/>
    <m/>
    <x v="2"/>
    <n v="800"/>
    <n v="2080"/>
    <x v="1"/>
    <x v="18"/>
    <x v="2"/>
    <n v="2"/>
    <n v="1"/>
    <n v="0"/>
    <x v="1"/>
    <n v="15"/>
    <s v="No"/>
    <m/>
    <m/>
    <m/>
    <m/>
    <m/>
    <m/>
    <m/>
    <m/>
    <m/>
    <m/>
    <m/>
    <m/>
    <m/>
    <m/>
    <m/>
    <m/>
    <n v="0"/>
    <x v="2"/>
    <m/>
    <s v=""/>
    <s v="Yes"/>
    <s v="Bond(s)"/>
    <m/>
    <m/>
    <m/>
    <m/>
    <m/>
    <m/>
    <m/>
    <s v="No"/>
    <s v="No"/>
    <m/>
    <m/>
    <m/>
    <m/>
    <m/>
    <m/>
    <m/>
    <m/>
    <m/>
    <m/>
    <m/>
    <m/>
    <m/>
    <m/>
    <s v="Not sure"/>
    <m/>
    <m/>
    <m/>
    <x v="447"/>
  </r>
  <r>
    <n v="11606195741"/>
    <d v="2020-05-15T19:55:50.000"/>
    <d v="2020-05-15T19:59:11.000"/>
    <s v="CU"/>
    <x v="13"/>
    <s v="1"/>
    <m/>
    <m/>
    <m/>
    <x v="2"/>
    <n v="182"/>
    <n v="473.2"/>
    <x v="0"/>
    <x v="16"/>
    <x v="8"/>
    <n v="2"/>
    <n v="0"/>
    <n v="0"/>
    <x v="1"/>
    <n v="15"/>
    <s v="Not sure"/>
    <m/>
    <m/>
    <m/>
    <m/>
    <m/>
    <m/>
    <m/>
    <m/>
    <m/>
    <m/>
    <m/>
    <m/>
    <m/>
    <m/>
    <m/>
    <m/>
    <n v="0"/>
    <x v="2"/>
    <m/>
    <s v=""/>
    <s v="Yes"/>
    <s v="Bond(s)"/>
    <s v="U.S. Department of Agriculture loan(s)"/>
    <m/>
    <m/>
    <m/>
    <m/>
    <m/>
    <m/>
    <s v="No"/>
    <s v="Yes"/>
    <s v="`- PDD  Arkansas RWA  Communities Unlimited"/>
    <m/>
    <s v="No details provided - just listed agency they're partnering with"/>
    <m/>
    <m/>
    <m/>
    <s v="Help navigating resources and/or policy changes"/>
    <s v="Help accessing financial assistance"/>
    <m/>
    <m/>
    <m/>
    <s v="Help complying with state and/or federal regulations"/>
    <m/>
    <m/>
    <m/>
    <m/>
    <m/>
    <m/>
    <x v="448"/>
  </r>
  <r>
    <n v="11602277385"/>
    <d v="2020-05-14T20:19:01.000"/>
    <d v="2020-05-14T20:29:05.000"/>
    <s v="CU"/>
    <x v="4"/>
    <s v="1"/>
    <m/>
    <m/>
    <m/>
    <x v="1"/>
    <m/>
    <s v=""/>
    <x v="4"/>
    <x v="3"/>
    <x v="3"/>
    <m/>
    <m/>
    <m/>
    <x v="0"/>
    <s v=""/>
    <s v="Not sure"/>
    <m/>
    <m/>
    <m/>
    <m/>
    <m/>
    <m/>
    <m/>
    <m/>
    <m/>
    <m/>
    <m/>
    <m/>
    <m/>
    <m/>
    <m/>
    <m/>
    <n v="0"/>
    <x v="2"/>
    <m/>
    <s v=""/>
    <m/>
    <m/>
    <m/>
    <m/>
    <m/>
    <m/>
    <s v="application for new system.  No system has been built yet."/>
    <m/>
    <s v="Miscellaneous"/>
    <s v="Not applicable"/>
    <s v="Not sure"/>
    <m/>
    <m/>
    <m/>
    <m/>
    <m/>
    <m/>
    <m/>
    <m/>
    <m/>
    <m/>
    <m/>
    <m/>
    <m/>
    <m/>
    <m/>
    <s v="board disbanded due to outside interference"/>
    <m/>
    <s v="Help with leadership capacity development"/>
    <x v="449"/>
  </r>
  <r>
    <n v="11593135124"/>
    <d v="2020-05-12T17:35:12.000"/>
    <d v="2020-05-12T17:44:26.000"/>
    <s v="GLCAP"/>
    <x v="3"/>
    <s v="1"/>
    <m/>
    <m/>
    <m/>
    <x v="2"/>
    <n v="2460"/>
    <n v="6396"/>
    <x v="2"/>
    <x v="24"/>
    <x v="5"/>
    <n v="7"/>
    <n v="1"/>
    <n v="0"/>
    <x v="4"/>
    <n v="4"/>
    <s v="Yes"/>
    <s v="paying staff"/>
    <m/>
    <s v="paying bills, like electricity"/>
    <s v="paying for chemicals"/>
    <s v="maintaining our system"/>
    <s v="complying with state and/or federal regulations"/>
    <s v="delaying or impeding capital improvement projects"/>
    <m/>
    <m/>
    <m/>
    <m/>
    <m/>
    <m/>
    <m/>
    <s v="Decrease"/>
    <n v="10"/>
    <n v="-10"/>
    <x v="1"/>
    <n v="10000"/>
    <n v="-10000"/>
    <s v="Yes"/>
    <s v="Bond(s)"/>
    <s v="U.S. Department of Agriculture loan(s)"/>
    <s v="State Revolving Fund loan(s)"/>
    <m/>
    <m/>
    <m/>
    <m/>
    <m/>
    <s v="No"/>
    <s v="Yes"/>
    <s v="Helping in any way we can"/>
    <m/>
    <s v="Open to help/assist - no specific organization listed"/>
    <m/>
    <m/>
    <m/>
    <m/>
    <s v="Help accessing financial assistance"/>
    <m/>
    <s v="Help accessing Personal Protective Equipment (PPE)"/>
    <m/>
    <m/>
    <m/>
    <s v="Help planning for or adjusting to any future reopening (flushing, financing reconnections, etc.)"/>
    <m/>
    <m/>
    <m/>
    <m/>
    <x v="450"/>
  </r>
  <r>
    <n v="11606363007"/>
    <d v="2020-05-15T20:49:57.000"/>
    <d v="2020-05-15T20:52:58.000"/>
    <s v="CU"/>
    <x v="4"/>
    <s v="1"/>
    <m/>
    <m/>
    <m/>
    <x v="0"/>
    <n v="709"/>
    <n v="1843.4"/>
    <x v="1"/>
    <x v="13"/>
    <x v="8"/>
    <n v="4"/>
    <n v="1"/>
    <n v="0"/>
    <x v="4"/>
    <n v="4"/>
    <s v="Yes"/>
    <m/>
    <m/>
    <m/>
    <m/>
    <s v="maintaining our system"/>
    <m/>
    <s v="delaying or impeding capital improvement projects"/>
    <m/>
    <m/>
    <m/>
    <m/>
    <m/>
    <m/>
    <m/>
    <s v="Decrease"/>
    <n v="10"/>
    <n v="-10"/>
    <x v="1"/>
    <m/>
    <s v=""/>
    <s v="Yes"/>
    <m/>
    <s v="U.S. Department of Agriculture loan(s)"/>
    <m/>
    <m/>
    <m/>
    <m/>
    <m/>
    <m/>
    <s v="No"/>
    <s v="No"/>
    <m/>
    <m/>
    <m/>
    <s v="Local churches and individuals assisting with meals, water"/>
    <m/>
    <s v="Providing food/meals"/>
    <m/>
    <m/>
    <s v="Help with operations and maintenance"/>
    <m/>
    <m/>
    <s v="Help complying with state and/or federal regulations"/>
    <m/>
    <m/>
    <m/>
    <m/>
    <m/>
    <m/>
    <x v="451"/>
  </r>
  <r>
    <n v="11574047611"/>
    <d v="2020-05-06T21:20:11.000"/>
    <d v="2020-05-06T22:21:55.000"/>
    <s v="GLCAP"/>
    <x v="19"/>
    <s v="1"/>
    <m/>
    <m/>
    <m/>
    <x v="0"/>
    <n v="267"/>
    <n v="694.2"/>
    <x v="1"/>
    <x v="10"/>
    <x v="8"/>
    <n v="2"/>
    <n v="0"/>
    <n v="1"/>
    <x v="1"/>
    <n v="15"/>
    <s v="No"/>
    <m/>
    <m/>
    <m/>
    <m/>
    <m/>
    <m/>
    <m/>
    <m/>
    <m/>
    <m/>
    <m/>
    <m/>
    <m/>
    <m/>
    <m/>
    <m/>
    <n v="0"/>
    <x v="2"/>
    <m/>
    <s v=""/>
    <m/>
    <m/>
    <m/>
    <m/>
    <m/>
    <m/>
    <m/>
    <m/>
    <m/>
    <m/>
    <m/>
    <m/>
    <m/>
    <m/>
    <m/>
    <m/>
    <m/>
    <m/>
    <m/>
    <m/>
    <m/>
    <m/>
    <m/>
    <m/>
    <m/>
    <m/>
    <m/>
    <m/>
    <m/>
    <x v="452"/>
  </r>
  <r>
    <n v="11582998519"/>
    <d v="2020-05-09T11:15:24.000"/>
    <d v="2020-05-09T11:27:34.000"/>
    <s v="CU"/>
    <x v="5"/>
    <s v="1"/>
    <m/>
    <m/>
    <m/>
    <x v="2"/>
    <n v="300"/>
    <n v="780"/>
    <x v="1"/>
    <x v="5"/>
    <x v="5"/>
    <n v="3"/>
    <n v="3"/>
    <n v="1"/>
    <x v="4"/>
    <n v="4"/>
    <s v="Yes"/>
    <s v="paying staff"/>
    <m/>
    <m/>
    <s v="paying for chemicals"/>
    <s v="maintaining our system"/>
    <m/>
    <s v="delaying or impeding capital improvement projects"/>
    <m/>
    <m/>
    <m/>
    <m/>
    <m/>
    <m/>
    <m/>
    <s v="Decrease"/>
    <n v="40"/>
    <n v="-40"/>
    <x v="5"/>
    <n v="15000"/>
    <n v="-15000"/>
    <s v="Yes"/>
    <m/>
    <m/>
    <m/>
    <m/>
    <m/>
    <s v="LCDB Grant"/>
    <m/>
    <s v="State gov. agency"/>
    <s v="Not applicable"/>
    <s v="No"/>
    <m/>
    <m/>
    <m/>
    <m/>
    <m/>
    <m/>
    <m/>
    <m/>
    <s v="Help with operations and maintenance"/>
    <m/>
    <s v="Help accessing supplies/chemicals"/>
    <m/>
    <m/>
    <m/>
    <m/>
    <m/>
    <m/>
    <m/>
    <x v="453"/>
  </r>
  <r>
    <n v="11605600690"/>
    <d v="2020-05-15T17:05:03.000"/>
    <d v="2020-05-15T17:09:30.000"/>
    <s v="CU"/>
    <x v="5"/>
    <s v="1"/>
    <m/>
    <m/>
    <m/>
    <x v="2"/>
    <n v="430"/>
    <n v="1118"/>
    <x v="1"/>
    <x v="24"/>
    <x v="5"/>
    <n v="4"/>
    <n v="0"/>
    <n v="1"/>
    <x v="1"/>
    <n v="15"/>
    <s v="Yes"/>
    <s v="paying staff"/>
    <s v="keeping staff"/>
    <m/>
    <m/>
    <m/>
    <m/>
    <m/>
    <m/>
    <m/>
    <m/>
    <m/>
    <m/>
    <m/>
    <m/>
    <s v="Decrease"/>
    <n v="10"/>
    <n v="-10"/>
    <x v="1"/>
    <n v="645"/>
    <n v="-645"/>
    <s v="No"/>
    <m/>
    <m/>
    <m/>
    <s v="Not borrowing"/>
    <m/>
    <m/>
    <m/>
    <m/>
    <s v="Not applicable"/>
    <s v="No"/>
    <m/>
    <m/>
    <m/>
    <m/>
    <m/>
    <m/>
    <m/>
    <m/>
    <m/>
    <m/>
    <m/>
    <m/>
    <m/>
    <m/>
    <s v="Not sure"/>
    <m/>
    <m/>
    <m/>
    <x v="454"/>
  </r>
  <r>
    <n v="11593467764"/>
    <d v="2020-05-12T19:01:14.000"/>
    <d v="2020-05-12T19:17:06.000"/>
    <s v="CU"/>
    <x v="11"/>
    <s v="1"/>
    <m/>
    <m/>
    <m/>
    <x v="2"/>
    <n v="530"/>
    <n v="1378"/>
    <x v="1"/>
    <x v="2"/>
    <x v="2"/>
    <n v="3"/>
    <n v="0"/>
    <n v="1"/>
    <x v="6"/>
    <n v="1"/>
    <s v="Yes"/>
    <s v="paying staff"/>
    <s v="keeping staff"/>
    <s v="paying bills, like electricity"/>
    <s v="paying for chemicals"/>
    <s v="maintaining our system"/>
    <s v="complying with state and/or federal regulations"/>
    <m/>
    <m/>
    <m/>
    <m/>
    <m/>
    <m/>
    <m/>
    <m/>
    <s v="Increase"/>
    <n v="6"/>
    <n v="6"/>
    <x v="2"/>
    <n v="1804.97"/>
    <n v="1804.97"/>
    <s v="Yes"/>
    <m/>
    <m/>
    <m/>
    <m/>
    <m/>
    <s v="LOAN"/>
    <m/>
    <s v="Loan - other"/>
    <s v="No"/>
    <s v="No"/>
    <s v="N/A"/>
    <m/>
    <s v="None/NA"/>
    <s v="NO ONE GOT SICK"/>
    <m/>
    <s v="None/NA"/>
    <m/>
    <m/>
    <m/>
    <s v="Help accessing Personal Protective Equipment (PPE)"/>
    <m/>
    <m/>
    <m/>
    <m/>
    <m/>
    <m/>
    <m/>
    <m/>
    <x v="455"/>
  </r>
  <r>
    <n v="11605115667"/>
    <d v="2020-05-15T15:06:36.000"/>
    <d v="2020-05-15T15:10:37.000"/>
    <s v="CU"/>
    <x v="4"/>
    <s v="1"/>
    <m/>
    <m/>
    <m/>
    <x v="2"/>
    <n v="1237"/>
    <n v="3216.2000000000003"/>
    <x v="1"/>
    <x v="14"/>
    <x v="5"/>
    <n v="6"/>
    <n v="2"/>
    <n v="0"/>
    <x v="1"/>
    <n v="15"/>
    <s v="Yes"/>
    <m/>
    <m/>
    <m/>
    <m/>
    <m/>
    <m/>
    <s v="delaying or impeding capital improvement projects"/>
    <m/>
    <m/>
    <m/>
    <m/>
    <m/>
    <m/>
    <m/>
    <s v="Decrease"/>
    <n v="12"/>
    <n v="-12"/>
    <x v="0"/>
    <n v="4500"/>
    <n v="-4500"/>
    <s v="Yes"/>
    <m/>
    <s v="U.S. Department of Agriculture loan(s)"/>
    <m/>
    <m/>
    <m/>
    <m/>
    <m/>
    <m/>
    <s v="No"/>
    <s v="No"/>
    <m/>
    <m/>
    <m/>
    <m/>
    <m/>
    <m/>
    <m/>
    <m/>
    <m/>
    <m/>
    <m/>
    <m/>
    <m/>
    <m/>
    <s v="Not sure"/>
    <m/>
    <m/>
    <m/>
    <x v="456"/>
  </r>
  <r>
    <n v="11600865438"/>
    <d v="2020-05-14T14:24:24.000"/>
    <d v="2020-05-14T14:26:25.000"/>
    <s v="CU"/>
    <x v="4"/>
    <s v="1"/>
    <m/>
    <m/>
    <m/>
    <x v="0"/>
    <n v="134"/>
    <n v="348.40000000000003"/>
    <x v="0"/>
    <x v="1"/>
    <x v="1"/>
    <n v="0"/>
    <n v="1"/>
    <n v="0"/>
    <x v="0"/>
    <s v=""/>
    <s v="Not sure"/>
    <m/>
    <m/>
    <m/>
    <m/>
    <m/>
    <m/>
    <m/>
    <m/>
    <m/>
    <m/>
    <m/>
    <m/>
    <m/>
    <m/>
    <m/>
    <m/>
    <n v="0"/>
    <x v="2"/>
    <m/>
    <s v=""/>
    <s v="Yes"/>
    <m/>
    <s v="U.S. Department of Agriculture loan(s)"/>
    <m/>
    <m/>
    <m/>
    <m/>
    <m/>
    <m/>
    <s v="No"/>
    <s v="No"/>
    <m/>
    <m/>
    <m/>
    <m/>
    <m/>
    <m/>
    <m/>
    <m/>
    <m/>
    <m/>
    <m/>
    <m/>
    <m/>
    <m/>
    <s v="Not sure"/>
    <m/>
    <m/>
    <m/>
    <x v="457"/>
  </r>
  <r>
    <n v="11570046544"/>
    <d v="2020-05-05T22:03:40.000"/>
    <d v="2020-05-05T22:09:06.000"/>
    <s v="RCAC"/>
    <x v="37"/>
    <s v="1"/>
    <s v="Yes"/>
    <m/>
    <m/>
    <x v="0"/>
    <n v="13"/>
    <n v="33.800000000000004"/>
    <x v="0"/>
    <x v="40"/>
    <x v="4"/>
    <n v="0"/>
    <n v="1"/>
    <n v="0"/>
    <x v="1"/>
    <n v="15"/>
    <s v="No"/>
    <m/>
    <m/>
    <m/>
    <m/>
    <m/>
    <m/>
    <m/>
    <m/>
    <m/>
    <m/>
    <m/>
    <m/>
    <m/>
    <m/>
    <m/>
    <m/>
    <n v="0"/>
    <x v="2"/>
    <m/>
    <s v=""/>
    <s v="No"/>
    <m/>
    <m/>
    <m/>
    <s v="Not borrowing"/>
    <m/>
    <m/>
    <m/>
    <m/>
    <s v="Not applicable"/>
    <s v="No"/>
    <m/>
    <m/>
    <m/>
    <m/>
    <m/>
    <m/>
    <m/>
    <m/>
    <m/>
    <m/>
    <m/>
    <m/>
    <m/>
    <m/>
    <s v="Not sure"/>
    <m/>
    <m/>
    <m/>
    <x v="458"/>
  </r>
  <r>
    <n v="11580969926"/>
    <d v="2020-05-08T18:17:25.000"/>
    <d v="2020-05-08T18:41:12.000"/>
    <s v="GLCAP"/>
    <x v="3"/>
    <s v="1"/>
    <m/>
    <m/>
    <m/>
    <x v="2"/>
    <n v="650"/>
    <n v="1690"/>
    <x v="1"/>
    <x v="25"/>
    <x v="8"/>
    <n v="2"/>
    <n v="2"/>
    <n v="0"/>
    <x v="0"/>
    <s v=""/>
    <s v="Yes"/>
    <s v="paying staff"/>
    <m/>
    <s v="paying bills, like electricity"/>
    <s v="paying for chemicals"/>
    <s v="maintaining our system"/>
    <s v="complying with state and/or federal regulations"/>
    <m/>
    <s v="paying back existing debt"/>
    <m/>
    <m/>
    <m/>
    <m/>
    <m/>
    <m/>
    <s v="Decrease"/>
    <n v="20"/>
    <n v="-20"/>
    <x v="0"/>
    <n v="10000"/>
    <n v="-10000"/>
    <s v="Yes"/>
    <s v="Bond(s)"/>
    <s v="U.S. Department of Agriculture loan(s)"/>
    <m/>
    <m/>
    <m/>
    <m/>
    <m/>
    <m/>
    <s v="Yes"/>
    <s v="No"/>
    <m/>
    <m/>
    <m/>
    <m/>
    <m/>
    <m/>
    <m/>
    <m/>
    <m/>
    <s v="Help accessing Personal Protective Equipment (PPE)"/>
    <m/>
    <m/>
    <s v="Help communicating with customers"/>
    <m/>
    <m/>
    <m/>
    <m/>
    <m/>
    <x v="459"/>
  </r>
  <r>
    <n v="11587408461"/>
    <d v="2020-05-11T13:15:24.000"/>
    <d v="2020-05-11T13:17:25.000"/>
    <s v="CU"/>
    <x v="4"/>
    <s v="1"/>
    <m/>
    <m/>
    <s v="Incomplete"/>
    <x v="2"/>
    <n v="1000"/>
    <n v="2600"/>
    <x v="1"/>
    <x v="59"/>
    <x v="2"/>
    <n v="4"/>
    <n v="0"/>
    <n v="0"/>
    <x v="4"/>
    <n v="4"/>
    <s v="Yes"/>
    <m/>
    <m/>
    <m/>
    <m/>
    <m/>
    <m/>
    <m/>
    <m/>
    <m/>
    <m/>
    <m/>
    <m/>
    <m/>
    <m/>
    <m/>
    <m/>
    <s v=""/>
    <x v="7"/>
    <m/>
    <s v=""/>
    <m/>
    <m/>
    <m/>
    <m/>
    <m/>
    <m/>
    <m/>
    <m/>
    <m/>
    <m/>
    <m/>
    <m/>
    <m/>
    <m/>
    <m/>
    <m/>
    <m/>
    <m/>
    <m/>
    <m/>
    <m/>
    <m/>
    <m/>
    <m/>
    <m/>
    <m/>
    <m/>
    <m/>
    <m/>
    <x v="460"/>
  </r>
  <r>
    <n v="11596558796"/>
    <d v="2020-05-13T13:57:51.000"/>
    <d v="2020-05-13T14:04:29.000"/>
    <s v="SERCAP"/>
    <x v="14"/>
    <s v="1"/>
    <m/>
    <m/>
    <m/>
    <x v="2"/>
    <n v="100"/>
    <n v="260"/>
    <x v="0"/>
    <x v="8"/>
    <x v="8"/>
    <n v="0"/>
    <n v="2"/>
    <n v="1"/>
    <x v="1"/>
    <n v="15"/>
    <s v="No"/>
    <m/>
    <m/>
    <m/>
    <m/>
    <m/>
    <m/>
    <m/>
    <m/>
    <m/>
    <m/>
    <m/>
    <m/>
    <m/>
    <m/>
    <m/>
    <m/>
    <n v="0"/>
    <x v="2"/>
    <m/>
    <s v=""/>
    <s v="Yes"/>
    <m/>
    <s v="U.S. Department of Agriculture loan(s)"/>
    <s v="State Revolving Fund loan(s)"/>
    <m/>
    <m/>
    <m/>
    <m/>
    <m/>
    <s v="No"/>
    <s v="No"/>
    <m/>
    <m/>
    <m/>
    <m/>
    <m/>
    <m/>
    <m/>
    <m/>
    <m/>
    <m/>
    <m/>
    <m/>
    <m/>
    <m/>
    <s v="Not sure"/>
    <m/>
    <m/>
    <m/>
    <x v="461"/>
  </r>
  <r>
    <n v="11601786876"/>
    <d v="2020-05-14T18:07:51.000"/>
    <d v="2020-05-14T18:18:05.000"/>
    <s v="SERCAP"/>
    <x v="14"/>
    <s v="1"/>
    <m/>
    <m/>
    <m/>
    <x v="2"/>
    <n v="118"/>
    <n v="306.8"/>
    <x v="0"/>
    <x v="8"/>
    <x v="8"/>
    <n v="0"/>
    <n v="2"/>
    <n v="1"/>
    <x v="6"/>
    <n v="1"/>
    <s v="Yes"/>
    <s v="paying staff"/>
    <m/>
    <s v="paying bills, like electricity"/>
    <m/>
    <s v="maintaining our system"/>
    <s v="complying with state and/or federal regulations"/>
    <m/>
    <s v="paying back existing debt"/>
    <m/>
    <m/>
    <m/>
    <m/>
    <m/>
    <m/>
    <s v="Decrease"/>
    <m/>
    <s v=""/>
    <x v="7"/>
    <m/>
    <s v=""/>
    <s v="Yes"/>
    <m/>
    <s v="U.S. Department of Agriculture loan(s)"/>
    <m/>
    <m/>
    <m/>
    <m/>
    <m/>
    <m/>
    <s v="No"/>
    <s v="Not sure"/>
    <m/>
    <m/>
    <m/>
    <m/>
    <m/>
    <m/>
    <s v="Help navigating resources and/or policy changes"/>
    <s v="Help accessing financial assistance"/>
    <s v="Help with operations and maintenance"/>
    <m/>
    <m/>
    <m/>
    <m/>
    <s v="Help planning for or adjusting to any future reopening (flushing, financing reconnections, etc.)"/>
    <m/>
    <m/>
    <m/>
    <m/>
    <x v="462"/>
  </r>
  <r>
    <n v="11577541068"/>
    <d v="2020-05-07T19:47:44.000"/>
    <d v="2020-05-07T19:50:15.000"/>
    <s v="CU"/>
    <x v="11"/>
    <s v="1"/>
    <m/>
    <m/>
    <m/>
    <x v="2"/>
    <n v="396"/>
    <n v="1029.6000000000001"/>
    <x v="1"/>
    <x v="26"/>
    <x v="5"/>
    <n v="3"/>
    <n v="0"/>
    <n v="0"/>
    <x v="1"/>
    <n v="15"/>
    <s v="Not sure"/>
    <m/>
    <m/>
    <m/>
    <m/>
    <m/>
    <m/>
    <m/>
    <m/>
    <m/>
    <m/>
    <m/>
    <m/>
    <m/>
    <m/>
    <m/>
    <m/>
    <n v="0"/>
    <x v="2"/>
    <m/>
    <s v=""/>
    <s v="No"/>
    <m/>
    <m/>
    <m/>
    <s v="Not borrowing"/>
    <m/>
    <m/>
    <m/>
    <m/>
    <s v="Not applicable"/>
    <s v="No"/>
    <m/>
    <m/>
    <m/>
    <m/>
    <m/>
    <m/>
    <m/>
    <s v="Help accessing financial assistance"/>
    <m/>
    <m/>
    <m/>
    <m/>
    <m/>
    <m/>
    <m/>
    <m/>
    <m/>
    <m/>
    <x v="463"/>
  </r>
  <r>
    <n v="11597640343"/>
    <d v="2020-05-13T18:02:38.000"/>
    <d v="2020-05-13T18:28:04.000"/>
    <s v="CU"/>
    <x v="11"/>
    <s v="1"/>
    <s v="Yes"/>
    <m/>
    <m/>
    <x v="2"/>
    <n v="979"/>
    <n v="2545.4"/>
    <x v="1"/>
    <x v="8"/>
    <x v="8"/>
    <n v="8"/>
    <n v="0"/>
    <n v="0"/>
    <x v="4"/>
    <n v="4"/>
    <s v="Yes"/>
    <s v="paying staff"/>
    <s v="keeping staff"/>
    <s v="paying bills, like electricity"/>
    <s v="paying for chemicals"/>
    <s v="maintaining our system"/>
    <s v="complying with state and/or federal regulations"/>
    <s v="delaying or impeding capital improvement projects"/>
    <s v="paying back existing debt"/>
    <m/>
    <m/>
    <m/>
    <m/>
    <m/>
    <m/>
    <s v="Decrease"/>
    <n v="6.8"/>
    <n v="-6.8"/>
    <x v="1"/>
    <n v="7058.09"/>
    <n v="-7058.09"/>
    <s v="Yes"/>
    <m/>
    <s v="U.S. Department of Agriculture loan(s)"/>
    <m/>
    <m/>
    <m/>
    <s v="AMR Equipment"/>
    <m/>
    <s v="Miscellaneous"/>
    <s v="No"/>
    <s v="No"/>
    <m/>
    <m/>
    <m/>
    <m/>
    <m/>
    <m/>
    <s v="Help navigating resources and/or policy changes"/>
    <s v="Help accessing financial assistance"/>
    <s v="Help with operations and maintenance"/>
    <s v="Help accessing Personal Protective Equipment (PPE)"/>
    <m/>
    <m/>
    <m/>
    <s v="Help planning for or adjusting to any future reopening (flushing, financing reconnections, etc.)"/>
    <m/>
    <m/>
    <m/>
    <m/>
    <x v="464"/>
  </r>
  <r>
    <n v="11574375492"/>
    <d v="2020-05-07T00:15:57.000"/>
    <d v="2020-05-07T00:25:32.000"/>
    <s v="RCAC"/>
    <x v="27"/>
    <s v="1"/>
    <m/>
    <m/>
    <m/>
    <x v="2"/>
    <n v="360"/>
    <n v="936"/>
    <x v="1"/>
    <x v="38"/>
    <x v="0"/>
    <n v="2"/>
    <n v="1"/>
    <n v="0"/>
    <x v="0"/>
    <s v=""/>
    <s v="Yes"/>
    <s v="paying staff"/>
    <s v="keeping staff"/>
    <s v="paying bills, like electricity"/>
    <s v="paying for chemicals"/>
    <s v="maintaining our system"/>
    <m/>
    <s v="delaying or impeding capital improvement projects"/>
    <s v="paying back existing debt"/>
    <m/>
    <m/>
    <m/>
    <m/>
    <m/>
    <m/>
    <s v="Decrease"/>
    <n v="60"/>
    <n v="-60"/>
    <x v="4"/>
    <n v="24000"/>
    <n v="-24000"/>
    <s v="Yes"/>
    <s v="Bond(s)"/>
    <m/>
    <s v="State Revolving Fund loan(s)"/>
    <m/>
    <m/>
    <m/>
    <m/>
    <m/>
    <s v="No"/>
    <s v="No"/>
    <m/>
    <m/>
    <m/>
    <m/>
    <m/>
    <m/>
    <m/>
    <s v="Help accessing financial assistance"/>
    <m/>
    <s v="Help accessing Personal Protective Equipment (PPE)"/>
    <m/>
    <m/>
    <m/>
    <m/>
    <s v="Not sure"/>
    <m/>
    <m/>
    <m/>
    <x v="465"/>
  </r>
  <r>
    <n v="11602524950"/>
    <d v="2020-05-14T21:38:23.000"/>
    <d v="2020-05-14T21:40:05.000"/>
    <s v="CU"/>
    <x v="11"/>
    <s v="1"/>
    <m/>
    <m/>
    <m/>
    <x v="2"/>
    <n v="1001"/>
    <n v="2602.6"/>
    <x v="1"/>
    <x v="50"/>
    <x v="5"/>
    <n v="6"/>
    <n v="0"/>
    <n v="0"/>
    <x v="1"/>
    <n v="15"/>
    <s v="Not sure"/>
    <m/>
    <m/>
    <m/>
    <m/>
    <m/>
    <m/>
    <m/>
    <m/>
    <m/>
    <m/>
    <m/>
    <m/>
    <m/>
    <m/>
    <m/>
    <m/>
    <n v="0"/>
    <x v="2"/>
    <m/>
    <s v=""/>
    <s v="Yes"/>
    <m/>
    <m/>
    <s v="State Revolving Fund loan(s)"/>
    <m/>
    <m/>
    <m/>
    <m/>
    <m/>
    <s v="No"/>
    <s v="No"/>
    <m/>
    <m/>
    <m/>
    <m/>
    <m/>
    <m/>
    <m/>
    <m/>
    <m/>
    <m/>
    <m/>
    <m/>
    <m/>
    <m/>
    <s v="Not sure"/>
    <m/>
    <m/>
    <m/>
    <x v="466"/>
  </r>
  <r>
    <n v="11572384102"/>
    <d v="2020-05-06T14:38:46.000"/>
    <d v="2020-05-06T14:49:59.000"/>
    <s v="GLCAP"/>
    <x v="3"/>
    <s v="1"/>
    <m/>
    <m/>
    <m/>
    <x v="2"/>
    <n v="950"/>
    <n v="2470"/>
    <x v="1"/>
    <x v="8"/>
    <x v="8"/>
    <n v="2"/>
    <n v="0"/>
    <n v="1"/>
    <x v="4"/>
    <n v="4"/>
    <s v="Yes"/>
    <m/>
    <m/>
    <m/>
    <m/>
    <m/>
    <m/>
    <m/>
    <m/>
    <s v="unsure"/>
    <m/>
    <m/>
    <m/>
    <m/>
    <m/>
    <s v="Decrease"/>
    <n v="3"/>
    <n v="-3"/>
    <x v="1"/>
    <n v="2000"/>
    <n v="-2000"/>
    <s v="Yes"/>
    <s v="Bond(s)"/>
    <s v="U.S. Department of Agriculture loan(s)"/>
    <m/>
    <m/>
    <m/>
    <m/>
    <m/>
    <m/>
    <s v="No"/>
    <s v="No"/>
    <m/>
    <m/>
    <m/>
    <s v="Nothing"/>
    <m/>
    <s v="None/NA"/>
    <m/>
    <m/>
    <m/>
    <s v="Help accessing Personal Protective Equipment (PPE)"/>
    <m/>
    <m/>
    <m/>
    <m/>
    <m/>
    <m/>
    <m/>
    <m/>
    <x v="467"/>
  </r>
  <r>
    <n v="11580428808"/>
    <d v="2020-05-08T15:21:37.000"/>
    <d v="2020-05-08T15:53:40.000"/>
    <s v="CU"/>
    <x v="4"/>
    <s v="1"/>
    <m/>
    <m/>
    <m/>
    <x v="2"/>
    <n v="73"/>
    <n v="189.8"/>
    <x v="0"/>
    <x v="1"/>
    <x v="1"/>
    <n v="0"/>
    <n v="1"/>
    <n v="1"/>
    <x v="1"/>
    <n v="15"/>
    <s v="No"/>
    <m/>
    <m/>
    <m/>
    <m/>
    <m/>
    <m/>
    <m/>
    <m/>
    <m/>
    <m/>
    <m/>
    <m/>
    <m/>
    <m/>
    <m/>
    <m/>
    <n v="0"/>
    <x v="2"/>
    <m/>
    <s v=""/>
    <s v="Yes"/>
    <m/>
    <m/>
    <m/>
    <m/>
    <m/>
    <s v="CU RLF Loan - active loan current on payments.   Completed SRF Grant."/>
    <m/>
    <s v="Communities Unlimited"/>
    <s v="No"/>
    <s v="No"/>
    <m/>
    <m/>
    <m/>
    <m/>
    <m/>
    <m/>
    <m/>
    <m/>
    <m/>
    <m/>
    <m/>
    <m/>
    <m/>
    <m/>
    <s v="Not sure"/>
    <m/>
    <m/>
    <m/>
    <x v="468"/>
  </r>
  <r>
    <n v="11592488057"/>
    <d v="2020-05-12T15:07:40.000"/>
    <d v="2020-05-12T15:20:33.000"/>
    <s v="SERCAP"/>
    <x v="44"/>
    <s v="1"/>
    <m/>
    <m/>
    <m/>
    <x v="1"/>
    <n v="47"/>
    <n v="122.2"/>
    <x v="0"/>
    <x v="0"/>
    <x v="0"/>
    <n v="0"/>
    <n v="1"/>
    <n v="0"/>
    <x v="2"/>
    <n v="9"/>
    <s v="Yes"/>
    <m/>
    <m/>
    <s v="paying bills, like electricity"/>
    <m/>
    <s v="maintaining our system"/>
    <s v="complying with state and/or federal regulations"/>
    <s v="delaying or impeding capital improvement projects"/>
    <s v="paying back existing debt"/>
    <m/>
    <m/>
    <m/>
    <m/>
    <m/>
    <m/>
    <s v="Decrease"/>
    <n v="25"/>
    <n v="-25"/>
    <x v="6"/>
    <n v="4000"/>
    <n v="-4000"/>
    <s v="Yes"/>
    <m/>
    <m/>
    <m/>
    <m/>
    <m/>
    <s v="DNREC LOAN"/>
    <m/>
    <s v="State gov. agency"/>
    <m/>
    <s v="No"/>
    <m/>
    <m/>
    <m/>
    <m/>
    <m/>
    <m/>
    <m/>
    <s v="Help accessing financial assistance"/>
    <m/>
    <m/>
    <m/>
    <m/>
    <m/>
    <m/>
    <m/>
    <m/>
    <m/>
    <m/>
    <x v="469"/>
  </r>
  <r>
    <n v="11578069668"/>
    <d v="2020-05-07T22:33:36.000"/>
    <d v="2020-05-07T22:39:27.000"/>
    <s v="RSOL"/>
    <x v="18"/>
    <s v="1"/>
    <m/>
    <m/>
    <m/>
    <x v="0"/>
    <n v="61"/>
    <n v="158.6"/>
    <x v="0"/>
    <x v="16"/>
    <x v="8"/>
    <n v="0"/>
    <n v="0"/>
    <n v="1"/>
    <x v="5"/>
    <s v=""/>
    <s v="Not sure"/>
    <m/>
    <m/>
    <m/>
    <m/>
    <m/>
    <m/>
    <m/>
    <m/>
    <m/>
    <m/>
    <m/>
    <m/>
    <m/>
    <m/>
    <m/>
    <m/>
    <n v="0"/>
    <x v="2"/>
    <m/>
    <s v=""/>
    <s v="Yes"/>
    <s v="Bond(s)"/>
    <m/>
    <m/>
    <m/>
    <m/>
    <s v="Loans"/>
    <m/>
    <s v="Loan - other"/>
    <s v="No"/>
    <s v="No"/>
    <m/>
    <m/>
    <m/>
    <m/>
    <m/>
    <m/>
    <m/>
    <m/>
    <m/>
    <m/>
    <m/>
    <m/>
    <m/>
    <m/>
    <s v="Not sure"/>
    <m/>
    <m/>
    <m/>
    <x v="470"/>
  </r>
  <r>
    <n v="11576794396"/>
    <d v="2020-05-07T16:28:45.000"/>
    <d v="2020-05-07T16:32:58.000"/>
    <s v="GLCAP"/>
    <x v="3"/>
    <s v="1"/>
    <m/>
    <m/>
    <m/>
    <x v="2"/>
    <n v="100"/>
    <n v="260"/>
    <x v="0"/>
    <x v="16"/>
    <x v="8"/>
    <n v="3"/>
    <n v="0"/>
    <n v="1"/>
    <x v="2"/>
    <n v="9"/>
    <s v="Yes"/>
    <m/>
    <m/>
    <m/>
    <m/>
    <m/>
    <m/>
    <s v="delaying or impeding capital improvement projects"/>
    <m/>
    <m/>
    <m/>
    <m/>
    <m/>
    <m/>
    <m/>
    <s v="Decrease"/>
    <n v="10"/>
    <n v="-10"/>
    <x v="1"/>
    <n v="2500"/>
    <n v="-2500"/>
    <s v="Yes"/>
    <s v="Bond(s)"/>
    <s v="U.S. Department of Agriculture loan(s)"/>
    <m/>
    <m/>
    <m/>
    <m/>
    <m/>
    <m/>
    <s v="No"/>
    <s v="No"/>
    <m/>
    <m/>
    <m/>
    <s v="Nothing"/>
    <m/>
    <s v="None/NA"/>
    <m/>
    <m/>
    <m/>
    <m/>
    <m/>
    <m/>
    <m/>
    <m/>
    <s v="Not sure"/>
    <m/>
    <m/>
    <m/>
    <x v="471"/>
  </r>
  <r>
    <n v="11601022905"/>
    <d v="2020-05-14T15:03:55.000"/>
    <d v="2020-05-14T15:05:07.000"/>
    <s v="CU"/>
    <x v="21"/>
    <s v="1"/>
    <m/>
    <m/>
    <m/>
    <x v="2"/>
    <n v="160"/>
    <n v="416"/>
    <x v="0"/>
    <x v="33"/>
    <x v="10"/>
    <n v="0"/>
    <n v="3"/>
    <n v="0"/>
    <x v="1"/>
    <n v="15"/>
    <s v="No"/>
    <m/>
    <m/>
    <m/>
    <m/>
    <m/>
    <m/>
    <m/>
    <m/>
    <m/>
    <m/>
    <m/>
    <m/>
    <m/>
    <m/>
    <m/>
    <m/>
    <n v="0"/>
    <x v="2"/>
    <m/>
    <s v=""/>
    <s v="No"/>
    <m/>
    <m/>
    <m/>
    <s v="Not borrowing"/>
    <m/>
    <m/>
    <m/>
    <m/>
    <s v="Not applicable"/>
    <s v="No"/>
    <m/>
    <m/>
    <m/>
    <m/>
    <m/>
    <m/>
    <m/>
    <m/>
    <m/>
    <m/>
    <m/>
    <m/>
    <m/>
    <m/>
    <m/>
    <s v="No assistance Needs"/>
    <m/>
    <s v="None/NA"/>
    <x v="472"/>
  </r>
  <r>
    <n v="11591798196"/>
    <d v="2020-05-12T12:18:58.000"/>
    <d v="2020-05-12T12:32:49.000"/>
    <s v="CU"/>
    <x v="20"/>
    <s v="1"/>
    <m/>
    <m/>
    <m/>
    <x v="0"/>
    <n v="5000"/>
    <n v="13000"/>
    <x v="3"/>
    <x v="3"/>
    <x v="3"/>
    <n v="12"/>
    <n v="1"/>
    <n v="0"/>
    <x v="0"/>
    <s v=""/>
    <s v="Not sure"/>
    <m/>
    <m/>
    <m/>
    <m/>
    <m/>
    <m/>
    <m/>
    <m/>
    <m/>
    <m/>
    <m/>
    <m/>
    <m/>
    <m/>
    <m/>
    <m/>
    <n v="0"/>
    <x v="2"/>
    <m/>
    <s v=""/>
    <s v="Yes"/>
    <m/>
    <s v="U.S. Department of Agriculture loan(s)"/>
    <m/>
    <m/>
    <m/>
    <m/>
    <m/>
    <m/>
    <s v="No"/>
    <s v="No"/>
    <s v="Open to assist with anyone who is in need"/>
    <m/>
    <s v="Open to help/assist - no specific organization listed"/>
    <m/>
    <m/>
    <m/>
    <m/>
    <m/>
    <m/>
    <m/>
    <m/>
    <m/>
    <m/>
    <m/>
    <s v="Not sure"/>
    <m/>
    <m/>
    <m/>
    <x v="473"/>
  </r>
  <r>
    <n v="11583345204"/>
    <d v="2020-05-09T14:39:34.000"/>
    <d v="2020-05-09T14:41:10.000"/>
    <s v="MAP"/>
    <x v="32"/>
    <s v="1"/>
    <m/>
    <m/>
    <s v="Incomplete"/>
    <x v="2"/>
    <n v="550"/>
    <n v="1430"/>
    <x v="1"/>
    <x v="24"/>
    <x v="5"/>
    <n v="4"/>
    <n v="0"/>
    <n v="0"/>
    <x v="6"/>
    <n v="1"/>
    <s v="Yes"/>
    <m/>
    <m/>
    <m/>
    <m/>
    <m/>
    <m/>
    <m/>
    <m/>
    <m/>
    <m/>
    <m/>
    <m/>
    <m/>
    <m/>
    <m/>
    <m/>
    <s v=""/>
    <x v="7"/>
    <m/>
    <s v=""/>
    <m/>
    <m/>
    <m/>
    <m/>
    <m/>
    <m/>
    <m/>
    <m/>
    <m/>
    <m/>
    <m/>
    <m/>
    <m/>
    <m/>
    <m/>
    <m/>
    <m/>
    <m/>
    <m/>
    <m/>
    <m/>
    <m/>
    <m/>
    <m/>
    <m/>
    <m/>
    <m/>
    <m/>
    <m/>
    <x v="474"/>
  </r>
  <r>
    <n v="11573487394"/>
    <d v="2020-05-06T19:20:43.000"/>
    <d v="2020-05-06T20:03:56.000"/>
    <s v="RSOL"/>
    <x v="34"/>
    <s v="1"/>
    <m/>
    <m/>
    <m/>
    <x v="2"/>
    <n v="320"/>
    <n v="832"/>
    <x v="1"/>
    <x v="8"/>
    <x v="8"/>
    <n v="2"/>
    <n v="0"/>
    <n v="0"/>
    <x v="0"/>
    <s v=""/>
    <s v="Yes"/>
    <s v="paying staff"/>
    <s v="keeping staff"/>
    <s v="paying bills, like electricity"/>
    <s v="paying for chemicals"/>
    <s v="maintaining our system"/>
    <s v="complying with state and/or federal regulations"/>
    <s v="delaying or impeding capital improvement projects"/>
    <s v="paying back existing debt"/>
    <m/>
    <m/>
    <m/>
    <m/>
    <m/>
    <m/>
    <s v="Decrease"/>
    <m/>
    <s v=""/>
    <x v="7"/>
    <m/>
    <s v=""/>
    <s v="Yes"/>
    <m/>
    <m/>
    <s v="State Revolving Fund loan(s)"/>
    <m/>
    <m/>
    <m/>
    <m/>
    <m/>
    <s v="No"/>
    <s v="No"/>
    <m/>
    <m/>
    <m/>
    <m/>
    <m/>
    <m/>
    <m/>
    <m/>
    <m/>
    <m/>
    <m/>
    <m/>
    <m/>
    <m/>
    <s v="Not sure"/>
    <m/>
    <m/>
    <m/>
    <x v="475"/>
  </r>
  <r>
    <n v="11600658323"/>
    <d v="2020-05-14T12:37:45.000"/>
    <d v="2020-05-14T13:35:49.000"/>
    <s v="GLCAP"/>
    <x v="3"/>
    <s v="1"/>
    <m/>
    <m/>
    <m/>
    <x v="2"/>
    <n v="1500"/>
    <n v="3900"/>
    <x v="2"/>
    <x v="22"/>
    <x v="8"/>
    <n v="12"/>
    <n v="0"/>
    <n v="0"/>
    <x v="0"/>
    <s v=""/>
    <s v="No"/>
    <m/>
    <m/>
    <m/>
    <m/>
    <m/>
    <m/>
    <m/>
    <m/>
    <m/>
    <m/>
    <m/>
    <m/>
    <m/>
    <m/>
    <m/>
    <m/>
    <n v="0"/>
    <x v="2"/>
    <m/>
    <s v=""/>
    <s v="Yes"/>
    <s v="Bond(s)"/>
    <m/>
    <m/>
    <m/>
    <m/>
    <m/>
    <m/>
    <m/>
    <s v="No"/>
    <s v="No"/>
    <m/>
    <m/>
    <m/>
    <s v="Nothing"/>
    <m/>
    <s v="None/NA"/>
    <s v="Help navigating resources and/or policy changes"/>
    <m/>
    <m/>
    <s v="Help accessing Personal Protective Equipment (PPE)"/>
    <s v="Help accessing supplies/chemicals"/>
    <m/>
    <m/>
    <s v="Help planning for or adjusting to any future reopening (flushing, financing reconnections, etc.)"/>
    <m/>
    <m/>
    <m/>
    <m/>
    <x v="476"/>
  </r>
  <r>
    <n v="11580899390"/>
    <d v="2020-05-08T17:56:11.000"/>
    <d v="2020-05-08T18:01:43.000"/>
    <s v="RSOL"/>
    <x v="45"/>
    <s v="1"/>
    <m/>
    <m/>
    <m/>
    <x v="2"/>
    <n v="350"/>
    <n v="910"/>
    <x v="1"/>
    <x v="5"/>
    <x v="5"/>
    <n v="5"/>
    <n v="0"/>
    <n v="0"/>
    <x v="2"/>
    <n v="9"/>
    <s v="Yes"/>
    <m/>
    <m/>
    <m/>
    <m/>
    <m/>
    <m/>
    <m/>
    <m/>
    <s v="unsure"/>
    <m/>
    <m/>
    <m/>
    <m/>
    <m/>
    <s v="No change"/>
    <n v="0"/>
    <n v="0"/>
    <x v="2"/>
    <n v="0"/>
    <n v="0"/>
    <s v="Yes"/>
    <m/>
    <m/>
    <s v="State Revolving Fund loan(s)"/>
    <m/>
    <m/>
    <m/>
    <m/>
    <m/>
    <s v="No"/>
    <s v="Yes"/>
    <s v="Just in talks if anything is need"/>
    <m/>
    <s v="Open to help/assist - no specific organization listed"/>
    <m/>
    <m/>
    <m/>
    <m/>
    <m/>
    <m/>
    <m/>
    <m/>
    <m/>
    <m/>
    <m/>
    <s v="Not sure"/>
    <m/>
    <m/>
    <m/>
    <x v="477"/>
  </r>
  <r>
    <n v="11569202137"/>
    <d v="2020-05-05T17:49:33.000"/>
    <d v="2020-05-05T18:04:56.000"/>
    <s v="CU"/>
    <x v="11"/>
    <s v="1"/>
    <s v="Yes"/>
    <m/>
    <m/>
    <x v="0"/>
    <n v="2339"/>
    <n v="6081.400000000001"/>
    <x v="2"/>
    <x v="10"/>
    <x v="8"/>
    <n v="8"/>
    <n v="0"/>
    <n v="0"/>
    <x v="4"/>
    <n v="4"/>
    <s v="Yes"/>
    <s v="paying staff"/>
    <m/>
    <s v="paying bills, like electricity"/>
    <s v="paying for chemicals"/>
    <s v="maintaining our system"/>
    <s v="complying with state and/or federal regulations"/>
    <s v="delaying or impeding capital improvement projects"/>
    <s v="paying back existing debt"/>
    <m/>
    <m/>
    <m/>
    <m/>
    <m/>
    <m/>
    <s v="Decrease"/>
    <n v="5"/>
    <n v="-5"/>
    <x v="1"/>
    <n v="5752.35"/>
    <n v="-5752.35"/>
    <s v="Yes"/>
    <m/>
    <s v="U.S. Department of Agriculture loan(s)"/>
    <m/>
    <m/>
    <m/>
    <m/>
    <m/>
    <m/>
    <s v="Yes"/>
    <s v="No"/>
    <m/>
    <m/>
    <m/>
    <m/>
    <m/>
    <m/>
    <s v="Help navigating resources and/or policy changes"/>
    <s v="Help accessing financial assistance"/>
    <m/>
    <m/>
    <s v="Help accessing supplies/chemicals"/>
    <s v="Help complying with state and/or federal regulations"/>
    <m/>
    <s v="Help planning for or adjusting to any future reopening (flushing, financing reconnections, etc.)"/>
    <m/>
    <m/>
    <m/>
    <m/>
    <x v="478"/>
  </r>
  <r>
    <n v="11602419661"/>
    <d v="2020-05-14T21:06:20.000"/>
    <d v="2020-05-14T21:08:02.000"/>
    <s v="CU"/>
    <x v="5"/>
    <s v="1"/>
    <m/>
    <m/>
    <m/>
    <x v="0"/>
    <n v="391"/>
    <n v="1016.6"/>
    <x v="1"/>
    <x v="10"/>
    <x v="8"/>
    <n v="1"/>
    <n v="2"/>
    <n v="0"/>
    <x v="2"/>
    <n v="9"/>
    <s v="No"/>
    <m/>
    <m/>
    <m/>
    <m/>
    <m/>
    <m/>
    <m/>
    <m/>
    <m/>
    <m/>
    <m/>
    <m/>
    <m/>
    <m/>
    <m/>
    <m/>
    <n v="0"/>
    <x v="2"/>
    <m/>
    <s v=""/>
    <s v="Yes"/>
    <m/>
    <s v="U.S. Department of Agriculture loan(s)"/>
    <m/>
    <m/>
    <m/>
    <m/>
    <m/>
    <m/>
    <s v="No"/>
    <s v="No"/>
    <m/>
    <m/>
    <m/>
    <m/>
    <m/>
    <m/>
    <m/>
    <m/>
    <m/>
    <m/>
    <m/>
    <m/>
    <s v="Help communicating with customers"/>
    <m/>
    <m/>
    <m/>
    <m/>
    <m/>
    <x v="479"/>
  </r>
  <r>
    <n v="11587315939"/>
    <d v="2020-05-11T12:44:58.000"/>
    <d v="2020-05-11T12:54:02.000"/>
    <s v="CU"/>
    <x v="5"/>
    <s v="1"/>
    <m/>
    <m/>
    <m/>
    <x v="0"/>
    <n v="1060"/>
    <n v="2756"/>
    <x v="1"/>
    <x v="17"/>
    <x v="8"/>
    <n v="2"/>
    <n v="2"/>
    <n v="0"/>
    <x v="2"/>
    <n v="9"/>
    <s v="Not sure"/>
    <m/>
    <m/>
    <m/>
    <m/>
    <m/>
    <m/>
    <m/>
    <m/>
    <m/>
    <m/>
    <m/>
    <m/>
    <m/>
    <m/>
    <m/>
    <m/>
    <n v="0"/>
    <x v="2"/>
    <m/>
    <s v=""/>
    <s v="Yes"/>
    <m/>
    <s v="U.S. Department of Agriculture loan(s)"/>
    <m/>
    <m/>
    <m/>
    <m/>
    <m/>
    <m/>
    <s v="No"/>
    <s v="No"/>
    <m/>
    <m/>
    <m/>
    <s v="We are building a drive thru so our customers won't be affected  with paying their bills, if this comes about again or any other virus ."/>
    <m/>
    <s v="Assistance to customers with payments and/or suspended shutoffs"/>
    <m/>
    <m/>
    <m/>
    <m/>
    <m/>
    <m/>
    <m/>
    <m/>
    <s v="Not sure"/>
    <m/>
    <m/>
    <m/>
    <x v="479"/>
  </r>
  <r>
    <n v="11605245660"/>
    <d v="2020-05-15T15:37:38.000"/>
    <d v="2020-05-15T15:39:32.000"/>
    <s v="CU"/>
    <x v="21"/>
    <s v="1"/>
    <m/>
    <m/>
    <m/>
    <x v="2"/>
    <n v="1200"/>
    <n v="3120"/>
    <x v="1"/>
    <x v="3"/>
    <x v="3"/>
    <n v="5"/>
    <n v="0"/>
    <n v="0"/>
    <x v="2"/>
    <n v="9"/>
    <s v="Yes"/>
    <m/>
    <m/>
    <s v="paying bills, like electricity"/>
    <m/>
    <m/>
    <m/>
    <m/>
    <m/>
    <m/>
    <m/>
    <s v="None at this time but it will later"/>
    <m/>
    <s v="None yet/too early to tell"/>
    <n v="1"/>
    <s v="Decrease"/>
    <m/>
    <s v=""/>
    <x v="7"/>
    <m/>
    <s v=""/>
    <s v="Yes"/>
    <m/>
    <s v="U.S. Department of Agriculture loan(s)"/>
    <m/>
    <m/>
    <m/>
    <m/>
    <m/>
    <m/>
    <s v="No"/>
    <s v="No"/>
    <m/>
    <m/>
    <m/>
    <m/>
    <m/>
    <m/>
    <m/>
    <m/>
    <m/>
    <m/>
    <m/>
    <m/>
    <m/>
    <m/>
    <m/>
    <s v="No assistance Needs"/>
    <m/>
    <s v="None/NA"/>
    <x v="480"/>
  </r>
  <r>
    <n v="11575792051"/>
    <d v="2020-05-07T11:54:40.000"/>
    <d v="2020-05-07T15:28:44.000"/>
    <s v="RCAC"/>
    <x v="27"/>
    <s v="1"/>
    <m/>
    <m/>
    <m/>
    <x v="2"/>
    <n v="79"/>
    <n v="205.4"/>
    <x v="0"/>
    <x v="13"/>
    <x v="8"/>
    <n v="0"/>
    <n v="1"/>
    <n v="1"/>
    <x v="2"/>
    <n v="9"/>
    <s v="Not sure"/>
    <m/>
    <m/>
    <m/>
    <m/>
    <m/>
    <m/>
    <m/>
    <m/>
    <m/>
    <m/>
    <m/>
    <m/>
    <m/>
    <m/>
    <m/>
    <m/>
    <n v="0"/>
    <x v="2"/>
    <m/>
    <s v=""/>
    <s v="Yes"/>
    <m/>
    <s v="U.S. Department of Agriculture loan(s)"/>
    <m/>
    <m/>
    <m/>
    <s v="USDA and DOLA Grants, Loan"/>
    <m/>
    <s v="State gov. agency"/>
    <s v="No"/>
    <s v="No"/>
    <m/>
    <m/>
    <m/>
    <m/>
    <m/>
    <m/>
    <m/>
    <m/>
    <m/>
    <s v="Help accessing Personal Protective Equipment (PPE)"/>
    <s v="Help accessing supplies/chemicals"/>
    <m/>
    <m/>
    <m/>
    <m/>
    <m/>
    <m/>
    <m/>
    <x v="481"/>
  </r>
  <r>
    <n v="11596804065"/>
    <d v="2020-05-13T14:53:29.000"/>
    <d v="2020-05-13T15:01:38.000"/>
    <s v="CU"/>
    <x v="20"/>
    <s v="1"/>
    <m/>
    <m/>
    <m/>
    <x v="0"/>
    <n v="1750"/>
    <n v="4550"/>
    <x v="2"/>
    <x v="59"/>
    <x v="2"/>
    <n v="8"/>
    <n v="0"/>
    <n v="0"/>
    <x v="1"/>
    <n v="15"/>
    <s v="No"/>
    <m/>
    <m/>
    <m/>
    <m/>
    <m/>
    <m/>
    <m/>
    <m/>
    <m/>
    <m/>
    <m/>
    <m/>
    <m/>
    <m/>
    <m/>
    <m/>
    <n v="0"/>
    <x v="2"/>
    <m/>
    <s v=""/>
    <s v="Yes"/>
    <s v="Bond(s)"/>
    <m/>
    <m/>
    <m/>
    <m/>
    <m/>
    <m/>
    <m/>
    <s v="No"/>
    <s v="No"/>
    <m/>
    <m/>
    <m/>
    <m/>
    <m/>
    <m/>
    <m/>
    <m/>
    <m/>
    <m/>
    <m/>
    <m/>
    <m/>
    <m/>
    <s v="Not sure"/>
    <m/>
    <m/>
    <m/>
    <x v="482"/>
  </r>
  <r>
    <n v="11613959197"/>
    <d v="2020-05-18T21:31:46.000"/>
    <d v="2020-05-18T21:41:56.000"/>
    <s v="CU"/>
    <x v="4"/>
    <s v="1"/>
    <m/>
    <m/>
    <m/>
    <x v="2"/>
    <n v="900"/>
    <n v="2340"/>
    <x v="1"/>
    <x v="24"/>
    <x v="5"/>
    <n v="8"/>
    <n v="2"/>
    <n v="0"/>
    <x v="0"/>
    <s v=""/>
    <s v="Yes"/>
    <m/>
    <m/>
    <m/>
    <m/>
    <m/>
    <s v="complying with state and/or federal regulations"/>
    <m/>
    <m/>
    <m/>
    <m/>
    <s v="COLLECTING REVENUE"/>
    <m/>
    <s v="Payment collection"/>
    <n v="1"/>
    <s v="Decrease"/>
    <m/>
    <s v=""/>
    <x v="7"/>
    <n v="60000"/>
    <n v="-60000"/>
    <s v="Yes"/>
    <m/>
    <s v="U.S. Department of Agriculture loan(s)"/>
    <s v="State Revolving Fund loan(s)"/>
    <m/>
    <m/>
    <m/>
    <m/>
    <m/>
    <s v="No"/>
    <s v="No"/>
    <m/>
    <m/>
    <m/>
    <m/>
    <m/>
    <m/>
    <m/>
    <m/>
    <m/>
    <m/>
    <s v="Help accessing supplies/chemicals"/>
    <s v="Help complying with state and/or federal regulations"/>
    <s v="Help communicating with customers"/>
    <m/>
    <m/>
    <m/>
    <m/>
    <m/>
    <x v="483"/>
  </r>
  <r>
    <n v="11589205467"/>
    <d v="2020-05-11T20:40:33.000"/>
    <d v="2020-05-11T20:53:01.000"/>
    <s v="MAP"/>
    <x v="24"/>
    <s v="1"/>
    <m/>
    <m/>
    <m/>
    <x v="2"/>
    <n v="250"/>
    <n v="650"/>
    <x v="1"/>
    <x v="53"/>
    <x v="10"/>
    <n v="2"/>
    <n v="0"/>
    <n v="0"/>
    <x v="1"/>
    <n v="15"/>
    <s v="Not sure"/>
    <m/>
    <m/>
    <m/>
    <m/>
    <m/>
    <m/>
    <m/>
    <m/>
    <m/>
    <m/>
    <m/>
    <m/>
    <m/>
    <m/>
    <m/>
    <m/>
    <n v="0"/>
    <x v="2"/>
    <m/>
    <s v=""/>
    <s v="Yes"/>
    <m/>
    <s v="U.S. Department of Agriculture loan(s)"/>
    <m/>
    <m/>
    <m/>
    <s v="Current sewer project have grant/loan with USDA Rural Development"/>
    <m/>
    <m/>
    <s v="No"/>
    <s v="No"/>
    <m/>
    <m/>
    <m/>
    <m/>
    <m/>
    <m/>
    <m/>
    <m/>
    <m/>
    <m/>
    <m/>
    <m/>
    <m/>
    <m/>
    <s v="Not sure"/>
    <m/>
    <m/>
    <m/>
    <x v="484"/>
  </r>
  <r>
    <n v="11591230594"/>
    <d v="2020-05-12T09:22:35.000"/>
    <d v="2020-05-12T09:23:57.000"/>
    <s v="GLCAP"/>
    <x v="23"/>
    <s v="1"/>
    <m/>
    <m/>
    <s v="Incomplete"/>
    <x v="2"/>
    <n v="245"/>
    <n v="637"/>
    <x v="1"/>
    <x v="16"/>
    <x v="8"/>
    <n v="0"/>
    <n v="2"/>
    <n v="1"/>
    <x v="4"/>
    <n v="4"/>
    <s v="Yes"/>
    <m/>
    <m/>
    <m/>
    <m/>
    <m/>
    <m/>
    <m/>
    <m/>
    <m/>
    <m/>
    <m/>
    <m/>
    <m/>
    <m/>
    <m/>
    <m/>
    <s v=""/>
    <x v="7"/>
    <m/>
    <s v=""/>
    <m/>
    <m/>
    <m/>
    <m/>
    <m/>
    <m/>
    <m/>
    <m/>
    <m/>
    <m/>
    <m/>
    <m/>
    <m/>
    <m/>
    <m/>
    <m/>
    <m/>
    <m/>
    <m/>
    <m/>
    <m/>
    <m/>
    <m/>
    <m/>
    <m/>
    <m/>
    <m/>
    <m/>
    <m/>
    <x v="485"/>
  </r>
  <r>
    <n v="11605949902"/>
    <d v="2020-05-15T18:23:36.000"/>
    <d v="2020-05-15T18:43:32.000"/>
    <s v="CU"/>
    <x v="4"/>
    <s v="1"/>
    <m/>
    <m/>
    <m/>
    <x v="2"/>
    <n v="185"/>
    <n v="481"/>
    <x v="0"/>
    <x v="8"/>
    <x v="8"/>
    <n v="0"/>
    <n v="1"/>
    <n v="1"/>
    <x v="1"/>
    <n v="15"/>
    <s v="No"/>
    <m/>
    <m/>
    <m/>
    <m/>
    <m/>
    <m/>
    <m/>
    <m/>
    <m/>
    <m/>
    <m/>
    <m/>
    <m/>
    <m/>
    <m/>
    <m/>
    <n v="0"/>
    <x v="2"/>
    <m/>
    <s v=""/>
    <s v="Yes"/>
    <m/>
    <s v="U.S. Department of Agriculture loan(s)"/>
    <m/>
    <m/>
    <m/>
    <m/>
    <m/>
    <m/>
    <s v="No"/>
    <s v="No"/>
    <m/>
    <m/>
    <m/>
    <m/>
    <m/>
    <m/>
    <m/>
    <m/>
    <m/>
    <m/>
    <m/>
    <m/>
    <m/>
    <m/>
    <s v="Not sure"/>
    <m/>
    <m/>
    <m/>
    <x v="486"/>
  </r>
  <r>
    <n v="11572626059"/>
    <d v="2020-05-06T15:44:09.000"/>
    <d v="2020-05-06T15:47:44.000"/>
    <s v="CU"/>
    <x v="11"/>
    <s v="1"/>
    <s v="Yes"/>
    <m/>
    <m/>
    <x v="0"/>
    <n v="807"/>
    <n v="2098.2000000000003"/>
    <x v="1"/>
    <x v="47"/>
    <x v="2"/>
    <n v="4"/>
    <n v="2"/>
    <n v="0"/>
    <x v="6"/>
    <n v="1"/>
    <s v="Yes"/>
    <m/>
    <m/>
    <m/>
    <m/>
    <m/>
    <m/>
    <m/>
    <m/>
    <s v="unsure"/>
    <m/>
    <m/>
    <m/>
    <m/>
    <m/>
    <s v="Decrease"/>
    <n v="2"/>
    <n v="-2"/>
    <x v="1"/>
    <n v="1473"/>
    <n v="-1473"/>
    <s v="Yes"/>
    <m/>
    <s v="U.S. Department of Agriculture loan(s)"/>
    <m/>
    <m/>
    <m/>
    <m/>
    <m/>
    <m/>
    <s v="No"/>
    <s v="No"/>
    <m/>
    <m/>
    <m/>
    <m/>
    <m/>
    <m/>
    <m/>
    <s v="Help accessing financial assistance"/>
    <s v="Help with operations and maintenance"/>
    <s v="Help accessing Personal Protective Equipment (PPE)"/>
    <m/>
    <m/>
    <m/>
    <m/>
    <m/>
    <m/>
    <m/>
    <m/>
    <x v="487"/>
  </r>
  <r>
    <n v="11587429614"/>
    <d v="2020-05-11T13:19:35.000"/>
    <d v="2020-05-11T13:27:37.000"/>
    <s v="GLCAP"/>
    <x v="12"/>
    <s v="Multiple"/>
    <m/>
    <m/>
    <m/>
    <x v="0"/>
    <n v="1287"/>
    <n v="3346.2000000000003"/>
    <x v="2"/>
    <x v="29"/>
    <x v="8"/>
    <n v="4"/>
    <n v="2"/>
    <n v="1"/>
    <x v="2"/>
    <n v="9"/>
    <s v="Not sure"/>
    <m/>
    <m/>
    <m/>
    <m/>
    <m/>
    <m/>
    <m/>
    <m/>
    <m/>
    <m/>
    <m/>
    <m/>
    <m/>
    <m/>
    <m/>
    <m/>
    <n v="0"/>
    <x v="2"/>
    <m/>
    <s v=""/>
    <s v="Yes"/>
    <s v="Bond(s)"/>
    <m/>
    <m/>
    <m/>
    <m/>
    <m/>
    <m/>
    <m/>
    <s v="Not applicable"/>
    <s v="Yes"/>
    <m/>
    <m/>
    <m/>
    <s v="Keeping social distances and closing the doors to the public has really helped in keeping the virus out of office."/>
    <m/>
    <s v="Compliance with disinfection/social distancing protocols"/>
    <m/>
    <m/>
    <m/>
    <m/>
    <m/>
    <m/>
    <m/>
    <m/>
    <s v="Not sure"/>
    <m/>
    <m/>
    <m/>
    <x v="488"/>
  </r>
  <r>
    <n v="11600913389"/>
    <d v="2020-05-14T14:31:37.000"/>
    <d v="2020-05-14T14:40:20.000"/>
    <s v="GLCAP"/>
    <x v="40"/>
    <s v="1"/>
    <m/>
    <m/>
    <m/>
    <x v="2"/>
    <m/>
    <s v=""/>
    <x v="4"/>
    <x v="12"/>
    <x v="9"/>
    <n v="4"/>
    <n v="0"/>
    <n v="0"/>
    <x v="1"/>
    <n v="15"/>
    <s v="Yes"/>
    <m/>
    <m/>
    <m/>
    <m/>
    <m/>
    <s v="complying with state and/or federal regulations"/>
    <s v="delaying or impeding capital improvement projects"/>
    <m/>
    <m/>
    <m/>
    <m/>
    <m/>
    <m/>
    <m/>
    <s v="Decrease"/>
    <m/>
    <s v=""/>
    <x v="7"/>
    <m/>
    <s v=""/>
    <s v="Yes"/>
    <s v="Bond(s)"/>
    <s v="U.S. Department of Agriculture loan(s)"/>
    <m/>
    <m/>
    <m/>
    <m/>
    <m/>
    <m/>
    <s v="No"/>
    <s v="No"/>
    <m/>
    <m/>
    <m/>
    <m/>
    <m/>
    <m/>
    <m/>
    <m/>
    <m/>
    <s v="Help accessing Personal Protective Equipment (PPE)"/>
    <m/>
    <m/>
    <m/>
    <s v="Help planning for or adjusting to any future reopening (flushing, financing reconnections, etc.)"/>
    <m/>
    <m/>
    <m/>
    <m/>
    <x v="489"/>
  </r>
  <r>
    <n v="11597513633"/>
    <d v="2020-05-13T17:47:14.000"/>
    <d v="2020-05-13T17:50:14.000"/>
    <s v="GLCAP"/>
    <x v="40"/>
    <s v="1"/>
    <m/>
    <m/>
    <m/>
    <x v="2"/>
    <n v="594"/>
    <n v="1544.4"/>
    <x v="1"/>
    <x v="11"/>
    <x v="2"/>
    <n v="1"/>
    <n v="0"/>
    <n v="0"/>
    <x v="6"/>
    <n v="1"/>
    <s v="Yes"/>
    <m/>
    <m/>
    <m/>
    <m/>
    <m/>
    <m/>
    <m/>
    <m/>
    <s v="unsure"/>
    <m/>
    <m/>
    <m/>
    <m/>
    <m/>
    <s v="Decrease"/>
    <m/>
    <s v=""/>
    <x v="7"/>
    <m/>
    <s v=""/>
    <s v="Yes"/>
    <m/>
    <s v="U.S. Department of Agriculture loan(s)"/>
    <m/>
    <m/>
    <m/>
    <m/>
    <m/>
    <m/>
    <s v="No"/>
    <s v="No"/>
    <m/>
    <m/>
    <m/>
    <m/>
    <m/>
    <m/>
    <m/>
    <s v="Help accessing financial assistance"/>
    <m/>
    <m/>
    <m/>
    <m/>
    <m/>
    <m/>
    <m/>
    <m/>
    <m/>
    <m/>
    <x v="490"/>
  </r>
  <r>
    <n v="11605376710"/>
    <d v="2020-05-15T16:08:48.000"/>
    <d v="2020-05-15T16:10:13.000"/>
    <s v="CU"/>
    <x v="21"/>
    <s v="1"/>
    <m/>
    <m/>
    <m/>
    <x v="0"/>
    <n v="200"/>
    <n v="520"/>
    <x v="1"/>
    <x v="10"/>
    <x v="8"/>
    <n v="1"/>
    <n v="0"/>
    <n v="0"/>
    <x v="1"/>
    <n v="15"/>
    <s v="No"/>
    <m/>
    <m/>
    <m/>
    <m/>
    <m/>
    <m/>
    <m/>
    <m/>
    <m/>
    <m/>
    <m/>
    <m/>
    <m/>
    <m/>
    <m/>
    <m/>
    <n v="0"/>
    <x v="2"/>
    <m/>
    <s v=""/>
    <s v="Yes"/>
    <m/>
    <s v="U.S. Department of Agriculture loan(s)"/>
    <m/>
    <m/>
    <m/>
    <m/>
    <m/>
    <m/>
    <s v="No"/>
    <s v="No"/>
    <m/>
    <m/>
    <m/>
    <m/>
    <m/>
    <m/>
    <m/>
    <m/>
    <m/>
    <m/>
    <m/>
    <m/>
    <m/>
    <m/>
    <m/>
    <s v="nothing at this time"/>
    <m/>
    <s v="None/NA"/>
    <x v="491"/>
  </r>
  <r>
    <n v="11604905695"/>
    <d v="2020-05-15T14:13:16.000"/>
    <d v="2020-05-15T14:18:04.000"/>
    <s v="RCAC"/>
    <x v="0"/>
    <s v="1"/>
    <m/>
    <m/>
    <m/>
    <x v="2"/>
    <n v="1019"/>
    <n v="2649.4"/>
    <x v="1"/>
    <x v="11"/>
    <x v="2"/>
    <n v="3"/>
    <n v="1"/>
    <n v="2"/>
    <x v="5"/>
    <s v=""/>
    <s v="No"/>
    <m/>
    <m/>
    <m/>
    <m/>
    <m/>
    <m/>
    <m/>
    <m/>
    <m/>
    <m/>
    <m/>
    <m/>
    <m/>
    <m/>
    <m/>
    <m/>
    <n v="0"/>
    <x v="2"/>
    <m/>
    <s v=""/>
    <s v="Yes"/>
    <m/>
    <s v="U.S. Department of Agriculture loan(s)"/>
    <s v="State Revolving Fund loan(s)"/>
    <m/>
    <m/>
    <m/>
    <m/>
    <m/>
    <s v="No"/>
    <s v="No"/>
    <m/>
    <m/>
    <m/>
    <m/>
    <m/>
    <m/>
    <s v="Help navigating resources and/or policy changes"/>
    <m/>
    <m/>
    <m/>
    <m/>
    <m/>
    <m/>
    <m/>
    <m/>
    <m/>
    <m/>
    <m/>
    <x v="492"/>
  </r>
  <r>
    <n v="11577410449"/>
    <d v="2020-05-07T19:07:50.000"/>
    <d v="2020-05-07T19:13:56.000"/>
    <s v="RCAC"/>
    <x v="37"/>
    <s v="2"/>
    <m/>
    <m/>
    <m/>
    <x v="0"/>
    <n v="136"/>
    <n v="353.6"/>
    <x v="0"/>
    <x v="1"/>
    <x v="1"/>
    <n v="0"/>
    <n v="0"/>
    <n v="2"/>
    <x v="0"/>
    <s v=""/>
    <s v="Not sure"/>
    <m/>
    <m/>
    <m/>
    <m/>
    <m/>
    <m/>
    <m/>
    <m/>
    <m/>
    <m/>
    <m/>
    <m/>
    <m/>
    <m/>
    <m/>
    <m/>
    <n v="0"/>
    <x v="2"/>
    <m/>
    <s v=""/>
    <s v="Yes"/>
    <m/>
    <s v="U.S. Department of Agriculture loan(s)"/>
    <s v="State Revolving Fund loan(s)"/>
    <m/>
    <m/>
    <m/>
    <m/>
    <m/>
    <s v="No"/>
    <s v="No"/>
    <m/>
    <m/>
    <m/>
    <m/>
    <m/>
    <m/>
    <m/>
    <m/>
    <m/>
    <m/>
    <m/>
    <m/>
    <s v="Help communicating with customers"/>
    <m/>
    <m/>
    <m/>
    <m/>
    <m/>
    <x v="493"/>
  </r>
  <r>
    <n v="11592432639"/>
    <d v="2020-05-12T14:54:54.000"/>
    <d v="2020-05-12T15:06:03.000"/>
    <s v="GLCAP"/>
    <x v="12"/>
    <s v="1"/>
    <m/>
    <m/>
    <m/>
    <x v="1"/>
    <n v="385"/>
    <n v="1001"/>
    <x v="1"/>
    <x v="10"/>
    <x v="8"/>
    <n v="2"/>
    <n v="0"/>
    <n v="0"/>
    <x v="6"/>
    <n v="1"/>
    <s v="Yes"/>
    <s v="paying staff"/>
    <m/>
    <s v="paying bills, like electricity"/>
    <m/>
    <s v="maintaining our system"/>
    <s v="complying with state and/or federal regulations"/>
    <m/>
    <s v="paying back existing debt"/>
    <m/>
    <m/>
    <m/>
    <m/>
    <m/>
    <m/>
    <s v="Decrease"/>
    <n v="35"/>
    <n v="-35"/>
    <x v="5"/>
    <n v="16830"/>
    <n v="-16830"/>
    <s v="Yes"/>
    <m/>
    <m/>
    <m/>
    <m/>
    <m/>
    <s v="KIA sewer loan"/>
    <m/>
    <s v="State gov. agency"/>
    <s v="Yes"/>
    <s v="No"/>
    <m/>
    <m/>
    <m/>
    <m/>
    <m/>
    <m/>
    <m/>
    <s v="Help accessing financial assistance"/>
    <m/>
    <m/>
    <m/>
    <s v="Help complying with state and/or federal regulations"/>
    <s v="Help communicating with customers"/>
    <m/>
    <m/>
    <m/>
    <m/>
    <m/>
    <x v="494"/>
  </r>
  <r>
    <n v="11602059784"/>
    <d v="2020-05-14T19:22:44.000"/>
    <d v="2020-05-14T19:39:14.000"/>
    <s v="CU"/>
    <x v="21"/>
    <s v="1"/>
    <m/>
    <m/>
    <m/>
    <x v="2"/>
    <n v="1280"/>
    <n v="3328"/>
    <x v="2"/>
    <x v="10"/>
    <x v="8"/>
    <n v="9"/>
    <n v="4"/>
    <n v="0"/>
    <x v="2"/>
    <n v="9"/>
    <s v="Yes"/>
    <m/>
    <m/>
    <m/>
    <m/>
    <m/>
    <m/>
    <m/>
    <m/>
    <s v="unsure"/>
    <m/>
    <m/>
    <m/>
    <m/>
    <m/>
    <s v="Decrease"/>
    <n v="34"/>
    <n v="-34"/>
    <x v="5"/>
    <n v="12791.64"/>
    <n v="-12791.64"/>
    <m/>
    <m/>
    <m/>
    <m/>
    <m/>
    <m/>
    <s v="Unsure"/>
    <m/>
    <s v="None/don't know"/>
    <s v="No"/>
    <s v="No"/>
    <m/>
    <m/>
    <m/>
    <m/>
    <m/>
    <m/>
    <s v="Help navigating resources and/or policy changes"/>
    <m/>
    <m/>
    <m/>
    <m/>
    <m/>
    <m/>
    <m/>
    <s v="Not sure"/>
    <m/>
    <m/>
    <m/>
    <x v="495"/>
  </r>
  <r>
    <n v="11604575145"/>
    <d v="2020-05-15T12:29:59.000"/>
    <d v="2020-05-15T13:19:46.000"/>
    <s v="SERCAP"/>
    <x v="48"/>
    <s v="1"/>
    <m/>
    <m/>
    <m/>
    <x v="0"/>
    <n v="290"/>
    <n v="754"/>
    <x v="1"/>
    <x v="16"/>
    <x v="8"/>
    <n v="1"/>
    <n v="1"/>
    <n v="1"/>
    <x v="6"/>
    <n v="1"/>
    <s v="Yes"/>
    <s v="paying staff"/>
    <m/>
    <s v="paying bills, like electricity"/>
    <s v="paying for chemicals"/>
    <s v="maintaining our system"/>
    <s v="complying with state and/or federal regulations"/>
    <s v="delaying or impeding capital improvement projects"/>
    <s v="paying back existing debt"/>
    <m/>
    <m/>
    <m/>
    <m/>
    <m/>
    <m/>
    <s v="Decrease"/>
    <n v="60"/>
    <n v="-60"/>
    <x v="4"/>
    <n v="6500"/>
    <n v="-6500"/>
    <s v="Yes"/>
    <m/>
    <m/>
    <s v="State Revolving Fund loan(s)"/>
    <m/>
    <m/>
    <s v="SOUTH EAST RURAL"/>
    <m/>
    <s v="Miscellaneous"/>
    <s v="No"/>
    <s v="No"/>
    <m/>
    <m/>
    <m/>
    <m/>
    <m/>
    <m/>
    <s v="Help navigating resources and/or policy changes"/>
    <s v="Help accessing financial assistance"/>
    <s v="Help with operations and maintenance"/>
    <m/>
    <s v="Help accessing supplies/chemicals"/>
    <s v="Help complying with state and/or federal regulations"/>
    <s v="Help communicating with customers"/>
    <m/>
    <m/>
    <s v="HELP SPEED THE PROCESS WITH USDA LOAN/GRANT APPLIED FOR 3YRS. AGO"/>
    <m/>
    <s v="Help speeding financial assistance process"/>
    <x v="496"/>
  </r>
  <r>
    <n v="11581311682"/>
    <d v="2020-05-08T19:57:38.000"/>
    <d v="2020-05-08T19:59:35.000"/>
    <s v="RCAC"/>
    <x v="8"/>
    <s v="1"/>
    <m/>
    <m/>
    <m/>
    <x v="2"/>
    <m/>
    <s v=""/>
    <x v="4"/>
    <x v="3"/>
    <x v="3"/>
    <m/>
    <m/>
    <m/>
    <x v="0"/>
    <s v=""/>
    <s v="Not sure"/>
    <m/>
    <m/>
    <m/>
    <m/>
    <m/>
    <m/>
    <m/>
    <m/>
    <m/>
    <m/>
    <m/>
    <m/>
    <m/>
    <m/>
    <m/>
    <m/>
    <n v="0"/>
    <x v="2"/>
    <m/>
    <s v=""/>
    <s v="Yes"/>
    <m/>
    <s v="U.S. Department of Agriculture loan(s)"/>
    <s v="State Revolving Fund loan(s)"/>
    <m/>
    <m/>
    <m/>
    <m/>
    <m/>
    <m/>
    <s v="Not sure"/>
    <m/>
    <m/>
    <m/>
    <m/>
    <m/>
    <m/>
    <s v="Help navigating resources and/or policy changes"/>
    <s v="Help accessing financial assistance"/>
    <m/>
    <m/>
    <m/>
    <s v="Help complying with state and/or federal regulations"/>
    <s v="Help communicating with customers"/>
    <m/>
    <m/>
    <m/>
    <m/>
    <m/>
    <x v="497"/>
  </r>
  <r>
    <n v="11573568112"/>
    <d v="2020-05-06T19:52:47.000"/>
    <d v="2020-05-06T19:54:06.000"/>
    <s v="RCAC"/>
    <x v="27"/>
    <s v="1"/>
    <m/>
    <m/>
    <s v="Incomplete"/>
    <x v="2"/>
    <n v="300"/>
    <n v="780"/>
    <x v="1"/>
    <x v="3"/>
    <x v="3"/>
    <n v="1"/>
    <n v="4"/>
    <n v="1"/>
    <x v="4"/>
    <n v="4"/>
    <s v="Yes"/>
    <m/>
    <m/>
    <m/>
    <m/>
    <m/>
    <m/>
    <m/>
    <m/>
    <m/>
    <m/>
    <m/>
    <m/>
    <m/>
    <m/>
    <m/>
    <m/>
    <s v=""/>
    <x v="7"/>
    <m/>
    <s v=""/>
    <m/>
    <m/>
    <m/>
    <m/>
    <m/>
    <m/>
    <m/>
    <m/>
    <m/>
    <m/>
    <m/>
    <m/>
    <m/>
    <m/>
    <m/>
    <m/>
    <m/>
    <m/>
    <m/>
    <m/>
    <m/>
    <m/>
    <m/>
    <m/>
    <m/>
    <m/>
    <m/>
    <m/>
    <m/>
    <x v="498"/>
  </r>
  <r>
    <n v="11597670487"/>
    <d v="2020-05-13T18:27:02.000"/>
    <d v="2020-05-13T18:52:18.000"/>
    <s v="SERCAP"/>
    <x v="14"/>
    <s v="1"/>
    <m/>
    <m/>
    <m/>
    <x v="2"/>
    <n v="710"/>
    <n v="1846"/>
    <x v="1"/>
    <x v="24"/>
    <x v="5"/>
    <n v="4"/>
    <n v="0"/>
    <n v="0"/>
    <x v="4"/>
    <n v="4"/>
    <s v="Not sure"/>
    <m/>
    <m/>
    <m/>
    <m/>
    <m/>
    <m/>
    <m/>
    <m/>
    <m/>
    <m/>
    <m/>
    <m/>
    <m/>
    <m/>
    <m/>
    <m/>
    <n v="0"/>
    <x v="2"/>
    <m/>
    <s v=""/>
    <s v="Yes"/>
    <s v="Bond(s)"/>
    <m/>
    <m/>
    <m/>
    <m/>
    <m/>
    <m/>
    <m/>
    <s v="No"/>
    <s v="Not sure"/>
    <m/>
    <m/>
    <m/>
    <m/>
    <m/>
    <m/>
    <m/>
    <m/>
    <m/>
    <m/>
    <m/>
    <m/>
    <s v="Help communicating with customers"/>
    <m/>
    <m/>
    <m/>
    <m/>
    <m/>
    <x v="499"/>
  </r>
  <r>
    <n v="11587649186"/>
    <d v="2020-05-11T14:18:24.000"/>
    <d v="2020-05-11T14:22:45.000"/>
    <s v="MAP"/>
    <x v="25"/>
    <s v="1"/>
    <m/>
    <m/>
    <m/>
    <x v="2"/>
    <n v="196"/>
    <n v="509.6"/>
    <x v="1"/>
    <x v="25"/>
    <x v="8"/>
    <n v="1"/>
    <n v="0"/>
    <n v="1"/>
    <x v="0"/>
    <s v=""/>
    <s v="Not sure"/>
    <m/>
    <m/>
    <m/>
    <m/>
    <m/>
    <m/>
    <m/>
    <m/>
    <m/>
    <m/>
    <m/>
    <m/>
    <m/>
    <m/>
    <m/>
    <m/>
    <n v="0"/>
    <x v="2"/>
    <m/>
    <s v=""/>
    <s v="Yes"/>
    <m/>
    <s v="U.S. Department of Agriculture loan(s)"/>
    <m/>
    <m/>
    <m/>
    <m/>
    <m/>
    <m/>
    <s v="No"/>
    <s v="No"/>
    <m/>
    <m/>
    <m/>
    <m/>
    <m/>
    <m/>
    <m/>
    <m/>
    <m/>
    <m/>
    <m/>
    <m/>
    <m/>
    <m/>
    <s v="Not sure"/>
    <m/>
    <m/>
    <m/>
    <x v="500"/>
  </r>
  <r>
    <n v="11593424538"/>
    <d v="2020-05-12T18:47:28.000"/>
    <d v="2020-05-12T18:56:17.000"/>
    <s v="CU"/>
    <x v="20"/>
    <s v="1"/>
    <m/>
    <m/>
    <m/>
    <x v="2"/>
    <n v="1050"/>
    <n v="2730"/>
    <x v="1"/>
    <x v="60"/>
    <x v="10"/>
    <n v="7"/>
    <n v="0"/>
    <n v="0"/>
    <x v="4"/>
    <n v="4"/>
    <s v="No"/>
    <m/>
    <m/>
    <m/>
    <m/>
    <m/>
    <m/>
    <m/>
    <m/>
    <m/>
    <m/>
    <m/>
    <m/>
    <m/>
    <m/>
    <m/>
    <m/>
    <n v="0"/>
    <x v="2"/>
    <m/>
    <s v=""/>
    <s v="Yes"/>
    <m/>
    <s v="U.S. Department of Agriculture loan(s)"/>
    <m/>
    <m/>
    <m/>
    <s v="CDBG grant"/>
    <m/>
    <s v="CDBG Grant"/>
    <s v="No"/>
    <s v="No"/>
    <m/>
    <m/>
    <m/>
    <s v="Elected to not lock people out for 2 months past billing"/>
    <m/>
    <s v="Assistance to customers with payments and/or suspended shutoffs"/>
    <s v="Help navigating resources and/or policy changes"/>
    <s v="Help accessing financial assistance"/>
    <m/>
    <m/>
    <m/>
    <s v="Help complying with state and/or federal regulations"/>
    <m/>
    <m/>
    <m/>
    <m/>
    <m/>
    <m/>
    <x v="501"/>
  </r>
  <r>
    <n v="11601627395"/>
    <d v="2020-05-14T17:27:58.000"/>
    <d v="2020-05-14T17:31:22.000"/>
    <s v="CU"/>
    <x v="20"/>
    <s v="1"/>
    <m/>
    <m/>
    <m/>
    <x v="0"/>
    <n v="2180"/>
    <n v="5668"/>
    <x v="2"/>
    <x v="3"/>
    <x v="3"/>
    <n v="5"/>
    <n v="1"/>
    <n v="0"/>
    <x v="0"/>
    <s v=""/>
    <s v="Not sure"/>
    <m/>
    <m/>
    <m/>
    <m/>
    <m/>
    <m/>
    <m/>
    <m/>
    <m/>
    <m/>
    <m/>
    <m/>
    <m/>
    <m/>
    <m/>
    <m/>
    <n v="0"/>
    <x v="2"/>
    <m/>
    <s v=""/>
    <s v="Yes"/>
    <m/>
    <s v="U.S. Department of Agriculture loan(s)"/>
    <s v="State Revolving Fund loan(s)"/>
    <m/>
    <m/>
    <m/>
    <m/>
    <m/>
    <s v="No"/>
    <s v="No"/>
    <m/>
    <m/>
    <m/>
    <m/>
    <m/>
    <m/>
    <m/>
    <m/>
    <m/>
    <m/>
    <m/>
    <m/>
    <m/>
    <m/>
    <s v="Not sure"/>
    <m/>
    <m/>
    <m/>
    <x v="502"/>
  </r>
  <r>
    <n v="11602493126"/>
    <d v="2020-05-14T21:28:18.000"/>
    <d v="2020-05-14T21:30:06.000"/>
    <s v="CU"/>
    <x v="11"/>
    <s v="1"/>
    <m/>
    <m/>
    <m/>
    <x v="2"/>
    <n v="508"/>
    <n v="1320.8"/>
    <x v="1"/>
    <x v="16"/>
    <x v="8"/>
    <n v="3"/>
    <n v="0"/>
    <n v="0"/>
    <x v="1"/>
    <n v="15"/>
    <s v="Not sure"/>
    <m/>
    <m/>
    <m/>
    <m/>
    <m/>
    <m/>
    <m/>
    <m/>
    <m/>
    <m/>
    <m/>
    <m/>
    <m/>
    <m/>
    <m/>
    <m/>
    <n v="0"/>
    <x v="2"/>
    <m/>
    <s v=""/>
    <s v="Yes"/>
    <m/>
    <s v="U.S. Department of Agriculture loan(s)"/>
    <m/>
    <m/>
    <m/>
    <m/>
    <m/>
    <m/>
    <s v="No"/>
    <s v="No"/>
    <m/>
    <m/>
    <m/>
    <m/>
    <m/>
    <m/>
    <m/>
    <m/>
    <m/>
    <m/>
    <m/>
    <m/>
    <m/>
    <m/>
    <s v="Not sure"/>
    <m/>
    <m/>
    <m/>
    <x v="503"/>
  </r>
  <r>
    <n v="11606108120"/>
    <d v="2020-05-14T21:40:49.000"/>
    <d v="2020-05-15T19:30:49.000"/>
    <s v="CU"/>
    <x v="4"/>
    <s v="1"/>
    <m/>
    <m/>
    <m/>
    <x v="2"/>
    <n v="969"/>
    <n v="2519.4"/>
    <x v="1"/>
    <x v="24"/>
    <x v="5"/>
    <n v="5"/>
    <n v="0"/>
    <n v="0"/>
    <x v="1"/>
    <n v="15"/>
    <s v="No"/>
    <m/>
    <m/>
    <m/>
    <m/>
    <m/>
    <m/>
    <m/>
    <m/>
    <m/>
    <m/>
    <m/>
    <m/>
    <m/>
    <m/>
    <m/>
    <m/>
    <n v="0"/>
    <x v="2"/>
    <m/>
    <s v=""/>
    <s v="Yes"/>
    <s v="Bond(s)"/>
    <s v="U.S. Department of Agriculture loan(s)"/>
    <m/>
    <m/>
    <m/>
    <s v="Bank loan"/>
    <m/>
    <s v="Bank loan"/>
    <s v="No"/>
    <s v="No"/>
    <m/>
    <m/>
    <m/>
    <m/>
    <m/>
    <m/>
    <m/>
    <m/>
    <m/>
    <m/>
    <m/>
    <m/>
    <m/>
    <m/>
    <s v="Not sure"/>
    <m/>
    <m/>
    <m/>
    <x v="504"/>
  </r>
  <r>
    <n v="11587426673"/>
    <d v="2020-05-11T13:19:19.000"/>
    <d v="2020-05-11T13:24:25.000"/>
    <s v="MAP"/>
    <x v="25"/>
    <s v="1"/>
    <m/>
    <m/>
    <m/>
    <x v="2"/>
    <n v="123"/>
    <n v="319.8"/>
    <x v="0"/>
    <x v="52"/>
    <x v="5"/>
    <n v="0"/>
    <n v="1"/>
    <n v="2"/>
    <x v="1"/>
    <n v="15"/>
    <s v="Yes"/>
    <m/>
    <m/>
    <m/>
    <m/>
    <s v="maintaining our system"/>
    <m/>
    <m/>
    <s v="paying back existing debt"/>
    <m/>
    <m/>
    <m/>
    <m/>
    <m/>
    <m/>
    <s v="No change"/>
    <n v="0"/>
    <n v="0"/>
    <x v="2"/>
    <n v="0"/>
    <n v="0"/>
    <s v="No"/>
    <m/>
    <m/>
    <m/>
    <s v="Not borrowing"/>
    <m/>
    <m/>
    <m/>
    <m/>
    <m/>
    <s v="Yes"/>
    <s v="The County Commissioners to ensure we're aligned with policy changes and limitation regarding COVID-19."/>
    <m/>
    <s v="Communication/Discussion - Providing help as needed"/>
    <m/>
    <m/>
    <m/>
    <s v="Help navigating resources and/or policy changes"/>
    <m/>
    <m/>
    <m/>
    <s v="Help accessing supplies/chemicals"/>
    <m/>
    <s v="Help communicating with customers"/>
    <m/>
    <m/>
    <m/>
    <m/>
    <m/>
    <x v="505"/>
  </r>
  <r>
    <n v="11587747062"/>
    <d v="2020-05-11T14:42:13.000"/>
    <d v="2020-05-11T14:49:02.000"/>
    <s v="CU"/>
    <x v="15"/>
    <s v="1"/>
    <m/>
    <m/>
    <m/>
    <x v="2"/>
    <n v="815"/>
    <n v="2119"/>
    <x v="1"/>
    <x v="24"/>
    <x v="5"/>
    <n v="3"/>
    <n v="0"/>
    <n v="1"/>
    <x v="1"/>
    <n v="15"/>
    <s v="No"/>
    <m/>
    <m/>
    <m/>
    <m/>
    <m/>
    <m/>
    <m/>
    <m/>
    <m/>
    <m/>
    <m/>
    <m/>
    <m/>
    <m/>
    <m/>
    <m/>
    <n v="0"/>
    <x v="2"/>
    <m/>
    <s v=""/>
    <s v="Yes"/>
    <m/>
    <m/>
    <s v="State Revolving Fund loan(s)"/>
    <m/>
    <m/>
    <m/>
    <m/>
    <m/>
    <s v="No"/>
    <s v="No"/>
    <m/>
    <m/>
    <m/>
    <m/>
    <m/>
    <m/>
    <m/>
    <m/>
    <m/>
    <m/>
    <s v="Help accessing supplies/chemicals"/>
    <m/>
    <m/>
    <m/>
    <m/>
    <m/>
    <m/>
    <m/>
    <x v="506"/>
  </r>
  <r>
    <n v="11588700330"/>
    <d v="2020-05-11T18:37:53.000"/>
    <d v="2020-05-11T18:44:23.000"/>
    <s v="RCAC"/>
    <x v="0"/>
    <s v="1"/>
    <m/>
    <m/>
    <m/>
    <x v="0"/>
    <n v="27"/>
    <n v="70.2"/>
    <x v="0"/>
    <x v="1"/>
    <x v="1"/>
    <n v="0"/>
    <n v="2"/>
    <n v="0"/>
    <x v="1"/>
    <n v="15"/>
    <s v="No"/>
    <m/>
    <m/>
    <m/>
    <m/>
    <m/>
    <m/>
    <m/>
    <m/>
    <m/>
    <m/>
    <m/>
    <m/>
    <m/>
    <m/>
    <m/>
    <m/>
    <n v="0"/>
    <x v="2"/>
    <m/>
    <s v=""/>
    <s v="No"/>
    <m/>
    <m/>
    <m/>
    <s v="Not borrowing"/>
    <m/>
    <m/>
    <m/>
    <m/>
    <s v="Not applicable"/>
    <s v="No"/>
    <m/>
    <m/>
    <m/>
    <s v="No"/>
    <m/>
    <s v="None/NA"/>
    <m/>
    <m/>
    <m/>
    <m/>
    <s v="Help accessing supplies/chemicals"/>
    <m/>
    <m/>
    <m/>
    <m/>
    <m/>
    <m/>
    <m/>
    <x v="507"/>
  </r>
  <r>
    <n v="11597504670"/>
    <d v="2020-05-13T17:43:05.000"/>
    <d v="2020-05-13T17:47:00.000"/>
    <s v="GLCAP"/>
    <x v="40"/>
    <s v="1"/>
    <m/>
    <m/>
    <m/>
    <x v="2"/>
    <n v="978"/>
    <n v="2542.8"/>
    <x v="1"/>
    <x v="11"/>
    <x v="2"/>
    <n v="1"/>
    <n v="0"/>
    <n v="0"/>
    <x v="4"/>
    <n v="4"/>
    <s v="No"/>
    <m/>
    <m/>
    <m/>
    <m/>
    <m/>
    <m/>
    <m/>
    <m/>
    <m/>
    <m/>
    <m/>
    <m/>
    <m/>
    <m/>
    <m/>
    <m/>
    <n v="0"/>
    <x v="2"/>
    <m/>
    <s v=""/>
    <s v="Yes"/>
    <m/>
    <s v="U.S. Department of Agriculture loan(s)"/>
    <m/>
    <m/>
    <m/>
    <m/>
    <m/>
    <m/>
    <s v="No"/>
    <s v="No"/>
    <m/>
    <m/>
    <m/>
    <m/>
    <m/>
    <m/>
    <m/>
    <s v="Help accessing financial assistance"/>
    <m/>
    <m/>
    <m/>
    <m/>
    <m/>
    <m/>
    <m/>
    <m/>
    <m/>
    <m/>
    <x v="508"/>
  </r>
  <r>
    <n v="11606161443"/>
    <d v="2020-05-15T19:45:16.000"/>
    <d v="2020-05-15T19:48:29.000"/>
    <s v="CU"/>
    <x v="13"/>
    <s v="1"/>
    <m/>
    <m/>
    <m/>
    <x v="2"/>
    <n v="270"/>
    <n v="702"/>
    <x v="1"/>
    <x v="16"/>
    <x v="8"/>
    <n v="1"/>
    <n v="1"/>
    <n v="0"/>
    <x v="2"/>
    <n v="9"/>
    <s v="Yes"/>
    <s v="paying staff"/>
    <s v="keeping staff"/>
    <s v="paying bills, like electricity"/>
    <s v="paying for chemicals"/>
    <s v="maintaining our system"/>
    <m/>
    <m/>
    <s v="paying back existing debt"/>
    <m/>
    <m/>
    <m/>
    <m/>
    <m/>
    <m/>
    <s v="Decrease"/>
    <n v="20"/>
    <n v="-20"/>
    <x v="0"/>
    <n v="11000"/>
    <n v="-11000"/>
    <s v="Yes"/>
    <m/>
    <s v="U.S. Department of Agriculture loan(s)"/>
    <m/>
    <m/>
    <m/>
    <m/>
    <m/>
    <m/>
    <s v="No"/>
    <s v="Yes"/>
    <s v="Communities Unlimited  Arkansas RWA"/>
    <m/>
    <s v="No details provided - just listed agency they're partnering with"/>
    <m/>
    <m/>
    <m/>
    <s v="Help navigating resources and/or policy changes"/>
    <s v="Help accessing financial assistance"/>
    <m/>
    <m/>
    <m/>
    <m/>
    <m/>
    <m/>
    <m/>
    <m/>
    <m/>
    <m/>
    <x v="509"/>
  </r>
  <r>
    <n v="11573308924"/>
    <d v="2020-05-06T18:37:16.000"/>
    <d v="2020-05-06T18:43:55.000"/>
    <s v="GLCAP"/>
    <x v="7"/>
    <s v="1"/>
    <m/>
    <m/>
    <m/>
    <x v="2"/>
    <n v="263"/>
    <n v="683.8000000000001"/>
    <x v="1"/>
    <x v="17"/>
    <x v="8"/>
    <n v="2"/>
    <n v="0"/>
    <n v="0"/>
    <x v="1"/>
    <n v="15"/>
    <s v="No"/>
    <m/>
    <m/>
    <m/>
    <m/>
    <m/>
    <m/>
    <m/>
    <m/>
    <m/>
    <m/>
    <m/>
    <m/>
    <m/>
    <m/>
    <m/>
    <m/>
    <n v="0"/>
    <x v="2"/>
    <m/>
    <s v=""/>
    <s v="Yes"/>
    <s v="Bond(s)"/>
    <s v="U.S. Department of Agriculture loan(s)"/>
    <m/>
    <m/>
    <m/>
    <m/>
    <m/>
    <m/>
    <s v="No"/>
    <s v="No"/>
    <m/>
    <m/>
    <m/>
    <m/>
    <m/>
    <m/>
    <s v="Help navigating resources and/or policy changes"/>
    <m/>
    <m/>
    <m/>
    <m/>
    <m/>
    <m/>
    <m/>
    <m/>
    <m/>
    <m/>
    <m/>
    <x v="510"/>
  </r>
  <r>
    <n v="11602142001"/>
    <d v="2020-05-14T19:44:32.000"/>
    <d v="2020-05-14T19:54:10.000"/>
    <s v="SERCAP"/>
    <x v="17"/>
    <s v="1"/>
    <m/>
    <m/>
    <m/>
    <x v="2"/>
    <n v="980"/>
    <n v="2548"/>
    <x v="1"/>
    <x v="0"/>
    <x v="0"/>
    <n v="6"/>
    <n v="0"/>
    <n v="0"/>
    <x v="0"/>
    <s v=""/>
    <s v="Yes"/>
    <m/>
    <m/>
    <m/>
    <m/>
    <m/>
    <m/>
    <m/>
    <m/>
    <s v="unsure"/>
    <m/>
    <m/>
    <m/>
    <m/>
    <m/>
    <m/>
    <m/>
    <s v=""/>
    <x v="7"/>
    <m/>
    <s v=""/>
    <s v="Yes"/>
    <m/>
    <s v="U.S. Department of Agriculture loan(s)"/>
    <m/>
    <m/>
    <m/>
    <m/>
    <m/>
    <m/>
    <s v="No"/>
    <s v="No"/>
    <m/>
    <m/>
    <m/>
    <m/>
    <m/>
    <m/>
    <m/>
    <m/>
    <m/>
    <m/>
    <m/>
    <m/>
    <m/>
    <m/>
    <s v="Not sure"/>
    <m/>
    <m/>
    <m/>
    <x v="511"/>
  </r>
  <r>
    <n v="11577417122"/>
    <d v="2020-05-07T19:11:56.000"/>
    <d v="2020-05-07T19:15:35.000"/>
    <s v="MAP"/>
    <x v="1"/>
    <s v="1"/>
    <m/>
    <m/>
    <m/>
    <x v="2"/>
    <n v="4300"/>
    <n v="11180"/>
    <x v="3"/>
    <x v="31"/>
    <x v="4"/>
    <n v="20"/>
    <n v="0"/>
    <n v="0"/>
    <x v="3"/>
    <n v="0"/>
    <s v="Yes"/>
    <m/>
    <m/>
    <m/>
    <m/>
    <m/>
    <m/>
    <s v="delaying or impeding capital improvement projects"/>
    <m/>
    <m/>
    <m/>
    <m/>
    <m/>
    <m/>
    <m/>
    <m/>
    <m/>
    <s v=""/>
    <x v="7"/>
    <m/>
    <s v=""/>
    <s v="Yes"/>
    <m/>
    <m/>
    <s v="State Revolving Fund loan(s)"/>
    <m/>
    <m/>
    <m/>
    <m/>
    <m/>
    <s v="No"/>
    <s v="No"/>
    <m/>
    <m/>
    <m/>
    <m/>
    <m/>
    <m/>
    <m/>
    <m/>
    <m/>
    <m/>
    <m/>
    <m/>
    <m/>
    <m/>
    <s v="Not sure"/>
    <m/>
    <m/>
    <m/>
    <x v="512"/>
  </r>
  <r>
    <n v="11601160680"/>
    <d v="2020-05-14T15:35:04.000"/>
    <d v="2020-05-14T15:49:49.000"/>
    <s v="SERCAP"/>
    <x v="28"/>
    <s v="1"/>
    <m/>
    <m/>
    <m/>
    <x v="2"/>
    <n v="425"/>
    <n v="1105"/>
    <x v="1"/>
    <x v="11"/>
    <x v="2"/>
    <n v="3"/>
    <n v="0"/>
    <n v="0"/>
    <x v="2"/>
    <n v="9"/>
    <s v="Yes"/>
    <m/>
    <m/>
    <m/>
    <m/>
    <s v="maintaining our system"/>
    <m/>
    <s v="delaying or impeding capital improvement projects"/>
    <m/>
    <m/>
    <m/>
    <m/>
    <m/>
    <m/>
    <m/>
    <s v="Decrease"/>
    <n v="15.8"/>
    <n v="-15.8"/>
    <x v="0"/>
    <n v="9507.39"/>
    <n v="-9507.39"/>
    <s v="Yes"/>
    <m/>
    <s v="U.S. Department of Agriculture loan(s)"/>
    <m/>
    <m/>
    <m/>
    <m/>
    <m/>
    <m/>
    <s v="No"/>
    <s v="No"/>
    <m/>
    <m/>
    <m/>
    <m/>
    <m/>
    <m/>
    <m/>
    <s v="Help accessing financial assistance"/>
    <s v="Help with operations and maintenance"/>
    <s v="Help accessing Personal Protective Equipment (PPE)"/>
    <m/>
    <m/>
    <m/>
    <m/>
    <m/>
    <m/>
    <m/>
    <m/>
    <x v="513"/>
  </r>
  <r>
    <n v="11604913969"/>
    <d v="2020-05-15T14:11:36.000"/>
    <d v="2020-05-15T14:21:03.000"/>
    <s v="RCAC"/>
    <x v="0"/>
    <s v="1"/>
    <m/>
    <m/>
    <m/>
    <x v="2"/>
    <n v="73"/>
    <n v="189.8"/>
    <x v="0"/>
    <x v="5"/>
    <x v="5"/>
    <n v="1"/>
    <n v="1"/>
    <n v="1"/>
    <x v="4"/>
    <n v="4"/>
    <s v="Not sure"/>
    <m/>
    <m/>
    <m/>
    <m/>
    <m/>
    <m/>
    <m/>
    <m/>
    <m/>
    <m/>
    <m/>
    <m/>
    <m/>
    <m/>
    <m/>
    <m/>
    <n v="0"/>
    <x v="2"/>
    <m/>
    <s v=""/>
    <s v="Yes"/>
    <m/>
    <m/>
    <m/>
    <m/>
    <m/>
    <s v="NM Colonias/NM Finance Authority Grant/Loan"/>
    <m/>
    <s v="State gov. agency"/>
    <s v="Yes"/>
    <s v="No"/>
    <m/>
    <m/>
    <m/>
    <m/>
    <m/>
    <m/>
    <m/>
    <m/>
    <m/>
    <m/>
    <m/>
    <m/>
    <m/>
    <m/>
    <s v="Not sure"/>
    <m/>
    <m/>
    <m/>
    <x v="514"/>
  </r>
  <r>
    <n v="11605254715"/>
    <d v="2020-05-15T15:39:08.000"/>
    <d v="2020-05-15T15:41:15.000"/>
    <s v="RCAC"/>
    <x v="0"/>
    <s v="1"/>
    <m/>
    <m/>
    <m/>
    <x v="2"/>
    <n v="4500"/>
    <n v="11700"/>
    <x v="3"/>
    <x v="9"/>
    <x v="7"/>
    <n v="7"/>
    <n v="0"/>
    <n v="0"/>
    <x v="1"/>
    <n v="15"/>
    <s v="No"/>
    <m/>
    <m/>
    <m/>
    <m/>
    <m/>
    <m/>
    <m/>
    <m/>
    <m/>
    <m/>
    <m/>
    <m/>
    <m/>
    <m/>
    <m/>
    <m/>
    <n v="0"/>
    <x v="2"/>
    <m/>
    <s v=""/>
    <s v="Yes"/>
    <s v="Bond(s)"/>
    <m/>
    <m/>
    <m/>
    <m/>
    <m/>
    <m/>
    <m/>
    <s v="No"/>
    <s v="No"/>
    <m/>
    <m/>
    <m/>
    <m/>
    <m/>
    <m/>
    <m/>
    <m/>
    <m/>
    <m/>
    <m/>
    <m/>
    <m/>
    <m/>
    <s v="Not sure"/>
    <m/>
    <m/>
    <m/>
    <x v="514"/>
  </r>
  <r>
    <n v="11597178818"/>
    <d v="2020-05-13T15:18:30.000"/>
    <d v="2020-05-13T16:25:40.000"/>
    <s v="CU"/>
    <x v="21"/>
    <s v="1"/>
    <m/>
    <m/>
    <m/>
    <x v="2"/>
    <n v="150"/>
    <n v="390"/>
    <x v="0"/>
    <x v="34"/>
    <x v="5"/>
    <n v="0"/>
    <n v="2"/>
    <n v="1"/>
    <x v="1"/>
    <n v="15"/>
    <s v="No"/>
    <m/>
    <m/>
    <m/>
    <m/>
    <m/>
    <m/>
    <m/>
    <m/>
    <m/>
    <m/>
    <m/>
    <m/>
    <m/>
    <m/>
    <m/>
    <m/>
    <n v="0"/>
    <x v="2"/>
    <m/>
    <s v=""/>
    <s v="Yes"/>
    <m/>
    <s v="U.S. Department of Agriculture loan(s)"/>
    <m/>
    <m/>
    <m/>
    <m/>
    <m/>
    <m/>
    <s v="No"/>
    <s v="No"/>
    <m/>
    <m/>
    <m/>
    <m/>
    <m/>
    <m/>
    <m/>
    <m/>
    <m/>
    <s v="Help accessing Personal Protective Equipment (PPE)"/>
    <m/>
    <m/>
    <m/>
    <m/>
    <m/>
    <m/>
    <m/>
    <m/>
    <x v="515"/>
  </r>
  <r>
    <n v="11580687315"/>
    <d v="2020-05-08T16:37:20.000"/>
    <d v="2020-05-08T16:58:57.000"/>
    <s v="CU"/>
    <x v="11"/>
    <s v="1"/>
    <m/>
    <m/>
    <m/>
    <x v="2"/>
    <n v="530"/>
    <n v="1378"/>
    <x v="1"/>
    <x v="8"/>
    <x v="8"/>
    <n v="4"/>
    <n v="0"/>
    <n v="0"/>
    <x v="1"/>
    <n v="15"/>
    <s v="Not sure"/>
    <m/>
    <m/>
    <m/>
    <m/>
    <m/>
    <m/>
    <m/>
    <m/>
    <m/>
    <m/>
    <m/>
    <m/>
    <m/>
    <m/>
    <m/>
    <m/>
    <n v="0"/>
    <x v="2"/>
    <m/>
    <s v=""/>
    <s v="Yes"/>
    <m/>
    <m/>
    <m/>
    <m/>
    <m/>
    <s v="Bank loan on water system improvements"/>
    <m/>
    <s v="Bank loan"/>
    <s v="No"/>
    <s v="No"/>
    <m/>
    <m/>
    <m/>
    <s v="School is providing lunches for kids"/>
    <m/>
    <s v="Providing food/meals"/>
    <m/>
    <m/>
    <m/>
    <m/>
    <m/>
    <m/>
    <m/>
    <m/>
    <s v="Not sure"/>
    <m/>
    <m/>
    <m/>
    <x v="516"/>
  </r>
  <r>
    <n v="11596821644"/>
    <d v="2020-05-13T14:53:48.000"/>
    <d v="2020-05-13T15:04:32.000"/>
    <s v="CU"/>
    <x v="21"/>
    <s v="1"/>
    <m/>
    <m/>
    <m/>
    <x v="2"/>
    <n v="230"/>
    <n v="598"/>
    <x v="1"/>
    <x v="5"/>
    <x v="5"/>
    <n v="3"/>
    <n v="0"/>
    <n v="1"/>
    <x v="1"/>
    <n v="15"/>
    <s v="No"/>
    <m/>
    <m/>
    <m/>
    <m/>
    <m/>
    <m/>
    <m/>
    <m/>
    <m/>
    <m/>
    <m/>
    <m/>
    <m/>
    <m/>
    <m/>
    <m/>
    <n v="0"/>
    <x v="2"/>
    <m/>
    <s v=""/>
    <s v="No"/>
    <m/>
    <m/>
    <m/>
    <s v="Not borrowing"/>
    <m/>
    <m/>
    <m/>
    <m/>
    <s v="Not applicable"/>
    <s v="No"/>
    <m/>
    <m/>
    <m/>
    <m/>
    <m/>
    <m/>
    <m/>
    <m/>
    <m/>
    <s v="Help accessing Personal Protective Equipment (PPE)"/>
    <m/>
    <m/>
    <m/>
    <m/>
    <m/>
    <m/>
    <m/>
    <m/>
    <x v="517"/>
  </r>
  <r>
    <n v="11580841990"/>
    <d v="2020-05-08T17:37:44.000"/>
    <d v="2020-05-08T17:49:39.000"/>
    <s v="GLCAP"/>
    <x v="3"/>
    <s v="1"/>
    <m/>
    <m/>
    <m/>
    <x v="0"/>
    <n v="889"/>
    <n v="2311.4"/>
    <x v="1"/>
    <x v="8"/>
    <x v="8"/>
    <n v="2"/>
    <n v="3"/>
    <n v="0"/>
    <x v="4"/>
    <n v="4"/>
    <s v="Yes"/>
    <m/>
    <m/>
    <s v="paying bills, like electricity"/>
    <m/>
    <m/>
    <m/>
    <s v="delaying or impeding capital improvement projects"/>
    <m/>
    <m/>
    <m/>
    <m/>
    <m/>
    <m/>
    <m/>
    <s v="Decrease"/>
    <n v="15"/>
    <n v="-15"/>
    <x v="0"/>
    <n v="10000"/>
    <n v="-10000"/>
    <s v="Yes"/>
    <s v="Bond(s)"/>
    <s v="U.S. Department of Agriculture loan(s)"/>
    <m/>
    <m/>
    <m/>
    <m/>
    <m/>
    <m/>
    <s v="Yes"/>
    <s v="No"/>
    <m/>
    <m/>
    <m/>
    <s v="Nothing"/>
    <m/>
    <s v="None/NA"/>
    <s v="Help navigating resources and/or policy changes"/>
    <s v="Help accessing financial assistance"/>
    <m/>
    <s v="Help accessing Personal Protective Equipment (PPE)"/>
    <s v="Help accessing supplies/chemicals"/>
    <s v="Help complying with state and/or federal regulations"/>
    <m/>
    <s v="Help planning for or adjusting to any future reopening (flushing, financing reconnections, etc.)"/>
    <m/>
    <m/>
    <m/>
    <m/>
    <x v="518"/>
  </r>
  <r>
    <n v="11606005986"/>
    <d v="2020-05-15T18:58:12.000"/>
    <d v="2020-05-15T19:01:03.000"/>
    <s v="CU"/>
    <x v="4"/>
    <s v="1"/>
    <m/>
    <m/>
    <m/>
    <x v="2"/>
    <n v="1500"/>
    <n v="3900"/>
    <x v="2"/>
    <x v="5"/>
    <x v="5"/>
    <n v="8"/>
    <n v="0"/>
    <n v="0"/>
    <x v="1"/>
    <n v="15"/>
    <s v="No"/>
    <m/>
    <m/>
    <m/>
    <m/>
    <m/>
    <m/>
    <m/>
    <m/>
    <m/>
    <m/>
    <m/>
    <m/>
    <m/>
    <m/>
    <m/>
    <m/>
    <n v="0"/>
    <x v="2"/>
    <m/>
    <s v=""/>
    <s v="Yes"/>
    <m/>
    <s v="U.S. Department of Agriculture loan(s)"/>
    <m/>
    <m/>
    <m/>
    <m/>
    <m/>
    <m/>
    <s v="No"/>
    <s v="No"/>
    <m/>
    <m/>
    <m/>
    <m/>
    <m/>
    <m/>
    <m/>
    <m/>
    <m/>
    <m/>
    <m/>
    <m/>
    <m/>
    <m/>
    <s v="Not sure"/>
    <m/>
    <m/>
    <m/>
    <x v="519"/>
  </r>
  <r>
    <n v="11569364562"/>
    <d v="2020-05-05T18:11:44.000"/>
    <d v="2020-05-05T18:47:51.000"/>
    <s v="CU"/>
    <x v="11"/>
    <s v="1"/>
    <s v="Yes"/>
    <m/>
    <m/>
    <x v="0"/>
    <n v="434"/>
    <n v="1128.4"/>
    <x v="1"/>
    <x v="1"/>
    <x v="1"/>
    <n v="2"/>
    <n v="2"/>
    <n v="0"/>
    <x v="6"/>
    <n v="1"/>
    <s v="Yes"/>
    <s v="paying staff"/>
    <m/>
    <s v="paying bills, like electricity"/>
    <s v="paying for chemicals"/>
    <s v="maintaining our system"/>
    <m/>
    <s v="delaying or impeding capital improvement projects"/>
    <m/>
    <m/>
    <m/>
    <s v="Paying off our monthly gasoline charges are a problems as well"/>
    <m/>
    <s v="Paying bills"/>
    <m/>
    <s v="Decrease"/>
    <n v="23.8"/>
    <n v="-23.8"/>
    <x v="6"/>
    <n v="3942"/>
    <n v="-3942"/>
    <s v="Yes"/>
    <m/>
    <m/>
    <m/>
    <m/>
    <m/>
    <s v="Backhoe loan"/>
    <m/>
    <s v="Loan - other"/>
    <s v="No"/>
    <s v="No"/>
    <m/>
    <m/>
    <m/>
    <s v="Local school is providing lunches for all kids in the area."/>
    <m/>
    <s v="Providing food/meals"/>
    <m/>
    <s v="Help accessing financial assistance"/>
    <m/>
    <m/>
    <m/>
    <m/>
    <m/>
    <m/>
    <m/>
    <m/>
    <m/>
    <m/>
    <x v="520"/>
  </r>
  <r>
    <n v="11605314993"/>
    <d v="2020-05-15T14:24:39.000"/>
    <d v="2020-05-15T16:14:47.000"/>
    <s v="CU"/>
    <x v="11"/>
    <s v="1"/>
    <s v="Yes"/>
    <m/>
    <m/>
    <x v="0"/>
    <n v="500"/>
    <n v="1300"/>
    <x v="1"/>
    <x v="16"/>
    <x v="8"/>
    <n v="1"/>
    <n v="2"/>
    <n v="0"/>
    <x v="2"/>
    <n v="9"/>
    <s v="Yes"/>
    <m/>
    <m/>
    <s v="paying bills, like electricity"/>
    <m/>
    <s v="maintaining our system"/>
    <m/>
    <s v="delaying or impeding capital improvement projects"/>
    <m/>
    <m/>
    <m/>
    <m/>
    <m/>
    <m/>
    <m/>
    <s v="Decrease"/>
    <n v="0.4"/>
    <n v="-0.4"/>
    <x v="1"/>
    <n v="140.14"/>
    <n v="-140.14"/>
    <s v="Yes"/>
    <m/>
    <m/>
    <s v="State Revolving Fund loan(s)"/>
    <m/>
    <m/>
    <m/>
    <m/>
    <m/>
    <s v="No"/>
    <s v="Yes"/>
    <s v="Working with the town of - to pay our outstanding water bill with them."/>
    <m/>
    <s v="Dealing with nonpayment/delinquency"/>
    <s v="Cherokee Nation is giving out food in the surrounding areas to help those without work."/>
    <m/>
    <s v="Providing food/meals"/>
    <m/>
    <m/>
    <m/>
    <m/>
    <m/>
    <s v="Help complying with state and/or federal regulations"/>
    <m/>
    <m/>
    <s v="Not sure"/>
    <m/>
    <m/>
    <m/>
    <x v="520"/>
  </r>
  <r>
    <n v="11580202950"/>
    <d v="2020-05-08T14:45:35.000"/>
    <d v="2020-05-08T14:48:29.000"/>
    <s v="RSOL"/>
    <x v="45"/>
    <s v="1"/>
    <m/>
    <m/>
    <s v="Incomplete"/>
    <x v="2"/>
    <n v="2500"/>
    <n v="6500"/>
    <x v="2"/>
    <x v="31"/>
    <x v="4"/>
    <n v="16"/>
    <n v="0"/>
    <n v="0"/>
    <x v="1"/>
    <n v="15"/>
    <s v="Yes"/>
    <m/>
    <m/>
    <m/>
    <m/>
    <m/>
    <m/>
    <m/>
    <m/>
    <m/>
    <m/>
    <m/>
    <m/>
    <m/>
    <m/>
    <m/>
    <m/>
    <s v=""/>
    <x v="7"/>
    <m/>
    <s v=""/>
    <m/>
    <m/>
    <m/>
    <m/>
    <m/>
    <m/>
    <m/>
    <m/>
    <m/>
    <m/>
    <m/>
    <m/>
    <m/>
    <m/>
    <m/>
    <m/>
    <m/>
    <m/>
    <m/>
    <m/>
    <m/>
    <m/>
    <m/>
    <m/>
    <m/>
    <m/>
    <m/>
    <m/>
    <m/>
    <x v="521"/>
  </r>
  <r>
    <n v="11596953465"/>
    <d v="2020-05-13T15:29:54.000"/>
    <d v="2020-05-13T15:33:54.000"/>
    <s v="SERCAP"/>
    <x v="48"/>
    <s v="1"/>
    <m/>
    <m/>
    <m/>
    <x v="0"/>
    <n v="205"/>
    <n v="533"/>
    <x v="1"/>
    <x v="10"/>
    <x v="8"/>
    <n v="2"/>
    <n v="0"/>
    <n v="1"/>
    <x v="5"/>
    <s v=""/>
    <s v="No"/>
    <m/>
    <m/>
    <m/>
    <m/>
    <m/>
    <m/>
    <m/>
    <m/>
    <m/>
    <m/>
    <m/>
    <m/>
    <m/>
    <m/>
    <m/>
    <m/>
    <n v="0"/>
    <x v="2"/>
    <m/>
    <s v=""/>
    <s v="Yes"/>
    <m/>
    <s v="U.S. Department of Agriculture loan(s)"/>
    <m/>
    <m/>
    <m/>
    <m/>
    <m/>
    <m/>
    <s v="No"/>
    <s v="No"/>
    <m/>
    <m/>
    <m/>
    <m/>
    <m/>
    <m/>
    <m/>
    <m/>
    <m/>
    <m/>
    <m/>
    <m/>
    <m/>
    <m/>
    <m/>
    <s v="no"/>
    <m/>
    <s v="None/NA"/>
    <x v="522"/>
  </r>
  <r>
    <n v="11576446493"/>
    <d v="2020-05-07T15:05:55.000"/>
    <d v="2020-05-07T15:09:16.000"/>
    <s v="CU"/>
    <x v="11"/>
    <s v="1"/>
    <m/>
    <m/>
    <m/>
    <x v="2"/>
    <n v="290"/>
    <n v="754"/>
    <x v="1"/>
    <x v="1"/>
    <x v="1"/>
    <n v="2"/>
    <n v="2"/>
    <n v="0"/>
    <x v="1"/>
    <n v="15"/>
    <s v="No"/>
    <m/>
    <m/>
    <m/>
    <m/>
    <m/>
    <m/>
    <m/>
    <m/>
    <m/>
    <m/>
    <m/>
    <m/>
    <m/>
    <m/>
    <m/>
    <m/>
    <n v="0"/>
    <x v="2"/>
    <m/>
    <s v=""/>
    <s v="Yes"/>
    <m/>
    <s v="U.S. Department of Agriculture loan(s)"/>
    <m/>
    <m/>
    <m/>
    <m/>
    <m/>
    <m/>
    <s v="No"/>
    <s v="Not sure"/>
    <m/>
    <m/>
    <m/>
    <m/>
    <m/>
    <m/>
    <m/>
    <m/>
    <m/>
    <m/>
    <m/>
    <m/>
    <m/>
    <m/>
    <s v="Not sure"/>
    <m/>
    <m/>
    <m/>
    <x v="523"/>
  </r>
  <r>
    <n v="11577319058"/>
    <d v="2020-05-07T18:18:35.000"/>
    <d v="2020-05-07T18:50:59.000"/>
    <s v="GLCAP"/>
    <x v="12"/>
    <s v="1"/>
    <m/>
    <m/>
    <m/>
    <x v="2"/>
    <n v="520"/>
    <n v="1352"/>
    <x v="1"/>
    <x v="13"/>
    <x v="8"/>
    <n v="3"/>
    <n v="1"/>
    <n v="0"/>
    <x v="6"/>
    <n v="1"/>
    <s v="Yes"/>
    <m/>
    <s v="keeping staff"/>
    <m/>
    <m/>
    <s v="maintaining our system"/>
    <s v="complying with state and/or federal regulations"/>
    <s v="delaying or impeding capital improvement projects"/>
    <m/>
    <m/>
    <m/>
    <s v="wholesale water"/>
    <m/>
    <s v="Miscellaneous"/>
    <n v="1"/>
    <s v="Decrease"/>
    <n v="11"/>
    <n v="-11"/>
    <x v="0"/>
    <n v="3150"/>
    <n v="-3150"/>
    <s v="Yes"/>
    <m/>
    <s v="U.S. Department of Agriculture loan(s)"/>
    <m/>
    <m/>
    <m/>
    <m/>
    <m/>
    <m/>
    <s v="Yes"/>
    <s v="No"/>
    <m/>
    <m/>
    <m/>
    <m/>
    <m/>
    <m/>
    <s v="Help navigating resources and/or policy changes"/>
    <s v="Help accessing financial assistance"/>
    <m/>
    <s v="Help accessing Personal Protective Equipment (PPE)"/>
    <s v="Help accessing supplies/chemicals"/>
    <m/>
    <s v="Help communicating with customers"/>
    <m/>
    <m/>
    <s v="sanitizing supplies (taking samples) and toiletries for essential staff"/>
    <m/>
    <m/>
    <x v="524"/>
  </r>
  <r>
    <n v="11605363109"/>
    <d v="2020-05-15T16:03:03.000"/>
    <d v="2020-05-15T16:06:51.000"/>
    <s v="CU"/>
    <x v="21"/>
    <s v="1"/>
    <m/>
    <m/>
    <m/>
    <x v="2"/>
    <n v="699"/>
    <n v="1817.4"/>
    <x v="1"/>
    <x v="24"/>
    <x v="5"/>
    <n v="2"/>
    <n v="0"/>
    <n v="0"/>
    <x v="1"/>
    <n v="15"/>
    <s v="No"/>
    <m/>
    <m/>
    <m/>
    <m/>
    <m/>
    <m/>
    <m/>
    <m/>
    <m/>
    <m/>
    <m/>
    <m/>
    <m/>
    <m/>
    <m/>
    <m/>
    <n v="0"/>
    <x v="2"/>
    <m/>
    <s v=""/>
    <s v="Yes"/>
    <m/>
    <s v="U.S. Department of Agriculture loan(s)"/>
    <m/>
    <m/>
    <m/>
    <m/>
    <m/>
    <m/>
    <s v="No"/>
    <s v="No"/>
    <m/>
    <m/>
    <m/>
    <m/>
    <m/>
    <m/>
    <m/>
    <m/>
    <m/>
    <s v="Help accessing Personal Protective Equipment (PPE)"/>
    <m/>
    <m/>
    <m/>
    <m/>
    <m/>
    <m/>
    <m/>
    <m/>
    <x v="525"/>
  </r>
  <r>
    <n v="11601567289"/>
    <d v="2020-05-14T17:13:10.000"/>
    <d v="2020-05-14T17:15:43.000"/>
    <s v="CU"/>
    <x v="5"/>
    <s v="1"/>
    <m/>
    <m/>
    <m/>
    <x v="1"/>
    <n v="180"/>
    <n v="468"/>
    <x v="0"/>
    <x v="15"/>
    <x v="8"/>
    <n v="2"/>
    <n v="0"/>
    <n v="0"/>
    <x v="1"/>
    <n v="15"/>
    <s v="No"/>
    <m/>
    <m/>
    <m/>
    <m/>
    <m/>
    <m/>
    <m/>
    <m/>
    <m/>
    <m/>
    <m/>
    <m/>
    <m/>
    <m/>
    <m/>
    <m/>
    <n v="0"/>
    <x v="2"/>
    <m/>
    <s v=""/>
    <m/>
    <m/>
    <m/>
    <m/>
    <m/>
    <s v="Do not want to answer"/>
    <m/>
    <m/>
    <m/>
    <s v="No"/>
    <s v="No"/>
    <m/>
    <m/>
    <m/>
    <m/>
    <m/>
    <m/>
    <m/>
    <m/>
    <m/>
    <m/>
    <m/>
    <m/>
    <m/>
    <m/>
    <s v="Not sure"/>
    <m/>
    <m/>
    <m/>
    <x v="526"/>
  </r>
  <r>
    <n v="11597229828"/>
    <d v="2020-05-13T16:27:27.000"/>
    <d v="2020-05-13T18:03:05.000"/>
    <s v="SERCAP"/>
    <x v="28"/>
    <s v="1"/>
    <m/>
    <m/>
    <m/>
    <x v="2"/>
    <n v="1722"/>
    <n v="4477.2"/>
    <x v="2"/>
    <x v="34"/>
    <x v="5"/>
    <n v="7"/>
    <n v="0"/>
    <n v="0"/>
    <x v="4"/>
    <n v="4"/>
    <s v="Yes"/>
    <s v="paying staff"/>
    <s v="keeping staff"/>
    <m/>
    <m/>
    <s v="maintaining our system"/>
    <s v="complying with state and/or federal regulations"/>
    <s v="delaying or impeding capital improvement projects"/>
    <m/>
    <m/>
    <m/>
    <m/>
    <m/>
    <m/>
    <m/>
    <s v="Increase"/>
    <n v="10"/>
    <n v="10"/>
    <x v="8"/>
    <n v="11500"/>
    <n v="11500"/>
    <s v="Yes"/>
    <m/>
    <m/>
    <s v="State Revolving Fund loan(s)"/>
    <m/>
    <m/>
    <m/>
    <m/>
    <m/>
    <s v="No"/>
    <s v="No"/>
    <m/>
    <m/>
    <m/>
    <m/>
    <m/>
    <m/>
    <m/>
    <m/>
    <m/>
    <m/>
    <m/>
    <m/>
    <m/>
    <m/>
    <s v="Not sure"/>
    <m/>
    <m/>
    <m/>
    <x v="527"/>
  </r>
  <r>
    <n v="11605163229"/>
    <d v="2020-05-15T15:15:53.000"/>
    <d v="2020-05-15T15:39:02.000"/>
    <s v="CU"/>
    <x v="21"/>
    <s v="0"/>
    <m/>
    <m/>
    <m/>
    <x v="1"/>
    <n v="400"/>
    <n v="1040"/>
    <x v="1"/>
    <x v="17"/>
    <x v="8"/>
    <n v="0"/>
    <n v="12"/>
    <n v="1"/>
    <x v="2"/>
    <n v="9"/>
    <s v="Yes"/>
    <m/>
    <m/>
    <m/>
    <m/>
    <m/>
    <m/>
    <m/>
    <m/>
    <s v="unsure"/>
    <m/>
    <m/>
    <m/>
    <m/>
    <m/>
    <s v="Decrease"/>
    <n v="35"/>
    <n v="-35"/>
    <x v="5"/>
    <m/>
    <s v=""/>
    <m/>
    <m/>
    <m/>
    <m/>
    <m/>
    <s v="Do not want to answer"/>
    <m/>
    <m/>
    <m/>
    <s v="No"/>
    <s v="Yes"/>
    <s v="`- County Emergency Management"/>
    <m/>
    <s v="No details provided - just listed agency they're partnering with"/>
    <s v="none at this time"/>
    <m/>
    <s v="None/NA"/>
    <m/>
    <m/>
    <m/>
    <m/>
    <m/>
    <m/>
    <m/>
    <m/>
    <s v="Not sure"/>
    <m/>
    <m/>
    <m/>
    <x v="528"/>
  </r>
  <r>
    <n v="11598808013"/>
    <d v="2020-05-14T00:05:05.000"/>
    <d v="2020-05-14T00:09:42.000"/>
    <s v="CU"/>
    <x v="21"/>
    <s v="1"/>
    <m/>
    <m/>
    <m/>
    <x v="0"/>
    <n v="54"/>
    <n v="140.4"/>
    <x v="0"/>
    <x v="1"/>
    <x v="1"/>
    <n v="0"/>
    <n v="0"/>
    <n v="1"/>
    <x v="1"/>
    <n v="15"/>
    <s v="No"/>
    <m/>
    <m/>
    <m/>
    <m/>
    <m/>
    <m/>
    <m/>
    <m/>
    <m/>
    <m/>
    <m/>
    <m/>
    <m/>
    <m/>
    <m/>
    <m/>
    <n v="0"/>
    <x v="2"/>
    <m/>
    <s v=""/>
    <s v="No"/>
    <m/>
    <m/>
    <m/>
    <s v="Not borrowing"/>
    <m/>
    <m/>
    <m/>
    <m/>
    <s v="Not applicable"/>
    <s v="No"/>
    <m/>
    <m/>
    <m/>
    <m/>
    <m/>
    <m/>
    <m/>
    <s v="Help accessing financial assistance"/>
    <m/>
    <m/>
    <m/>
    <s v="Help complying with state and/or federal regulations"/>
    <m/>
    <m/>
    <m/>
    <m/>
    <m/>
    <m/>
    <x v="528"/>
  </r>
  <r>
    <n v="11597566486"/>
    <d v="2020-05-13T16:09:32.000"/>
    <d v="2020-05-13T18:03:53.000"/>
    <s v="GLCAP"/>
    <x v="3"/>
    <s v="1"/>
    <m/>
    <m/>
    <m/>
    <x v="2"/>
    <n v="800"/>
    <n v="2080"/>
    <x v="1"/>
    <x v="11"/>
    <x v="2"/>
    <n v="15"/>
    <n v="1"/>
    <n v="0"/>
    <x v="0"/>
    <s v=""/>
    <s v="No"/>
    <m/>
    <m/>
    <m/>
    <m/>
    <m/>
    <m/>
    <m/>
    <m/>
    <m/>
    <m/>
    <m/>
    <m/>
    <m/>
    <m/>
    <m/>
    <m/>
    <n v="0"/>
    <x v="2"/>
    <m/>
    <s v=""/>
    <s v="Yes"/>
    <s v="Bond(s)"/>
    <m/>
    <m/>
    <m/>
    <m/>
    <m/>
    <m/>
    <m/>
    <s v="No"/>
    <s v="No"/>
    <m/>
    <m/>
    <m/>
    <s v="Nothing"/>
    <m/>
    <s v="None/NA"/>
    <m/>
    <m/>
    <m/>
    <s v="Help accessing Personal Protective Equipment (PPE)"/>
    <m/>
    <m/>
    <m/>
    <m/>
    <m/>
    <m/>
    <m/>
    <m/>
    <x v="529"/>
  </r>
  <r>
    <n v="11573315195"/>
    <d v="2020-05-06T13:44:50.000"/>
    <d v="2020-05-06T19:03:54.000"/>
    <s v="CU"/>
    <x v="11"/>
    <s v="1"/>
    <m/>
    <m/>
    <m/>
    <x v="2"/>
    <n v="371"/>
    <n v="964.6"/>
    <x v="1"/>
    <x v="8"/>
    <x v="8"/>
    <n v="2"/>
    <n v="1"/>
    <n v="0"/>
    <x v="4"/>
    <n v="4"/>
    <s v="Yes"/>
    <m/>
    <m/>
    <m/>
    <m/>
    <m/>
    <m/>
    <s v="delaying or impeding capital improvement projects"/>
    <m/>
    <m/>
    <m/>
    <s v="Failure of cattle market and all the problems related to cattle ranchers in our area."/>
    <m/>
    <s v="Miscellaneous"/>
    <n v="1"/>
    <s v="Increase"/>
    <n v="7"/>
    <n v="7"/>
    <x v="2"/>
    <n v="1998.08"/>
    <n v="1998.08"/>
    <s v="Yes"/>
    <m/>
    <s v="U.S. Department of Agriculture loan(s)"/>
    <m/>
    <m/>
    <m/>
    <m/>
    <m/>
    <m/>
    <s v="No"/>
    <s v="No"/>
    <m/>
    <m/>
    <m/>
    <s v="The schools and the area churches are collaborating with preparing food and lunches to feed the kids.  The &quot;Woodshed&quot; station is now offering fresh vegetables and the &quot;Cow Cafe&quot; is now offering bulk products for pickup, similar to what Walmart does for pickup."/>
    <m/>
    <s v="Providing food/meals"/>
    <m/>
    <m/>
    <m/>
    <s v="Help accessing Personal Protective Equipment (PPE)"/>
    <m/>
    <m/>
    <m/>
    <m/>
    <m/>
    <m/>
    <m/>
    <m/>
    <x v="530"/>
  </r>
  <r>
    <n v="11573779918"/>
    <d v="2020-05-06T20:53:33.000"/>
    <d v="2020-05-06T20:57:09.000"/>
    <s v="CU"/>
    <x v="4"/>
    <s v="1"/>
    <m/>
    <m/>
    <m/>
    <x v="2"/>
    <n v="96"/>
    <n v="249.60000000000002"/>
    <x v="0"/>
    <x v="1"/>
    <x v="1"/>
    <n v="0"/>
    <n v="0"/>
    <n v="2"/>
    <x v="2"/>
    <n v="9"/>
    <s v="No"/>
    <m/>
    <m/>
    <m/>
    <m/>
    <m/>
    <m/>
    <m/>
    <m/>
    <m/>
    <m/>
    <m/>
    <m/>
    <m/>
    <m/>
    <m/>
    <m/>
    <n v="0"/>
    <x v="2"/>
    <m/>
    <s v=""/>
    <s v="Yes"/>
    <m/>
    <s v="U.S. Department of Agriculture loan(s)"/>
    <m/>
    <m/>
    <m/>
    <m/>
    <m/>
    <m/>
    <s v="No"/>
    <s v="No"/>
    <m/>
    <m/>
    <m/>
    <s v="none"/>
    <m/>
    <s v="None/NA"/>
    <m/>
    <m/>
    <m/>
    <m/>
    <m/>
    <m/>
    <m/>
    <m/>
    <s v="Not sure"/>
    <m/>
    <m/>
    <m/>
    <x v="531"/>
  </r>
  <r>
    <n v="11601095697"/>
    <d v="2020-05-14T15:15:41.000"/>
    <d v="2020-05-14T15:33:36.000"/>
    <s v="CU"/>
    <x v="11"/>
    <s v="2"/>
    <m/>
    <m/>
    <m/>
    <x v="0"/>
    <n v="315"/>
    <n v="819"/>
    <x v="1"/>
    <x v="17"/>
    <x v="8"/>
    <n v="0"/>
    <n v="2"/>
    <n v="2"/>
    <x v="0"/>
    <s v=""/>
    <s v="Yes"/>
    <m/>
    <m/>
    <m/>
    <m/>
    <s v="maintaining our system"/>
    <m/>
    <s v="delaying or impeding capital improvement projects"/>
    <m/>
    <m/>
    <m/>
    <m/>
    <m/>
    <m/>
    <m/>
    <s v="Decrease"/>
    <m/>
    <s v=""/>
    <x v="7"/>
    <n v="1763.8"/>
    <n v="-1763.8"/>
    <s v="No"/>
    <m/>
    <m/>
    <m/>
    <s v="Not borrowing"/>
    <m/>
    <m/>
    <m/>
    <m/>
    <s v="Not applicable"/>
    <s v="Yes"/>
    <s v="Sharing Operator for back up Maintenance and required testing in case of sickness"/>
    <m/>
    <s v="Personnel backups"/>
    <m/>
    <m/>
    <m/>
    <m/>
    <m/>
    <m/>
    <m/>
    <m/>
    <m/>
    <s v="Help communicating with customers"/>
    <m/>
    <s v="Not sure"/>
    <m/>
    <m/>
    <m/>
    <x v="532"/>
  </r>
  <r>
    <n v="11574723326"/>
    <d v="2020-05-07T03:14:52.000"/>
    <d v="2020-05-07T03:18:08.000"/>
    <s v="RCAC"/>
    <x v="27"/>
    <s v="1"/>
    <m/>
    <m/>
    <m/>
    <x v="0"/>
    <n v="100"/>
    <n v="260"/>
    <x v="0"/>
    <x v="25"/>
    <x v="8"/>
    <n v="0"/>
    <n v="2"/>
    <n v="0"/>
    <x v="0"/>
    <s v=""/>
    <s v="Not sure"/>
    <m/>
    <m/>
    <m/>
    <m/>
    <m/>
    <m/>
    <m/>
    <m/>
    <m/>
    <m/>
    <m/>
    <m/>
    <m/>
    <m/>
    <m/>
    <m/>
    <n v="0"/>
    <x v="2"/>
    <m/>
    <s v=""/>
    <s v="No"/>
    <m/>
    <m/>
    <m/>
    <s v="Not borrowing"/>
    <m/>
    <m/>
    <m/>
    <m/>
    <s v="Not applicable"/>
    <s v="No"/>
    <m/>
    <m/>
    <m/>
    <m/>
    <m/>
    <m/>
    <m/>
    <m/>
    <m/>
    <m/>
    <m/>
    <m/>
    <m/>
    <m/>
    <s v="Not sure"/>
    <m/>
    <m/>
    <m/>
    <x v="533"/>
  </r>
  <r>
    <n v="11605588817"/>
    <d v="2020-05-15T17:00:35.000"/>
    <d v="2020-05-15T17:04:59.000"/>
    <s v="CU"/>
    <x v="11"/>
    <s v="1"/>
    <s v="Yes"/>
    <m/>
    <m/>
    <x v="0"/>
    <n v="98"/>
    <n v="254.8"/>
    <x v="0"/>
    <x v="12"/>
    <x v="9"/>
    <n v="0"/>
    <n v="0"/>
    <n v="1"/>
    <x v="1"/>
    <n v="15"/>
    <s v="No"/>
    <m/>
    <m/>
    <m/>
    <m/>
    <m/>
    <m/>
    <m/>
    <m/>
    <m/>
    <m/>
    <m/>
    <m/>
    <m/>
    <m/>
    <m/>
    <m/>
    <n v="0"/>
    <x v="2"/>
    <m/>
    <s v=""/>
    <s v="No"/>
    <m/>
    <m/>
    <m/>
    <s v="Not borrowing"/>
    <m/>
    <m/>
    <m/>
    <m/>
    <s v="No"/>
    <s v="No"/>
    <m/>
    <m/>
    <m/>
    <m/>
    <m/>
    <m/>
    <m/>
    <m/>
    <m/>
    <m/>
    <m/>
    <m/>
    <m/>
    <m/>
    <m/>
    <s v="NOT AWARE OF ANY"/>
    <m/>
    <s v="None/NA"/>
    <x v="534"/>
  </r>
  <r>
    <n v="11604915964"/>
    <d v="2020-05-15T14:14:50.000"/>
    <d v="2020-05-15T14:18:22.000"/>
    <s v="CU"/>
    <x v="13"/>
    <s v="1"/>
    <m/>
    <m/>
    <m/>
    <x v="1"/>
    <n v="499"/>
    <n v="1297.4"/>
    <x v="1"/>
    <x v="3"/>
    <x v="3"/>
    <n v="1"/>
    <n v="0"/>
    <n v="0"/>
    <x v="1"/>
    <n v="15"/>
    <s v="No"/>
    <m/>
    <m/>
    <m/>
    <m/>
    <m/>
    <m/>
    <m/>
    <m/>
    <m/>
    <m/>
    <m/>
    <m/>
    <m/>
    <m/>
    <m/>
    <m/>
    <n v="0"/>
    <x v="2"/>
    <m/>
    <s v=""/>
    <m/>
    <m/>
    <m/>
    <m/>
    <m/>
    <m/>
    <m/>
    <m/>
    <m/>
    <m/>
    <m/>
    <m/>
    <m/>
    <m/>
    <m/>
    <m/>
    <m/>
    <m/>
    <m/>
    <m/>
    <m/>
    <m/>
    <m/>
    <m/>
    <m/>
    <m/>
    <m/>
    <m/>
    <m/>
    <x v="535"/>
  </r>
  <r>
    <n v="11602762241"/>
    <d v="2020-05-14T22:54:57.000"/>
    <d v="2020-05-14T22:58:11.000"/>
    <s v="RSOL"/>
    <x v="47"/>
    <s v="1"/>
    <m/>
    <m/>
    <m/>
    <x v="0"/>
    <n v="43"/>
    <n v="111.8"/>
    <x v="0"/>
    <x v="1"/>
    <x v="1"/>
    <n v="0"/>
    <n v="2"/>
    <n v="2"/>
    <x v="3"/>
    <n v="0"/>
    <s v="Yes"/>
    <m/>
    <m/>
    <s v="paying bills, like electricity"/>
    <m/>
    <s v="maintaining our system"/>
    <s v="complying with state and/or federal regulations"/>
    <s v="delaying or impeding capital improvement projects"/>
    <s v="paying back existing debt"/>
    <m/>
    <m/>
    <m/>
    <m/>
    <m/>
    <m/>
    <s v="No change"/>
    <n v="0"/>
    <n v="0"/>
    <x v="2"/>
    <n v="0"/>
    <n v="0"/>
    <s v="Yes"/>
    <m/>
    <s v="U.S. Department of Agriculture loan(s)"/>
    <m/>
    <m/>
    <m/>
    <m/>
    <m/>
    <m/>
    <s v="Not applicable"/>
    <s v="No"/>
    <m/>
    <m/>
    <m/>
    <m/>
    <m/>
    <m/>
    <m/>
    <s v="Help accessing financial assistance"/>
    <s v="Help with operations and maintenance"/>
    <m/>
    <m/>
    <s v="Help complying with state and/or federal regulations"/>
    <m/>
    <s v="Help planning for or adjusting to any future reopening (flushing, financing reconnections, etc.)"/>
    <m/>
    <m/>
    <m/>
    <m/>
    <x v="536"/>
  </r>
  <r>
    <n v="11568752538"/>
    <d v="2020-05-05T15:36:14.000"/>
    <d v="2020-05-05T16:28:02.000"/>
    <s v="CU"/>
    <x v="11"/>
    <s v="1"/>
    <m/>
    <m/>
    <m/>
    <x v="0"/>
    <n v="870"/>
    <n v="2262"/>
    <x v="1"/>
    <x v="8"/>
    <x v="8"/>
    <n v="4"/>
    <n v="0"/>
    <n v="0"/>
    <x v="4"/>
    <n v="4"/>
    <s v="Yes"/>
    <s v="paying staff"/>
    <m/>
    <m/>
    <m/>
    <s v="maintaining our system"/>
    <m/>
    <m/>
    <m/>
    <m/>
    <m/>
    <m/>
    <m/>
    <m/>
    <m/>
    <s v="Decrease"/>
    <n v="4.7"/>
    <n v="-4.7"/>
    <x v="1"/>
    <n v="1172.19"/>
    <n v="-1172.19"/>
    <s v="No"/>
    <m/>
    <m/>
    <m/>
    <s v="Not borrowing"/>
    <m/>
    <m/>
    <m/>
    <m/>
    <s v="Not applicable"/>
    <s v="No"/>
    <m/>
    <m/>
    <m/>
    <s v="A group of three churches are handing out groceries each week and also preparing casseroles and feeding folks.  They are also handing out dog food to those that need it."/>
    <m/>
    <s v="Providing food/meals"/>
    <m/>
    <m/>
    <m/>
    <m/>
    <m/>
    <m/>
    <m/>
    <m/>
    <s v="Not sure"/>
    <m/>
    <m/>
    <m/>
    <x v="537"/>
  </r>
  <r>
    <n v="11605317172"/>
    <d v="2020-05-15T15:54:18.000"/>
    <d v="2020-05-15T16:08:17.000"/>
    <s v="CU"/>
    <x v="13"/>
    <s v="Multiple"/>
    <m/>
    <m/>
    <m/>
    <x v="0"/>
    <n v="279"/>
    <n v="725.4"/>
    <x v="1"/>
    <x v="16"/>
    <x v="8"/>
    <n v="0"/>
    <n v="0"/>
    <n v="1"/>
    <x v="2"/>
    <n v="9"/>
    <s v="Yes"/>
    <m/>
    <m/>
    <s v="paying bills, like electricity"/>
    <m/>
    <s v="maintaining our system"/>
    <m/>
    <m/>
    <m/>
    <m/>
    <m/>
    <m/>
    <m/>
    <m/>
    <m/>
    <s v="Decrease"/>
    <n v="15"/>
    <n v="-15"/>
    <x v="0"/>
    <n v="2800"/>
    <n v="-2800"/>
    <s v="Yes"/>
    <s v="Bond(s)"/>
    <m/>
    <m/>
    <m/>
    <m/>
    <m/>
    <m/>
    <m/>
    <s v="No"/>
    <s v="Yes"/>
    <s v="Communities Unlimited  Arkansas Rural Water"/>
    <m/>
    <s v="No details provided - just listed agency they're partnering with"/>
    <m/>
    <m/>
    <m/>
    <m/>
    <m/>
    <m/>
    <m/>
    <m/>
    <m/>
    <m/>
    <m/>
    <s v="Not sure"/>
    <m/>
    <m/>
    <m/>
    <x v="538"/>
  </r>
  <r>
    <n v="11576256046"/>
    <d v="2020-05-07T14:18:25.000"/>
    <d v="2020-05-07T14:23:02.000"/>
    <s v="CU"/>
    <x v="11"/>
    <s v="1"/>
    <m/>
    <m/>
    <m/>
    <x v="0"/>
    <n v="704"/>
    <n v="1830.4"/>
    <x v="1"/>
    <x v="24"/>
    <x v="5"/>
    <n v="2"/>
    <n v="0"/>
    <n v="0"/>
    <x v="0"/>
    <s v=""/>
    <s v="Yes"/>
    <m/>
    <m/>
    <m/>
    <m/>
    <m/>
    <m/>
    <s v="delaying or impeding capital improvement projects"/>
    <m/>
    <m/>
    <m/>
    <m/>
    <m/>
    <m/>
    <m/>
    <s v="Decrease"/>
    <n v="20"/>
    <n v="-20"/>
    <x v="0"/>
    <n v="8000"/>
    <n v="-8000"/>
    <s v="Yes"/>
    <m/>
    <s v="U.S. Department of Agriculture loan(s)"/>
    <m/>
    <m/>
    <m/>
    <m/>
    <m/>
    <m/>
    <s v="Not applicable"/>
    <s v="Yes"/>
    <s v="Talking to surrounding Districts to see how they are operating during this time"/>
    <m/>
    <s v="Communication/Discussion - Sharing ideas/see what other organizations are doing"/>
    <m/>
    <m/>
    <m/>
    <m/>
    <m/>
    <m/>
    <m/>
    <m/>
    <m/>
    <m/>
    <m/>
    <s v="Not sure"/>
    <m/>
    <m/>
    <m/>
    <x v="539"/>
  </r>
  <r>
    <n v="11600770258"/>
    <d v="2020-05-14T14:00:26.000"/>
    <d v="2020-05-14T14:03:59.000"/>
    <s v="CU"/>
    <x v="4"/>
    <s v="1"/>
    <m/>
    <m/>
    <m/>
    <x v="2"/>
    <n v="460"/>
    <n v="1196"/>
    <x v="1"/>
    <x v="1"/>
    <x v="1"/>
    <n v="1"/>
    <n v="1"/>
    <n v="0"/>
    <x v="1"/>
    <n v="15"/>
    <s v="Not sure"/>
    <m/>
    <m/>
    <m/>
    <m/>
    <m/>
    <m/>
    <m/>
    <m/>
    <m/>
    <m/>
    <m/>
    <m/>
    <m/>
    <m/>
    <m/>
    <m/>
    <n v="0"/>
    <x v="2"/>
    <m/>
    <s v=""/>
    <m/>
    <m/>
    <m/>
    <m/>
    <m/>
    <s v="Do not want to answer"/>
    <m/>
    <m/>
    <m/>
    <s v="No"/>
    <s v="No"/>
    <m/>
    <m/>
    <m/>
    <m/>
    <m/>
    <m/>
    <m/>
    <m/>
    <m/>
    <m/>
    <m/>
    <m/>
    <m/>
    <m/>
    <s v="Not sure"/>
    <m/>
    <m/>
    <m/>
    <x v="540"/>
  </r>
  <r>
    <n v="11568549005"/>
    <d v="2020-05-05T15:06:50.000"/>
    <d v="2020-05-05T15:13:15.000"/>
    <s v="CU"/>
    <x v="4"/>
    <s v="1"/>
    <m/>
    <m/>
    <m/>
    <x v="0"/>
    <n v="46"/>
    <n v="119.60000000000001"/>
    <x v="0"/>
    <x v="1"/>
    <x v="1"/>
    <n v="0"/>
    <n v="1"/>
    <n v="1"/>
    <x v="0"/>
    <s v=""/>
    <s v="Not sure"/>
    <m/>
    <m/>
    <m/>
    <m/>
    <m/>
    <m/>
    <m/>
    <m/>
    <m/>
    <m/>
    <m/>
    <m/>
    <m/>
    <m/>
    <m/>
    <m/>
    <n v="0"/>
    <x v="2"/>
    <m/>
    <s v=""/>
    <s v="Yes"/>
    <m/>
    <m/>
    <m/>
    <m/>
    <m/>
    <s v="We have a grant from the Texas Water Development Board"/>
    <m/>
    <s v="State gov. agency"/>
    <s v="Not applicable"/>
    <s v="Yes"/>
    <s v="Due to our rural location we coordinate with the City of -, the City assist us with emergency needs."/>
    <m/>
    <s v="Emergency assistance"/>
    <s v="Our community is close and we continue to work close together and do our best to take care of each other."/>
    <m/>
    <s v="General assistance"/>
    <m/>
    <m/>
    <m/>
    <m/>
    <m/>
    <m/>
    <m/>
    <m/>
    <m/>
    <s v="We receive a tremendous amount of assistance from Communities Unlimited"/>
    <m/>
    <s v="Already receiving help"/>
    <x v="541"/>
  </r>
  <r>
    <n v="11568531367"/>
    <d v="2020-05-05T15:00:02.000"/>
    <d v="2020-05-05T15:05:19.000"/>
    <s v="GLCAP"/>
    <x v="3"/>
    <s v="1"/>
    <m/>
    <m/>
    <m/>
    <x v="2"/>
    <n v="615"/>
    <n v="1599"/>
    <x v="1"/>
    <x v="16"/>
    <x v="8"/>
    <n v="4"/>
    <n v="0"/>
    <n v="0"/>
    <x v="1"/>
    <n v="15"/>
    <s v="No"/>
    <m/>
    <m/>
    <m/>
    <m/>
    <m/>
    <m/>
    <m/>
    <m/>
    <m/>
    <m/>
    <m/>
    <m/>
    <m/>
    <m/>
    <m/>
    <m/>
    <n v="0"/>
    <x v="2"/>
    <m/>
    <s v=""/>
    <s v="No"/>
    <m/>
    <m/>
    <m/>
    <s v="Not borrowing"/>
    <m/>
    <m/>
    <m/>
    <m/>
    <s v="Not applicable"/>
    <s v="No"/>
    <m/>
    <m/>
    <m/>
    <m/>
    <m/>
    <m/>
    <m/>
    <m/>
    <m/>
    <m/>
    <m/>
    <m/>
    <m/>
    <m/>
    <s v="Not sure"/>
    <m/>
    <m/>
    <m/>
    <x v="542"/>
  </r>
  <r>
    <n v="11606033329"/>
    <d v="2020-05-15T19:04:38.000"/>
    <d v="2020-05-15T19:12:02.000"/>
    <s v="CU"/>
    <x v="20"/>
    <s v="1"/>
    <m/>
    <m/>
    <m/>
    <x v="0"/>
    <n v="30"/>
    <n v="78"/>
    <x v="0"/>
    <x v="1"/>
    <x v="1"/>
    <n v="2"/>
    <n v="1"/>
    <n v="0"/>
    <x v="0"/>
    <s v=""/>
    <s v="Yes"/>
    <s v="paying staff"/>
    <s v="keeping staff"/>
    <s v="paying bills, like electricity"/>
    <s v="paying for chemicals"/>
    <s v="maintaining our system"/>
    <s v="complying with state and/or federal regulations"/>
    <m/>
    <m/>
    <m/>
    <m/>
    <m/>
    <m/>
    <m/>
    <m/>
    <s v="Decrease"/>
    <n v="100"/>
    <n v="-100"/>
    <x v="3"/>
    <n v="10000"/>
    <n v="-10000"/>
    <s v="No"/>
    <m/>
    <m/>
    <m/>
    <s v="Not borrowing"/>
    <m/>
    <m/>
    <m/>
    <m/>
    <s v="Not applicable"/>
    <s v="No"/>
    <m/>
    <m/>
    <m/>
    <m/>
    <m/>
    <m/>
    <s v="Help navigating resources and/or policy changes"/>
    <s v="Help accessing financial assistance"/>
    <s v="Help with operations and maintenance"/>
    <m/>
    <m/>
    <s v="Help complying with state and/or federal regulations"/>
    <m/>
    <s v="Help planning for or adjusting to any future reopening (flushing, financing reconnections, etc.)"/>
    <m/>
    <m/>
    <m/>
    <m/>
    <x v="543"/>
  </r>
  <r>
    <n v="11570935520"/>
    <d v="2020-05-06T04:47:33.000"/>
    <d v="2020-05-06T04:55:45.000"/>
    <s v="CU"/>
    <x v="21"/>
    <s v="1"/>
    <m/>
    <m/>
    <m/>
    <x v="2"/>
    <n v="408"/>
    <n v="1060.8"/>
    <x v="1"/>
    <x v="1"/>
    <x v="1"/>
    <n v="0"/>
    <n v="1"/>
    <n v="1"/>
    <x v="1"/>
    <n v="15"/>
    <s v="No"/>
    <m/>
    <m/>
    <m/>
    <m/>
    <m/>
    <m/>
    <m/>
    <m/>
    <m/>
    <m/>
    <m/>
    <m/>
    <m/>
    <m/>
    <m/>
    <m/>
    <n v="0"/>
    <x v="2"/>
    <m/>
    <s v=""/>
    <s v="Yes"/>
    <m/>
    <s v="U.S. Department of Agriculture loan(s)"/>
    <m/>
    <m/>
    <m/>
    <m/>
    <m/>
    <m/>
    <s v="No"/>
    <s v="No"/>
    <m/>
    <m/>
    <m/>
    <s v="None"/>
    <m/>
    <s v="None/NA"/>
    <m/>
    <m/>
    <m/>
    <m/>
    <m/>
    <m/>
    <m/>
    <m/>
    <s v="Not sure"/>
    <m/>
    <m/>
    <m/>
    <x v="544"/>
  </r>
  <r>
    <n v="11593040766"/>
    <d v="2020-05-12T17:01:47.000"/>
    <d v="2020-05-12T17:25:51.000"/>
    <s v="GLCAP"/>
    <x v="7"/>
    <s v="1"/>
    <m/>
    <m/>
    <m/>
    <x v="2"/>
    <m/>
    <s v=""/>
    <x v="4"/>
    <x v="27"/>
    <x v="8"/>
    <n v="1"/>
    <n v="1"/>
    <n v="0"/>
    <x v="1"/>
    <n v="15"/>
    <s v="No"/>
    <m/>
    <m/>
    <m/>
    <m/>
    <m/>
    <m/>
    <m/>
    <m/>
    <m/>
    <m/>
    <m/>
    <m/>
    <m/>
    <m/>
    <m/>
    <m/>
    <n v="0"/>
    <x v="2"/>
    <m/>
    <s v=""/>
    <s v="Yes"/>
    <s v="Bond(s)"/>
    <s v="U.S. Department of Agriculture loan(s)"/>
    <m/>
    <m/>
    <m/>
    <m/>
    <m/>
    <m/>
    <s v="No"/>
    <s v="No"/>
    <m/>
    <m/>
    <m/>
    <m/>
    <m/>
    <m/>
    <s v="Help navigating resources and/or policy changes"/>
    <m/>
    <m/>
    <m/>
    <m/>
    <m/>
    <m/>
    <m/>
    <s v="Not sure"/>
    <m/>
    <m/>
    <m/>
    <x v="545"/>
  </r>
  <r>
    <n v="11602325424"/>
    <d v="2020-05-14T20:38:57.000"/>
    <d v="2020-05-14T20:41:49.000"/>
    <s v="CU"/>
    <x v="11"/>
    <s v="1"/>
    <m/>
    <m/>
    <m/>
    <x v="2"/>
    <n v="242"/>
    <n v="629.2"/>
    <x v="1"/>
    <x v="14"/>
    <x v="5"/>
    <n v="1"/>
    <n v="1"/>
    <n v="0"/>
    <x v="0"/>
    <s v=""/>
    <s v="Yes"/>
    <m/>
    <m/>
    <m/>
    <m/>
    <m/>
    <m/>
    <m/>
    <m/>
    <s v="unsure"/>
    <m/>
    <m/>
    <m/>
    <m/>
    <m/>
    <s v="Decrease"/>
    <n v="8"/>
    <n v="-8"/>
    <x v="1"/>
    <n v="10272"/>
    <n v="-10272"/>
    <s v="Yes"/>
    <m/>
    <s v="U.S. Department of Agriculture loan(s)"/>
    <m/>
    <m/>
    <m/>
    <m/>
    <m/>
    <m/>
    <s v="No"/>
    <s v="No"/>
    <m/>
    <m/>
    <m/>
    <m/>
    <m/>
    <m/>
    <m/>
    <m/>
    <m/>
    <m/>
    <m/>
    <m/>
    <m/>
    <m/>
    <s v="Not sure"/>
    <m/>
    <m/>
    <m/>
    <x v="546"/>
  </r>
  <r>
    <n v="11605564201"/>
    <d v="2020-05-15T16:53:00.000"/>
    <d v="2020-05-15T16:59:54.000"/>
    <s v="CU"/>
    <x v="11"/>
    <s v="1"/>
    <s v="Yes"/>
    <m/>
    <m/>
    <x v="0"/>
    <n v="1445"/>
    <n v="3757"/>
    <x v="2"/>
    <x v="36"/>
    <x v="9"/>
    <n v="8"/>
    <n v="0"/>
    <n v="0"/>
    <x v="1"/>
    <n v="15"/>
    <s v="No"/>
    <m/>
    <m/>
    <m/>
    <m/>
    <m/>
    <m/>
    <m/>
    <m/>
    <m/>
    <m/>
    <m/>
    <m/>
    <m/>
    <m/>
    <m/>
    <m/>
    <n v="0"/>
    <x v="2"/>
    <m/>
    <s v=""/>
    <s v="Yes"/>
    <m/>
    <m/>
    <m/>
    <m/>
    <m/>
    <s v="OKLAHOMA WATER RESOURCES BOARD,"/>
    <m/>
    <s v="State gov. agency"/>
    <s v="No"/>
    <s v="No"/>
    <m/>
    <m/>
    <m/>
    <m/>
    <m/>
    <m/>
    <m/>
    <m/>
    <m/>
    <m/>
    <m/>
    <m/>
    <m/>
    <m/>
    <m/>
    <s v="NONE AT THIS TIME."/>
    <m/>
    <s v="None/NA"/>
    <x v="547"/>
  </r>
  <r>
    <n v="11600844971"/>
    <d v="2020-05-14T14:16:46.000"/>
    <d v="2020-05-14T14:21:51.000"/>
    <s v="CU"/>
    <x v="5"/>
    <s v="1"/>
    <m/>
    <m/>
    <m/>
    <x v="0"/>
    <n v="2493"/>
    <n v="6481.8"/>
    <x v="2"/>
    <x v="3"/>
    <x v="3"/>
    <n v="1"/>
    <n v="1"/>
    <n v="0"/>
    <x v="0"/>
    <s v=""/>
    <s v="Not sure"/>
    <m/>
    <m/>
    <m/>
    <m/>
    <m/>
    <m/>
    <m/>
    <m/>
    <m/>
    <m/>
    <m/>
    <m/>
    <m/>
    <m/>
    <m/>
    <m/>
    <n v="0"/>
    <x v="2"/>
    <m/>
    <s v=""/>
    <s v="Yes"/>
    <m/>
    <s v="U.S. Department of Agriculture loan(s)"/>
    <m/>
    <m/>
    <m/>
    <m/>
    <m/>
    <m/>
    <s v="No"/>
    <s v="No"/>
    <m/>
    <m/>
    <m/>
    <m/>
    <m/>
    <m/>
    <m/>
    <m/>
    <m/>
    <m/>
    <m/>
    <m/>
    <m/>
    <m/>
    <s v="Not sure"/>
    <m/>
    <m/>
    <m/>
    <x v="548"/>
  </r>
  <r>
    <n v="11605811876"/>
    <d v="2020-05-15T18:00:48.000"/>
    <d v="2020-05-15T18:04:47.000"/>
    <s v="CU"/>
    <x v="11"/>
    <s v="1"/>
    <s v="Yes"/>
    <m/>
    <m/>
    <x v="2"/>
    <n v="1127"/>
    <n v="2930.2000000000003"/>
    <x v="1"/>
    <x v="19"/>
    <x v="5"/>
    <n v="6"/>
    <n v="0"/>
    <n v="0"/>
    <x v="1"/>
    <n v="15"/>
    <s v="Yes"/>
    <m/>
    <m/>
    <m/>
    <m/>
    <m/>
    <m/>
    <s v="delaying or impeding capital improvement projects"/>
    <s v="paying back existing debt"/>
    <m/>
    <m/>
    <m/>
    <m/>
    <m/>
    <m/>
    <s v="Decrease"/>
    <n v="12"/>
    <n v="-12"/>
    <x v="0"/>
    <n v="4976"/>
    <n v="-4976"/>
    <s v="Yes"/>
    <m/>
    <m/>
    <s v="State Revolving Fund loan(s)"/>
    <m/>
    <m/>
    <m/>
    <m/>
    <m/>
    <s v="No"/>
    <s v="No"/>
    <m/>
    <m/>
    <m/>
    <m/>
    <m/>
    <m/>
    <m/>
    <m/>
    <m/>
    <m/>
    <m/>
    <m/>
    <m/>
    <m/>
    <s v="Not sure"/>
    <m/>
    <m/>
    <m/>
    <x v="549"/>
  </r>
  <r>
    <n v="11596411782"/>
    <d v="2020-05-13T13:26:49.000"/>
    <d v="2020-05-13T13:33:21.000"/>
    <s v="CU"/>
    <x v="13"/>
    <s v="1"/>
    <m/>
    <m/>
    <m/>
    <x v="0"/>
    <n v="280"/>
    <n v="728"/>
    <x v="1"/>
    <x v="10"/>
    <x v="8"/>
    <n v="0"/>
    <n v="0"/>
    <n v="2"/>
    <x v="4"/>
    <n v="4"/>
    <s v="Yes"/>
    <s v="paying staff"/>
    <m/>
    <m/>
    <m/>
    <s v="maintaining our system"/>
    <m/>
    <s v="delaying or impeding capital improvement projects"/>
    <s v="paying back existing debt"/>
    <m/>
    <m/>
    <m/>
    <m/>
    <m/>
    <m/>
    <s v="Decrease"/>
    <m/>
    <s v=""/>
    <x v="7"/>
    <n v="10000"/>
    <n v="-10000"/>
    <s v="Yes"/>
    <m/>
    <s v="U.S. Department of Agriculture loan(s)"/>
    <m/>
    <m/>
    <m/>
    <m/>
    <m/>
    <m/>
    <s v="Not applicable"/>
    <s v="No"/>
    <m/>
    <m/>
    <m/>
    <m/>
    <m/>
    <m/>
    <m/>
    <s v="Help accessing financial assistance"/>
    <m/>
    <m/>
    <m/>
    <m/>
    <m/>
    <m/>
    <m/>
    <m/>
    <m/>
    <m/>
    <x v="550"/>
  </r>
  <r>
    <n v="11597143696"/>
    <d v="2020-05-13T16:15:28.000"/>
    <d v="2020-05-13T16:20:42.000"/>
    <s v="SERCAP"/>
    <x v="29"/>
    <s v="1"/>
    <m/>
    <m/>
    <m/>
    <x v="2"/>
    <n v="205"/>
    <n v="533"/>
    <x v="1"/>
    <x v="21"/>
    <x v="10"/>
    <n v="1"/>
    <n v="2"/>
    <n v="3"/>
    <x v="2"/>
    <n v="9"/>
    <s v="Yes"/>
    <m/>
    <m/>
    <m/>
    <m/>
    <m/>
    <m/>
    <m/>
    <m/>
    <s v="unsure"/>
    <m/>
    <m/>
    <m/>
    <m/>
    <m/>
    <s v="No change"/>
    <n v="0"/>
    <n v="0"/>
    <x v="2"/>
    <n v="0"/>
    <n v="0"/>
    <s v="No"/>
    <m/>
    <m/>
    <m/>
    <s v="Not borrowing"/>
    <m/>
    <m/>
    <m/>
    <m/>
    <s v="Not applicable"/>
    <s v="No"/>
    <m/>
    <m/>
    <m/>
    <m/>
    <m/>
    <m/>
    <s v="Help navigating resources and/or policy changes"/>
    <m/>
    <m/>
    <m/>
    <m/>
    <m/>
    <m/>
    <m/>
    <m/>
    <m/>
    <m/>
    <m/>
    <x v="551"/>
  </r>
  <r>
    <n v="11597110747"/>
    <d v="2020-05-13T16:06:25.000"/>
    <d v="2020-05-13T16:31:50.000"/>
    <s v="CU"/>
    <x v="13"/>
    <s v="1"/>
    <m/>
    <m/>
    <m/>
    <x v="2"/>
    <n v="400"/>
    <n v="1040"/>
    <x v="1"/>
    <x v="17"/>
    <x v="8"/>
    <n v="0"/>
    <n v="3"/>
    <n v="1"/>
    <x v="2"/>
    <n v="9"/>
    <s v="Yes"/>
    <s v="paying staff"/>
    <s v="keeping staff"/>
    <s v="paying bills, like electricity"/>
    <s v="paying for chemicals"/>
    <s v="maintaining our system"/>
    <s v="complying with state and/or federal regulations"/>
    <m/>
    <m/>
    <m/>
    <m/>
    <s v="Higher cost of supplies, some supplies not even being available."/>
    <m/>
    <s v="Paying for supplies"/>
    <m/>
    <s v="Decrease"/>
    <n v="8.5"/>
    <n v="-8.5"/>
    <x v="1"/>
    <n v="1100"/>
    <n v="-1100"/>
    <s v="Yes"/>
    <m/>
    <m/>
    <m/>
    <m/>
    <m/>
    <s v="ANRC for water"/>
    <m/>
    <s v="State gov. agency"/>
    <s v="No"/>
    <s v="Yes"/>
    <s v="Offices have been closed in  - &amp; -. Trying to do the same in both towns to keep complaints down."/>
    <m/>
    <s v="Closed offices"/>
    <m/>
    <m/>
    <m/>
    <m/>
    <s v="Help accessing financial assistance"/>
    <m/>
    <m/>
    <m/>
    <s v="Help complying with state and/or federal regulations"/>
    <m/>
    <m/>
    <s v="Not sure"/>
    <m/>
    <m/>
    <m/>
    <x v="552"/>
  </r>
  <r>
    <n v="11605461148"/>
    <d v="2020-05-15T16:18:55.000"/>
    <d v="2020-05-15T16:37:57.000"/>
    <s v="CU"/>
    <x v="11"/>
    <s v="1"/>
    <s v="Yes"/>
    <m/>
    <m/>
    <x v="2"/>
    <n v="1700"/>
    <n v="4420"/>
    <x v="2"/>
    <x v="5"/>
    <x v="5"/>
    <n v="6"/>
    <n v="0"/>
    <n v="0"/>
    <x v="2"/>
    <n v="9"/>
    <s v="Not sure"/>
    <m/>
    <m/>
    <m/>
    <m/>
    <m/>
    <m/>
    <m/>
    <m/>
    <m/>
    <m/>
    <m/>
    <m/>
    <m/>
    <m/>
    <m/>
    <m/>
    <n v="0"/>
    <x v="2"/>
    <m/>
    <s v=""/>
    <s v="No"/>
    <m/>
    <m/>
    <m/>
    <s v="Not borrowing"/>
    <m/>
    <m/>
    <m/>
    <m/>
    <s v="Not applicable"/>
    <s v="No"/>
    <m/>
    <m/>
    <m/>
    <s v="Schools are still handing out meals for kids.  The Boys &amp; Girls Club is handing out activity packs to kids to keep them busy.  There is a Saturday night cruise on Main Street to get a little social activity going.  Donations for local charities are being done during the cruise night and each week a different charity is being helped."/>
    <m/>
    <s v="Providing food/meals; general assistance"/>
    <m/>
    <m/>
    <m/>
    <s v="Help accessing Personal Protective Equipment (PPE)"/>
    <m/>
    <m/>
    <m/>
    <m/>
    <m/>
    <m/>
    <m/>
    <m/>
    <x v="553"/>
  </r>
  <r>
    <n v="11600452514"/>
    <d v="2020-05-14T12:34:37.000"/>
    <d v="2020-05-14T12:40:40.000"/>
    <s v="GLCAP"/>
    <x v="19"/>
    <s v="1"/>
    <m/>
    <m/>
    <s v="Incomplete"/>
    <x v="2"/>
    <n v="1400"/>
    <n v="3640"/>
    <x v="2"/>
    <x v="8"/>
    <x v="8"/>
    <n v="7"/>
    <n v="2"/>
    <n v="0"/>
    <x v="0"/>
    <s v=""/>
    <s v="Yes"/>
    <m/>
    <m/>
    <m/>
    <m/>
    <m/>
    <m/>
    <m/>
    <m/>
    <m/>
    <m/>
    <m/>
    <m/>
    <m/>
    <m/>
    <m/>
    <m/>
    <s v=""/>
    <x v="7"/>
    <m/>
    <s v=""/>
    <m/>
    <m/>
    <m/>
    <m/>
    <m/>
    <m/>
    <m/>
    <m/>
    <m/>
    <m/>
    <m/>
    <m/>
    <m/>
    <m/>
    <m/>
    <m/>
    <m/>
    <m/>
    <m/>
    <m/>
    <m/>
    <m/>
    <m/>
    <m/>
    <m/>
    <m/>
    <m/>
    <m/>
    <m/>
    <x v="554"/>
  </r>
  <r>
    <n v="11602595450"/>
    <d v="2020-05-14T22:01:44.000"/>
    <d v="2020-05-14T22:05:41.000"/>
    <s v="CU"/>
    <x v="20"/>
    <s v="1"/>
    <m/>
    <m/>
    <m/>
    <x v="2"/>
    <n v="2134"/>
    <n v="5548.400000000001"/>
    <x v="2"/>
    <x v="50"/>
    <x v="5"/>
    <n v="7"/>
    <n v="2"/>
    <n v="1"/>
    <x v="0"/>
    <s v=""/>
    <s v="Yes"/>
    <s v="paying staff"/>
    <s v="keeping staff"/>
    <s v="paying bills, like electricity"/>
    <m/>
    <m/>
    <m/>
    <m/>
    <m/>
    <m/>
    <m/>
    <m/>
    <m/>
    <m/>
    <m/>
    <s v="Increase"/>
    <n v="6"/>
    <n v="6"/>
    <x v="2"/>
    <n v="6708.75"/>
    <n v="6708.75"/>
    <s v="Yes"/>
    <m/>
    <m/>
    <s v="State Revolving Fund loan(s)"/>
    <m/>
    <m/>
    <m/>
    <m/>
    <m/>
    <s v="No"/>
    <s v="No"/>
    <m/>
    <m/>
    <m/>
    <m/>
    <m/>
    <m/>
    <m/>
    <m/>
    <m/>
    <s v="Help accessing Personal Protective Equipment (PPE)"/>
    <m/>
    <m/>
    <m/>
    <m/>
    <s v="Not sure"/>
    <m/>
    <m/>
    <m/>
    <x v="555"/>
  </r>
  <r>
    <n v="11576553938"/>
    <d v="2020-05-07T15:29:40.000"/>
    <d v="2020-05-07T15:33:38.000"/>
    <s v="CU"/>
    <x v="11"/>
    <s v="1"/>
    <m/>
    <m/>
    <m/>
    <x v="2"/>
    <n v="1038"/>
    <n v="2698.8"/>
    <x v="1"/>
    <x v="8"/>
    <x v="8"/>
    <n v="5"/>
    <n v="1"/>
    <n v="0"/>
    <x v="1"/>
    <n v="15"/>
    <s v="No"/>
    <m/>
    <m/>
    <m/>
    <m/>
    <m/>
    <m/>
    <m/>
    <m/>
    <m/>
    <m/>
    <m/>
    <m/>
    <m/>
    <m/>
    <m/>
    <m/>
    <n v="0"/>
    <x v="2"/>
    <m/>
    <s v=""/>
    <s v="Yes"/>
    <m/>
    <m/>
    <s v="State Revolving Fund loan(s)"/>
    <m/>
    <m/>
    <s v="Communities Unlimited"/>
    <m/>
    <s v="Communities Unlimited"/>
    <s v="No"/>
    <s v="No"/>
    <m/>
    <m/>
    <m/>
    <m/>
    <m/>
    <m/>
    <m/>
    <s v="Help accessing financial assistance"/>
    <m/>
    <m/>
    <m/>
    <m/>
    <m/>
    <m/>
    <m/>
    <m/>
    <m/>
    <m/>
    <x v="556"/>
  </r>
  <r>
    <n v="11604836032"/>
    <d v="2020-05-15T13:56:36.000"/>
    <d v="2020-05-15T14:12:13.000"/>
    <s v="CU"/>
    <x v="13"/>
    <s v="1"/>
    <m/>
    <m/>
    <s v="Incomplete"/>
    <x v="0"/>
    <n v="342"/>
    <n v="889.2"/>
    <x v="1"/>
    <x v="15"/>
    <x v="8"/>
    <n v="0"/>
    <n v="1"/>
    <n v="0"/>
    <x v="2"/>
    <n v="9"/>
    <s v="Yes"/>
    <m/>
    <m/>
    <m/>
    <m/>
    <m/>
    <m/>
    <m/>
    <m/>
    <m/>
    <m/>
    <m/>
    <m/>
    <m/>
    <m/>
    <m/>
    <m/>
    <s v=""/>
    <x v="7"/>
    <m/>
    <s v=""/>
    <m/>
    <m/>
    <m/>
    <m/>
    <m/>
    <m/>
    <m/>
    <m/>
    <m/>
    <m/>
    <m/>
    <m/>
    <m/>
    <m/>
    <m/>
    <m/>
    <m/>
    <m/>
    <m/>
    <m/>
    <m/>
    <m/>
    <m/>
    <m/>
    <m/>
    <m/>
    <m/>
    <m/>
    <m/>
    <x v="557"/>
  </r>
  <r>
    <n v="11587759810"/>
    <d v="2020-05-11T14:47:31.000"/>
    <d v="2020-05-11T16:37:53.000"/>
    <s v="SERCAP"/>
    <x v="28"/>
    <s v="1"/>
    <m/>
    <m/>
    <m/>
    <x v="2"/>
    <n v="2700"/>
    <n v="7020"/>
    <x v="2"/>
    <x v="8"/>
    <x v="8"/>
    <n v="4"/>
    <n v="0"/>
    <n v="0"/>
    <x v="0"/>
    <s v=""/>
    <s v="Yes"/>
    <m/>
    <m/>
    <m/>
    <m/>
    <m/>
    <m/>
    <s v="delaying or impeding capital improvement projects"/>
    <m/>
    <m/>
    <m/>
    <m/>
    <m/>
    <m/>
    <m/>
    <s v="Decrease"/>
    <m/>
    <s v=""/>
    <x v="7"/>
    <m/>
    <s v=""/>
    <s v="Yes"/>
    <m/>
    <s v="U.S. Department of Agriculture loan(s)"/>
    <s v="State Revolving Fund loan(s)"/>
    <m/>
    <m/>
    <m/>
    <m/>
    <m/>
    <s v="Not applicable"/>
    <s v="Not sure"/>
    <m/>
    <m/>
    <m/>
    <m/>
    <m/>
    <m/>
    <m/>
    <m/>
    <m/>
    <m/>
    <m/>
    <m/>
    <m/>
    <m/>
    <s v="Not sure"/>
    <m/>
    <m/>
    <m/>
    <x v="558"/>
  </r>
  <r>
    <n v="11577243768"/>
    <d v="2020-05-07T18:23:25.000"/>
    <d v="2020-05-07T18:29:40.000"/>
    <s v="CU"/>
    <x v="13"/>
    <s v="1"/>
    <m/>
    <m/>
    <m/>
    <x v="2"/>
    <n v="620"/>
    <n v="1612"/>
    <x v="1"/>
    <x v="5"/>
    <x v="5"/>
    <n v="5"/>
    <n v="0"/>
    <n v="0"/>
    <x v="4"/>
    <n v="4"/>
    <s v="Yes"/>
    <s v="paying staff"/>
    <s v="keeping staff"/>
    <s v="paying bills, like electricity"/>
    <m/>
    <s v="maintaining our system"/>
    <m/>
    <s v="delaying or impeding capital improvement projects"/>
    <m/>
    <m/>
    <m/>
    <m/>
    <m/>
    <m/>
    <m/>
    <s v="Decrease"/>
    <n v="25"/>
    <n v="-25"/>
    <x v="6"/>
    <n v="4000"/>
    <n v="-4000"/>
    <m/>
    <m/>
    <m/>
    <m/>
    <m/>
    <m/>
    <s v="loan pending"/>
    <m/>
    <s v="Loan - other"/>
    <s v="No"/>
    <s v="No"/>
    <m/>
    <m/>
    <m/>
    <m/>
    <m/>
    <m/>
    <s v="Help navigating resources and/or policy changes"/>
    <s v="Help accessing financial assistance"/>
    <s v="Help with operations and maintenance"/>
    <s v="Help accessing Personal Protective Equipment (PPE)"/>
    <m/>
    <m/>
    <m/>
    <s v="Help planning for or adjusting to any future reopening (flushing, financing reconnections, etc.)"/>
    <m/>
    <m/>
    <m/>
    <m/>
    <x v="559"/>
  </r>
  <r>
    <n v="11581742029"/>
    <d v="2020-05-08T22:13:42.000"/>
    <d v="2020-05-08T22:31:19.000"/>
    <s v="RCAC"/>
    <x v="0"/>
    <s v="1"/>
    <m/>
    <m/>
    <m/>
    <x v="2"/>
    <n v="723"/>
    <n v="1879.8"/>
    <x v="1"/>
    <x v="22"/>
    <x v="8"/>
    <n v="6"/>
    <n v="1"/>
    <n v="1"/>
    <x v="0"/>
    <s v=""/>
    <s v="Yes"/>
    <s v="paying staff"/>
    <s v="keeping staff"/>
    <s v="paying bills, like electricity"/>
    <s v="paying for chemicals"/>
    <s v="maintaining our system"/>
    <s v="complying with state and/or federal regulations"/>
    <s v="delaying or impeding capital improvement projects"/>
    <s v="paying back existing debt"/>
    <m/>
    <m/>
    <m/>
    <m/>
    <m/>
    <m/>
    <s v="No change"/>
    <n v="0"/>
    <n v="0"/>
    <x v="2"/>
    <n v="0"/>
    <n v="0"/>
    <s v="Yes"/>
    <m/>
    <s v="U.S. Department of Agriculture loan(s)"/>
    <s v="State Revolving Fund loan(s)"/>
    <m/>
    <m/>
    <s v="Equipment loan"/>
    <m/>
    <s v="Loan - other"/>
    <s v="Not applicable"/>
    <s v="No"/>
    <m/>
    <m/>
    <m/>
    <s v="Most people are employed by mine they were laid off late April expect losses after that"/>
    <m/>
    <s v="Miscellaneous"/>
    <m/>
    <m/>
    <m/>
    <s v="Help accessing Personal Protective Equipment (PPE)"/>
    <s v="Help accessing supplies/chemicals"/>
    <m/>
    <m/>
    <m/>
    <m/>
    <s v="loss revenue (receivables) if we do not disconnect customers and they can't payback later?"/>
    <m/>
    <s v="Help collecting payments"/>
    <x v="560"/>
  </r>
  <r>
    <n v="11588754692"/>
    <d v="2020-05-11T18:47:21.000"/>
    <d v="2020-05-11T19:00:39.000"/>
    <s v="MAP"/>
    <x v="32"/>
    <s v="1"/>
    <m/>
    <m/>
    <m/>
    <x v="2"/>
    <n v="77"/>
    <n v="200.20000000000002"/>
    <x v="0"/>
    <x v="0"/>
    <x v="0"/>
    <n v="1"/>
    <n v="1"/>
    <n v="0"/>
    <x v="0"/>
    <s v=""/>
    <s v="Not sure"/>
    <m/>
    <m/>
    <m/>
    <m/>
    <m/>
    <m/>
    <m/>
    <m/>
    <m/>
    <m/>
    <m/>
    <m/>
    <m/>
    <m/>
    <m/>
    <m/>
    <n v="0"/>
    <x v="2"/>
    <m/>
    <s v=""/>
    <m/>
    <m/>
    <m/>
    <m/>
    <m/>
    <m/>
    <s v="Nothing Active/ but waiting for grant award for sewer replacement in City of -"/>
    <m/>
    <s v="None/don't know"/>
    <s v="No"/>
    <s v="No"/>
    <m/>
    <m/>
    <m/>
    <m/>
    <m/>
    <m/>
    <m/>
    <m/>
    <m/>
    <m/>
    <m/>
    <m/>
    <m/>
    <m/>
    <s v="Not sure"/>
    <m/>
    <m/>
    <m/>
    <x v="561"/>
  </r>
  <r>
    <n v="11585219629"/>
    <d v="2020-05-10T16:05:48.000"/>
    <d v="2020-05-10T16:16:10.000"/>
    <s v="GLCAP"/>
    <x v="12"/>
    <s v="1"/>
    <m/>
    <m/>
    <m/>
    <x v="2"/>
    <n v="300"/>
    <n v="780"/>
    <x v="1"/>
    <x v="8"/>
    <x v="8"/>
    <n v="4"/>
    <n v="1"/>
    <n v="2"/>
    <x v="4"/>
    <n v="4"/>
    <s v="Yes"/>
    <s v="paying staff"/>
    <m/>
    <s v="paying bills, like electricity"/>
    <s v="paying for chemicals"/>
    <m/>
    <m/>
    <m/>
    <s v="paying back existing debt"/>
    <m/>
    <m/>
    <m/>
    <m/>
    <m/>
    <m/>
    <s v="Decrease"/>
    <n v="20"/>
    <n v="-20"/>
    <x v="0"/>
    <n v="25000"/>
    <n v="-25000"/>
    <s v="Yes"/>
    <m/>
    <s v="U.S. Department of Agriculture loan(s)"/>
    <m/>
    <m/>
    <m/>
    <m/>
    <m/>
    <m/>
    <s v="No"/>
    <s v="Yes"/>
    <s v="Working together with other officials in - County to strategize in the healthy/at work initiative.  Working with local food banks to assist families in - and - county"/>
    <m/>
    <s v="Communication/Discussion - Providing help as needed"/>
    <m/>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m/>
    <m/>
    <x v="562"/>
  </r>
  <r>
    <n v="11587521993"/>
    <d v="2020-05-11T13:14:52.000"/>
    <d v="2020-05-11T14:10:34.000"/>
    <s v="CU"/>
    <x v="13"/>
    <s v="1"/>
    <m/>
    <m/>
    <m/>
    <x v="2"/>
    <n v="71"/>
    <n v="184.6"/>
    <x v="0"/>
    <x v="26"/>
    <x v="5"/>
    <n v="0"/>
    <n v="3"/>
    <n v="2"/>
    <x v="1"/>
    <n v="15"/>
    <s v="Yes"/>
    <s v="paying staff"/>
    <m/>
    <m/>
    <m/>
    <m/>
    <m/>
    <m/>
    <m/>
    <m/>
    <m/>
    <m/>
    <m/>
    <m/>
    <m/>
    <s v="Decrease"/>
    <n v="7"/>
    <n v="-7"/>
    <x v="1"/>
    <n v="400"/>
    <n v="-400"/>
    <s v="No"/>
    <m/>
    <m/>
    <m/>
    <s v="Not borrowing"/>
    <m/>
    <m/>
    <m/>
    <m/>
    <s v="No"/>
    <s v="No"/>
    <m/>
    <m/>
    <m/>
    <s v="The City of - has suspended shut-offs of water services."/>
    <m/>
    <s v="Assistance to customers with payments and/or suspended shutoffs"/>
    <m/>
    <s v="Help accessing financial assistance"/>
    <m/>
    <m/>
    <m/>
    <m/>
    <m/>
    <s v="Help planning for or adjusting to any future reopening (flushing, financing reconnections, etc.)"/>
    <m/>
    <m/>
    <m/>
    <m/>
    <x v="563"/>
  </r>
  <r>
    <n v="11593134325"/>
    <d v="2020-05-12T17:36:03.000"/>
    <d v="2020-05-12T17:40:52.000"/>
    <s v="GLCAP"/>
    <x v="19"/>
    <s v="1"/>
    <m/>
    <m/>
    <m/>
    <x v="2"/>
    <n v="1200"/>
    <n v="3120"/>
    <x v="1"/>
    <x v="56"/>
    <x v="4"/>
    <n v="6"/>
    <n v="0"/>
    <n v="0"/>
    <x v="0"/>
    <s v=""/>
    <s v="Yes"/>
    <s v="paying staff"/>
    <m/>
    <m/>
    <s v="paying for chemicals"/>
    <m/>
    <s v="complying with state and/or federal regulations"/>
    <m/>
    <m/>
    <m/>
    <m/>
    <m/>
    <m/>
    <m/>
    <m/>
    <s v="Decrease"/>
    <n v="15"/>
    <n v="-15"/>
    <x v="0"/>
    <m/>
    <s v=""/>
    <s v="Yes"/>
    <s v="Bond(s)"/>
    <s v="U.S. Department of Agriculture loan(s)"/>
    <m/>
    <m/>
    <m/>
    <m/>
    <m/>
    <m/>
    <s v="No"/>
    <s v="Yes"/>
    <s v="discussion with regional water source providers"/>
    <m/>
    <s v="Communication/Discussion - Details of discussion not provided"/>
    <m/>
    <m/>
    <m/>
    <m/>
    <m/>
    <m/>
    <m/>
    <m/>
    <m/>
    <m/>
    <m/>
    <s v="Not sure"/>
    <m/>
    <m/>
    <m/>
    <x v="564"/>
  </r>
  <r>
    <n v="11572868947"/>
    <d v="2020-05-06T16:01:13.000"/>
    <d v="2020-05-06T16:48:23.000"/>
    <s v="CU"/>
    <x v="11"/>
    <s v="1"/>
    <s v="Yes"/>
    <m/>
    <m/>
    <x v="0"/>
    <n v="308"/>
    <n v="800.8000000000001"/>
    <x v="1"/>
    <x v="10"/>
    <x v="8"/>
    <n v="1"/>
    <n v="1"/>
    <n v="0"/>
    <x v="2"/>
    <n v="9"/>
    <s v="Yes"/>
    <m/>
    <m/>
    <m/>
    <m/>
    <m/>
    <m/>
    <m/>
    <m/>
    <s v="unsure"/>
    <m/>
    <m/>
    <m/>
    <m/>
    <m/>
    <s v="Increase"/>
    <n v="12"/>
    <n v="12"/>
    <x v="8"/>
    <n v="1834"/>
    <n v="1834"/>
    <s v="Yes"/>
    <m/>
    <s v="U.S. Department of Agriculture loan(s)"/>
    <m/>
    <m/>
    <m/>
    <s v="CDBG"/>
    <m/>
    <s v="CDBG Grant"/>
    <s v="No"/>
    <s v="Yes"/>
    <s v="Verbal agreements with three local operators at two systems to cover for operator if he falls ill."/>
    <m/>
    <s v="Personnel backups"/>
    <s v="None"/>
    <m/>
    <s v="None/NA"/>
    <m/>
    <m/>
    <s v="Help with operations and maintenance"/>
    <m/>
    <m/>
    <m/>
    <m/>
    <m/>
    <m/>
    <m/>
    <m/>
    <m/>
    <x v="565"/>
  </r>
  <r>
    <n v="11570700288"/>
    <d v="2020-05-06T02:13:36.000"/>
    <d v="2020-05-06T02:37:45.000"/>
    <s v="CU"/>
    <x v="21"/>
    <s v="1"/>
    <m/>
    <m/>
    <m/>
    <x v="0"/>
    <n v="145"/>
    <n v="377"/>
    <x v="0"/>
    <x v="19"/>
    <x v="5"/>
    <n v="4"/>
    <n v="0"/>
    <n v="0"/>
    <x v="6"/>
    <n v="1"/>
    <s v="Yes"/>
    <s v="paying staff"/>
    <m/>
    <s v="paying bills, like electricity"/>
    <m/>
    <s v="maintaining our system"/>
    <m/>
    <m/>
    <s v="paying back existing debt"/>
    <m/>
    <m/>
    <m/>
    <m/>
    <m/>
    <m/>
    <s v="Decrease"/>
    <n v="75"/>
    <n v="-75"/>
    <x v="12"/>
    <n v="5000"/>
    <n v="-5000"/>
    <s v="Yes"/>
    <m/>
    <s v="U.S. Department of Agriculture loan(s)"/>
    <m/>
    <m/>
    <m/>
    <m/>
    <m/>
    <m/>
    <s v="No"/>
    <s v="No"/>
    <m/>
    <m/>
    <m/>
    <m/>
    <m/>
    <m/>
    <m/>
    <s v="Help accessing financial assistance"/>
    <m/>
    <s v="Help accessing Personal Protective Equipment (PPE)"/>
    <m/>
    <m/>
    <m/>
    <s v="Help planning for or adjusting to any future reopening (flushing, financing reconnections, etc.)"/>
    <m/>
    <m/>
    <m/>
    <m/>
    <x v="566"/>
  </r>
  <r>
    <n v="11577641938"/>
    <d v="2020-05-07T20:16:13.000"/>
    <d v="2020-05-07T20:38:12.000"/>
    <s v="MAP"/>
    <x v="1"/>
    <s v="1"/>
    <m/>
    <m/>
    <m/>
    <x v="2"/>
    <n v="1137"/>
    <n v="2956.2000000000003"/>
    <x v="1"/>
    <x v="22"/>
    <x v="8"/>
    <n v="3"/>
    <n v="1"/>
    <n v="0"/>
    <x v="4"/>
    <n v="4"/>
    <s v="Yes"/>
    <s v="paying staff"/>
    <s v="keeping staff"/>
    <s v="paying bills, like electricity"/>
    <s v="paying for chemicals"/>
    <s v="maintaining our system"/>
    <s v="complying with state and/or federal regulations"/>
    <s v="delaying or impeding capital improvement projects"/>
    <s v="paying back existing debt"/>
    <m/>
    <m/>
    <m/>
    <m/>
    <m/>
    <m/>
    <s v="Decrease"/>
    <n v="3"/>
    <n v="-3"/>
    <x v="1"/>
    <n v="8000"/>
    <n v="-8000"/>
    <s v="Yes"/>
    <m/>
    <m/>
    <s v="State Revolving Fund loan(s)"/>
    <m/>
    <m/>
    <m/>
    <m/>
    <m/>
    <s v="No"/>
    <s v="Yes"/>
    <s v="our city electric department"/>
    <m/>
    <s v="No details provided - just listed agency they're partnering with"/>
    <s v="no"/>
    <m/>
    <s v="None/NA"/>
    <m/>
    <m/>
    <m/>
    <m/>
    <m/>
    <m/>
    <m/>
    <m/>
    <s v="Not sure"/>
    <m/>
    <m/>
    <m/>
    <x v="567"/>
  </r>
  <r>
    <n v="11581401368"/>
    <d v="2020-05-08T20:12:20.000"/>
    <d v="2020-05-08T20:24:31.000"/>
    <s v="CU"/>
    <x v="11"/>
    <s v="1"/>
    <m/>
    <m/>
    <m/>
    <x v="0"/>
    <n v="160"/>
    <n v="416"/>
    <x v="0"/>
    <x v="29"/>
    <x v="8"/>
    <n v="1"/>
    <n v="1"/>
    <n v="0"/>
    <x v="1"/>
    <n v="15"/>
    <s v="No"/>
    <m/>
    <m/>
    <m/>
    <m/>
    <m/>
    <m/>
    <m/>
    <m/>
    <m/>
    <m/>
    <m/>
    <m/>
    <m/>
    <m/>
    <m/>
    <m/>
    <n v="0"/>
    <x v="2"/>
    <m/>
    <s v=""/>
    <s v="No"/>
    <m/>
    <m/>
    <m/>
    <s v="Not borrowing"/>
    <m/>
    <m/>
    <m/>
    <m/>
    <s v="Not applicable"/>
    <s v="No"/>
    <m/>
    <m/>
    <m/>
    <s v="None"/>
    <m/>
    <s v="None/NA"/>
    <m/>
    <m/>
    <m/>
    <m/>
    <m/>
    <m/>
    <m/>
    <m/>
    <s v="Not sure"/>
    <m/>
    <m/>
    <m/>
    <x v="568"/>
  </r>
  <r>
    <n v="11605596040"/>
    <d v="2020-05-15T16:49:49.000"/>
    <d v="2020-05-15T17:08:43.000"/>
    <s v="CU"/>
    <x v="11"/>
    <s v="1"/>
    <s v="Yes"/>
    <m/>
    <m/>
    <x v="0"/>
    <n v="1770"/>
    <n v="4602"/>
    <x v="2"/>
    <x v="21"/>
    <x v="10"/>
    <n v="6"/>
    <n v="0"/>
    <n v="0"/>
    <x v="4"/>
    <n v="4"/>
    <s v="Not sure"/>
    <m/>
    <m/>
    <m/>
    <m/>
    <m/>
    <m/>
    <m/>
    <m/>
    <m/>
    <m/>
    <m/>
    <m/>
    <m/>
    <m/>
    <m/>
    <m/>
    <n v="0"/>
    <x v="2"/>
    <m/>
    <s v=""/>
    <s v="No"/>
    <m/>
    <m/>
    <m/>
    <s v="Not borrowing"/>
    <m/>
    <m/>
    <m/>
    <m/>
    <s v="Not applicable"/>
    <s v="No"/>
    <m/>
    <m/>
    <m/>
    <s v="Not that I am aware of."/>
    <m/>
    <s v="None/NA"/>
    <m/>
    <m/>
    <m/>
    <s v="Help accessing Personal Protective Equipment (PPE)"/>
    <m/>
    <m/>
    <m/>
    <m/>
    <m/>
    <m/>
    <m/>
    <m/>
    <x v="568"/>
  </r>
  <r>
    <n v="11577818980"/>
    <d v="2020-05-07T21:10:01.000"/>
    <d v="2020-05-07T21:14:31.000"/>
    <s v="RCAC"/>
    <x v="27"/>
    <s v="1"/>
    <m/>
    <m/>
    <m/>
    <x v="2"/>
    <n v="149"/>
    <n v="387.40000000000003"/>
    <x v="0"/>
    <x v="1"/>
    <x v="1"/>
    <n v="0"/>
    <n v="1"/>
    <n v="1"/>
    <x v="1"/>
    <n v="15"/>
    <s v="No"/>
    <m/>
    <m/>
    <m/>
    <m/>
    <m/>
    <m/>
    <m/>
    <m/>
    <m/>
    <m/>
    <m/>
    <m/>
    <m/>
    <m/>
    <m/>
    <m/>
    <n v="0"/>
    <x v="2"/>
    <m/>
    <s v=""/>
    <s v="Yes"/>
    <s v="Bond(s)"/>
    <s v="U.S. Department of Agriculture loan(s)"/>
    <m/>
    <m/>
    <m/>
    <m/>
    <m/>
    <m/>
    <s v="No"/>
    <s v="No"/>
    <m/>
    <m/>
    <m/>
    <s v="there is no covid-19 situations in our area."/>
    <m/>
    <s v="None (no cases in area)"/>
    <m/>
    <m/>
    <m/>
    <m/>
    <s v="Help accessing supplies/chemicals"/>
    <m/>
    <m/>
    <m/>
    <m/>
    <m/>
    <m/>
    <m/>
    <x v="569"/>
  </r>
  <r>
    <n v="11604366348"/>
    <d v="2020-05-15T11:36:49.000"/>
    <d v="2020-05-15T11:41:51.000"/>
    <s v="RSOL"/>
    <x v="47"/>
    <s v="1"/>
    <m/>
    <m/>
    <m/>
    <x v="0"/>
    <n v="76"/>
    <n v="197.6"/>
    <x v="0"/>
    <x v="61"/>
    <x v="4"/>
    <n v="0"/>
    <n v="0"/>
    <n v="0"/>
    <x v="3"/>
    <n v="0"/>
    <s v="Not sure"/>
    <m/>
    <m/>
    <m/>
    <m/>
    <m/>
    <m/>
    <m/>
    <m/>
    <m/>
    <m/>
    <m/>
    <m/>
    <m/>
    <m/>
    <m/>
    <m/>
    <n v="0"/>
    <x v="2"/>
    <m/>
    <s v=""/>
    <s v="Yes"/>
    <m/>
    <m/>
    <s v="State Revolving Fund loan(s)"/>
    <m/>
    <m/>
    <m/>
    <m/>
    <m/>
    <s v="No"/>
    <s v="No"/>
    <m/>
    <m/>
    <m/>
    <m/>
    <m/>
    <m/>
    <m/>
    <m/>
    <m/>
    <m/>
    <m/>
    <m/>
    <m/>
    <m/>
    <s v="Not sure"/>
    <m/>
    <m/>
    <m/>
    <x v="569"/>
  </r>
  <r>
    <n v="11604662461"/>
    <d v="2020-05-15T13:09:53.000"/>
    <d v="2020-05-15T13:14:19.000"/>
    <s v="GLCAP"/>
    <x v="40"/>
    <s v="1"/>
    <m/>
    <m/>
    <m/>
    <x v="2"/>
    <n v="181"/>
    <n v="470.6"/>
    <x v="0"/>
    <x v="16"/>
    <x v="8"/>
    <n v="1"/>
    <n v="1"/>
    <n v="0"/>
    <x v="5"/>
    <s v=""/>
    <s v="Yes"/>
    <s v="paying staff"/>
    <m/>
    <s v="paying bills, like electricity"/>
    <s v="paying for chemicals"/>
    <s v="maintaining our system"/>
    <s v="complying with state and/or federal regulations"/>
    <s v="delaying or impeding capital improvement projects"/>
    <s v="paying back existing debt"/>
    <m/>
    <m/>
    <m/>
    <m/>
    <m/>
    <m/>
    <s v="Decrease"/>
    <n v="20"/>
    <n v="-20"/>
    <x v="0"/>
    <m/>
    <s v=""/>
    <s v="Yes"/>
    <m/>
    <s v="U.S. Department of Agriculture loan(s)"/>
    <m/>
    <m/>
    <m/>
    <m/>
    <m/>
    <m/>
    <s v="No"/>
    <s v="No"/>
    <m/>
    <m/>
    <m/>
    <m/>
    <m/>
    <m/>
    <m/>
    <m/>
    <m/>
    <m/>
    <m/>
    <m/>
    <m/>
    <m/>
    <m/>
    <s v="NONE"/>
    <m/>
    <s v="None/NA"/>
    <x v="570"/>
  </r>
  <r>
    <n v="11600185495"/>
    <d v="2020-05-14T11:03:57.000"/>
    <d v="2020-05-14T11:07:27.000"/>
    <s v="RSOL"/>
    <x v="18"/>
    <s v="1"/>
    <m/>
    <m/>
    <m/>
    <x v="0"/>
    <n v="1100"/>
    <n v="2860"/>
    <x v="1"/>
    <x v="11"/>
    <x v="2"/>
    <n v="3"/>
    <n v="0"/>
    <n v="0"/>
    <x v="4"/>
    <n v="4"/>
    <s v="Not sure"/>
    <m/>
    <m/>
    <m/>
    <m/>
    <m/>
    <m/>
    <m/>
    <m/>
    <m/>
    <m/>
    <m/>
    <m/>
    <m/>
    <m/>
    <m/>
    <m/>
    <n v="0"/>
    <x v="2"/>
    <m/>
    <s v=""/>
    <s v="Yes"/>
    <s v="Bond(s)"/>
    <m/>
    <m/>
    <m/>
    <m/>
    <m/>
    <m/>
    <m/>
    <s v="Yes"/>
    <s v="Yes"/>
    <s v="cross training"/>
    <m/>
    <s v="Training"/>
    <m/>
    <m/>
    <m/>
    <m/>
    <m/>
    <m/>
    <m/>
    <m/>
    <m/>
    <m/>
    <m/>
    <s v="Not sure"/>
    <m/>
    <m/>
    <m/>
    <x v="571"/>
  </r>
  <r>
    <n v="11594589536"/>
    <d v="2020-05-13T00:36:10.000"/>
    <d v="2020-05-13T00:57:37.000"/>
    <s v="CU"/>
    <x v="20"/>
    <s v="1"/>
    <m/>
    <m/>
    <m/>
    <x v="0"/>
    <n v="32"/>
    <n v="83.2"/>
    <x v="0"/>
    <x v="3"/>
    <x v="3"/>
    <n v="2"/>
    <n v="0"/>
    <n v="1"/>
    <x v="6"/>
    <n v="1"/>
    <s v="Yes"/>
    <s v="paying staff"/>
    <s v="keeping staff"/>
    <s v="paying bills, like electricity"/>
    <s v="paying for chemicals"/>
    <s v="maintaining our system"/>
    <m/>
    <m/>
    <s v="paying back existing debt"/>
    <m/>
    <m/>
    <m/>
    <m/>
    <m/>
    <m/>
    <s v="Decrease"/>
    <n v="100"/>
    <n v="-100"/>
    <x v="3"/>
    <n v="30000"/>
    <n v="-30000"/>
    <s v="No"/>
    <m/>
    <m/>
    <m/>
    <s v="Not borrowing"/>
    <m/>
    <m/>
    <m/>
    <m/>
    <s v="No"/>
    <s v="No"/>
    <m/>
    <m/>
    <m/>
    <m/>
    <m/>
    <m/>
    <m/>
    <m/>
    <m/>
    <m/>
    <m/>
    <m/>
    <m/>
    <m/>
    <m/>
    <s v="no help requested"/>
    <m/>
    <s v="None/NA"/>
    <x v="572"/>
  </r>
  <r>
    <n v="11606319515"/>
    <d v="2020-05-15T20:36:09.000"/>
    <d v="2020-05-15T20:38:52.000"/>
    <s v="CU"/>
    <x v="4"/>
    <s v="1"/>
    <m/>
    <m/>
    <m/>
    <x v="2"/>
    <n v="2100"/>
    <n v="5460"/>
    <x v="2"/>
    <x v="8"/>
    <x v="8"/>
    <n v="11"/>
    <n v="2"/>
    <n v="0"/>
    <x v="6"/>
    <n v="1"/>
    <s v="Yes"/>
    <m/>
    <m/>
    <m/>
    <m/>
    <s v="maintaining our system"/>
    <m/>
    <s v="delaying or impeding capital improvement projects"/>
    <s v="paying back existing debt"/>
    <m/>
    <m/>
    <m/>
    <m/>
    <m/>
    <m/>
    <s v="Decrease"/>
    <m/>
    <s v=""/>
    <x v="7"/>
    <m/>
    <s v=""/>
    <s v="Yes"/>
    <m/>
    <s v="U.S. Department of Agriculture loan(s)"/>
    <m/>
    <m/>
    <m/>
    <m/>
    <m/>
    <m/>
    <s v="Yes"/>
    <s v="No"/>
    <m/>
    <m/>
    <m/>
    <m/>
    <m/>
    <m/>
    <m/>
    <s v="Help accessing financial assistance"/>
    <s v="Help with operations and maintenance"/>
    <m/>
    <s v="Help accessing supplies/chemicals"/>
    <s v="Help complying with state and/or federal regulations"/>
    <m/>
    <m/>
    <m/>
    <m/>
    <m/>
    <m/>
    <x v="573"/>
  </r>
  <r>
    <n v="11579839405"/>
    <d v="2020-05-08T12:56:44.000"/>
    <d v="2020-05-08T13:01:25.000"/>
    <s v="RSOL"/>
    <x v="34"/>
    <s v="1"/>
    <m/>
    <m/>
    <m/>
    <x v="1"/>
    <m/>
    <s v=""/>
    <x v="4"/>
    <x v="1"/>
    <x v="1"/>
    <n v="0"/>
    <n v="3"/>
    <n v="0"/>
    <x v="2"/>
    <n v="9"/>
    <s v="No"/>
    <m/>
    <m/>
    <m/>
    <m/>
    <m/>
    <m/>
    <m/>
    <m/>
    <m/>
    <m/>
    <m/>
    <m/>
    <m/>
    <m/>
    <m/>
    <m/>
    <n v="0"/>
    <x v="2"/>
    <m/>
    <s v=""/>
    <s v="Yes"/>
    <m/>
    <m/>
    <s v="State Revolving Fund loan(s)"/>
    <m/>
    <m/>
    <m/>
    <m/>
    <m/>
    <s v="No"/>
    <s v="No"/>
    <m/>
    <m/>
    <m/>
    <m/>
    <m/>
    <m/>
    <m/>
    <m/>
    <m/>
    <m/>
    <m/>
    <m/>
    <m/>
    <m/>
    <s v="Not sure"/>
    <m/>
    <m/>
    <m/>
    <x v="574"/>
  </r>
  <r>
    <n v="11605524477"/>
    <d v="2020-05-15T15:03:35.000"/>
    <d v="2020-05-15T17:02:08.000"/>
    <s v="CU"/>
    <x v="11"/>
    <s v="1"/>
    <m/>
    <m/>
    <m/>
    <x v="2"/>
    <n v="1590"/>
    <n v="4134"/>
    <x v="2"/>
    <x v="22"/>
    <x v="8"/>
    <n v="5"/>
    <n v="0"/>
    <n v="0"/>
    <x v="4"/>
    <n v="4"/>
    <s v="Yes"/>
    <m/>
    <s v="keeping staff"/>
    <s v="paying bills, like electricity"/>
    <m/>
    <s v="maintaining our system"/>
    <m/>
    <s v="delaying or impeding capital improvement projects"/>
    <m/>
    <m/>
    <m/>
    <m/>
    <m/>
    <m/>
    <m/>
    <s v="No change"/>
    <n v="0"/>
    <n v="0"/>
    <x v="2"/>
    <n v="0"/>
    <n v="0"/>
    <s v="Yes"/>
    <m/>
    <m/>
    <s v="State Revolving Fund loan(s)"/>
    <m/>
    <m/>
    <m/>
    <m/>
    <m/>
    <s v="No"/>
    <s v="Yes"/>
    <s v="Letting local utility know mutual aide and sharing police across the county."/>
    <m/>
    <s v="Communication/Discussion - Providing help as needed"/>
    <m/>
    <m/>
    <m/>
    <m/>
    <m/>
    <s v="Help with operations and maintenance"/>
    <m/>
    <m/>
    <m/>
    <m/>
    <m/>
    <m/>
    <m/>
    <m/>
    <m/>
    <x v="575"/>
  </r>
  <r>
    <n v="11569102425"/>
    <d v="2020-05-05T17:25:31.000"/>
    <d v="2020-05-05T18:13:47.000"/>
    <s v="RCAC"/>
    <x v="8"/>
    <s v="1"/>
    <m/>
    <m/>
    <m/>
    <x v="2"/>
    <n v="1300"/>
    <n v="3380"/>
    <x v="2"/>
    <x v="13"/>
    <x v="8"/>
    <n v="7"/>
    <n v="0"/>
    <n v="0"/>
    <x v="0"/>
    <s v=""/>
    <s v="Yes"/>
    <m/>
    <m/>
    <m/>
    <m/>
    <m/>
    <m/>
    <m/>
    <m/>
    <s v="unsure"/>
    <m/>
    <m/>
    <m/>
    <m/>
    <m/>
    <s v="No change"/>
    <n v="0"/>
    <n v="0"/>
    <x v="2"/>
    <n v="0"/>
    <n v="0"/>
    <s v="Yes"/>
    <m/>
    <s v="U.S. Department of Agriculture loan(s)"/>
    <m/>
    <m/>
    <m/>
    <m/>
    <m/>
    <m/>
    <s v="No"/>
    <s v="Yes"/>
    <s v="Coordinating delivery of PPE with other corporatations"/>
    <m/>
    <s v="Donations/delivery of PPE and other supplies"/>
    <s v="Were keeping customers safe by keeping our lobby closed and offered other alternatives for payments. We are not changing late fees during  the Covid-19 and working with customers. Keeping customers informed of agencies that may be able to help them with their bills."/>
    <m/>
    <s v="Compliance with disinfection/social distancing protocols; assistance to customers with payments"/>
    <m/>
    <m/>
    <m/>
    <m/>
    <m/>
    <m/>
    <s v="Help communicating with customers"/>
    <m/>
    <m/>
    <m/>
    <m/>
    <m/>
    <x v="576"/>
  </r>
  <r>
    <n v="11605997568"/>
    <d v="2020-05-15T18:54:41.000"/>
    <d v="2020-05-15T18:59:43.000"/>
    <s v="CU"/>
    <x v="20"/>
    <s v="1"/>
    <m/>
    <m/>
    <m/>
    <x v="2"/>
    <n v="2200"/>
    <n v="5720"/>
    <x v="2"/>
    <x v="5"/>
    <x v="5"/>
    <n v="15"/>
    <n v="0"/>
    <n v="0"/>
    <x v="0"/>
    <s v=""/>
    <s v="Not sure"/>
    <m/>
    <m/>
    <m/>
    <m/>
    <m/>
    <m/>
    <m/>
    <m/>
    <m/>
    <m/>
    <m/>
    <m/>
    <m/>
    <m/>
    <m/>
    <m/>
    <n v="0"/>
    <x v="2"/>
    <m/>
    <s v=""/>
    <s v="Yes"/>
    <m/>
    <s v="U.S. Department of Agriculture loan(s)"/>
    <s v="State Revolving Fund loan(s)"/>
    <m/>
    <m/>
    <m/>
    <m/>
    <m/>
    <s v="No"/>
    <s v="Yes"/>
    <s v="Help with water plant if for some chance one of our operators or one of theirs gets COVID-19"/>
    <m/>
    <s v="Personnel backups"/>
    <m/>
    <m/>
    <m/>
    <m/>
    <m/>
    <m/>
    <m/>
    <m/>
    <m/>
    <m/>
    <m/>
    <s v="Not sure"/>
    <m/>
    <m/>
    <m/>
    <x v="577"/>
  </r>
  <r>
    <n v="11577010869"/>
    <d v="2020-05-07T17:16:14.000"/>
    <d v="2020-05-07T17:28:04.000"/>
    <s v="GLCAP"/>
    <x v="3"/>
    <s v="2"/>
    <m/>
    <m/>
    <m/>
    <x v="0"/>
    <n v="1200"/>
    <n v="3120"/>
    <x v="1"/>
    <x v="16"/>
    <x v="8"/>
    <n v="4"/>
    <n v="0"/>
    <n v="0"/>
    <x v="0"/>
    <s v=""/>
    <s v="No"/>
    <m/>
    <m/>
    <m/>
    <m/>
    <m/>
    <m/>
    <m/>
    <m/>
    <m/>
    <m/>
    <m/>
    <m/>
    <m/>
    <m/>
    <m/>
    <m/>
    <n v="0"/>
    <x v="2"/>
    <m/>
    <s v=""/>
    <s v="Yes"/>
    <s v="Bond(s)"/>
    <m/>
    <m/>
    <m/>
    <m/>
    <m/>
    <m/>
    <m/>
    <s v="No"/>
    <s v="Yes"/>
    <s v="Checked with other water systems to see how they are handling things."/>
    <m/>
    <s v="Communication/Discussion - Sharing ideas/see what other organizations are doing"/>
    <s v="Nothing"/>
    <m/>
    <s v="None/NA"/>
    <m/>
    <m/>
    <m/>
    <m/>
    <m/>
    <m/>
    <m/>
    <m/>
    <s v="Not sure"/>
    <m/>
    <m/>
    <m/>
    <x v="578"/>
  </r>
  <r>
    <n v="11598036775"/>
    <d v="2020-05-13T19:59:58.000"/>
    <d v="2020-05-13T20:05:33.000"/>
    <s v="GLCAP"/>
    <x v="12"/>
    <s v="Multiple"/>
    <m/>
    <m/>
    <m/>
    <x v="0"/>
    <n v="743"/>
    <n v="1931.8"/>
    <x v="1"/>
    <x v="29"/>
    <x v="8"/>
    <n v="0"/>
    <n v="2"/>
    <n v="0"/>
    <x v="0"/>
    <s v=""/>
    <s v="Yes"/>
    <m/>
    <m/>
    <m/>
    <m/>
    <m/>
    <m/>
    <m/>
    <m/>
    <s v="unsure"/>
    <m/>
    <m/>
    <m/>
    <m/>
    <m/>
    <s v="No change"/>
    <n v="0"/>
    <n v="0"/>
    <x v="2"/>
    <n v="0"/>
    <n v="0"/>
    <m/>
    <m/>
    <m/>
    <m/>
    <m/>
    <s v="Do not want to answer"/>
    <m/>
    <m/>
    <m/>
    <s v="Not applicable"/>
    <s v="No"/>
    <m/>
    <m/>
    <m/>
    <m/>
    <m/>
    <m/>
    <m/>
    <m/>
    <m/>
    <s v="Help accessing Personal Protective Equipment (PPE)"/>
    <s v="Help accessing supplies/chemicals"/>
    <m/>
    <m/>
    <m/>
    <m/>
    <m/>
    <m/>
    <m/>
    <x v="579"/>
  </r>
  <r>
    <n v="11606173075"/>
    <d v="2020-05-15T17:30:03.000"/>
    <d v="2020-05-15T19:53:24.000"/>
    <s v="CU"/>
    <x v="11"/>
    <s v="1"/>
    <m/>
    <m/>
    <m/>
    <x v="2"/>
    <n v="2400"/>
    <n v="6240"/>
    <x v="2"/>
    <x v="5"/>
    <x v="5"/>
    <n v="8"/>
    <n v="0"/>
    <n v="0"/>
    <x v="1"/>
    <n v="15"/>
    <s v="Not sure"/>
    <m/>
    <m/>
    <m/>
    <m/>
    <m/>
    <m/>
    <m/>
    <m/>
    <m/>
    <m/>
    <m/>
    <m/>
    <m/>
    <m/>
    <m/>
    <m/>
    <n v="0"/>
    <x v="2"/>
    <m/>
    <s v=""/>
    <s v="Yes"/>
    <m/>
    <s v="U.S. Department of Agriculture loan(s)"/>
    <m/>
    <m/>
    <m/>
    <m/>
    <m/>
    <m/>
    <s v="No"/>
    <s v="No"/>
    <m/>
    <m/>
    <m/>
    <s v="Nothing going on"/>
    <m/>
    <s v="None/NA"/>
    <m/>
    <m/>
    <m/>
    <s v="Help accessing Personal Protective Equipment (PPE)"/>
    <m/>
    <m/>
    <m/>
    <m/>
    <m/>
    <m/>
    <m/>
    <m/>
    <x v="580"/>
  </r>
  <r>
    <n v="11592306870"/>
    <d v="2020-05-12T14:29:33.000"/>
    <d v="2020-05-12T14:35:17.000"/>
    <s v="CU"/>
    <x v="21"/>
    <s v="1"/>
    <m/>
    <m/>
    <m/>
    <x v="0"/>
    <n v="49"/>
    <n v="127.4"/>
    <x v="0"/>
    <x v="1"/>
    <x v="1"/>
    <n v="5"/>
    <n v="0"/>
    <n v="0"/>
    <x v="4"/>
    <n v="4"/>
    <s v="Yes"/>
    <s v="paying staff"/>
    <s v="keeping staff"/>
    <s v="paying bills, like electricity"/>
    <s v="paying for chemicals"/>
    <s v="maintaining our system"/>
    <s v="complying with state and/or federal regulations"/>
    <s v="delaying or impeding capital improvement projects"/>
    <s v="paying back existing debt"/>
    <m/>
    <m/>
    <m/>
    <m/>
    <m/>
    <m/>
    <s v="Decrease"/>
    <n v="50"/>
    <n v="-50"/>
    <x v="10"/>
    <n v="2000"/>
    <n v="-2000"/>
    <s v="Yes"/>
    <m/>
    <s v="U.S. Department of Agriculture loan(s)"/>
    <m/>
    <m/>
    <m/>
    <m/>
    <m/>
    <m/>
    <s v="Yes"/>
    <s v="No"/>
    <m/>
    <m/>
    <m/>
    <m/>
    <m/>
    <m/>
    <m/>
    <s v="Help accessing financial assistance"/>
    <s v="Help with operations and maintenance"/>
    <m/>
    <s v="Help accessing supplies/chemicals"/>
    <s v="Help complying with state and/or federal regulations"/>
    <m/>
    <m/>
    <m/>
    <m/>
    <m/>
    <m/>
    <x v="581"/>
  </r>
  <r>
    <n v="11587992468"/>
    <d v="2020-05-11T15:41:38.000"/>
    <d v="2020-05-11T15:46:49.000"/>
    <s v="SERCAP"/>
    <x v="17"/>
    <s v="1"/>
    <m/>
    <m/>
    <m/>
    <x v="2"/>
    <n v="1800"/>
    <n v="4680"/>
    <x v="2"/>
    <x v="26"/>
    <x v="5"/>
    <n v="2"/>
    <n v="0.5"/>
    <n v="8"/>
    <x v="4"/>
    <n v="4"/>
    <s v="Yes"/>
    <s v="paying staff"/>
    <m/>
    <s v="paying bills, like electricity"/>
    <s v="paying for chemicals"/>
    <s v="maintaining our system"/>
    <s v="complying with state and/or federal regulations"/>
    <s v="delaying or impeding capital improvement projects"/>
    <s v="paying back existing debt"/>
    <m/>
    <m/>
    <m/>
    <m/>
    <m/>
    <m/>
    <s v="Decrease"/>
    <n v="5"/>
    <n v="-5"/>
    <x v="1"/>
    <n v="1000"/>
    <n v="-1000"/>
    <s v="Yes"/>
    <m/>
    <s v="U.S. Department of Agriculture loan(s)"/>
    <m/>
    <m/>
    <m/>
    <m/>
    <m/>
    <m/>
    <s v="No"/>
    <s v="No"/>
    <m/>
    <m/>
    <m/>
    <m/>
    <m/>
    <m/>
    <m/>
    <m/>
    <s v="Help with operations and maintenance"/>
    <m/>
    <m/>
    <m/>
    <m/>
    <m/>
    <m/>
    <m/>
    <m/>
    <m/>
    <x v="582"/>
  </r>
  <r>
    <n v="11574321137"/>
    <d v="2020-05-06T20:07:07.000"/>
    <d v="2020-05-07T00:08:32.000"/>
    <s v="RSOL"/>
    <x v="34"/>
    <s v="1"/>
    <s v="Yes"/>
    <m/>
    <m/>
    <x v="2"/>
    <n v="291"/>
    <n v="756.6"/>
    <x v="1"/>
    <x v="28"/>
    <x v="2"/>
    <n v="4"/>
    <n v="0"/>
    <n v="0"/>
    <x v="0"/>
    <s v=""/>
    <s v="Yes"/>
    <m/>
    <m/>
    <m/>
    <m/>
    <m/>
    <m/>
    <s v="delaying or impeding capital improvement projects"/>
    <m/>
    <m/>
    <m/>
    <s v="Less users are paying their utility bills which could affect our ability to cover our expenses going forward."/>
    <m/>
    <s v="Payment collection"/>
    <n v="1"/>
    <s v="No change"/>
    <n v="0"/>
    <n v="0"/>
    <x v="2"/>
    <n v="0"/>
    <n v="0"/>
    <s v="Yes"/>
    <s v="Bond(s)"/>
    <s v="U.S. Department of Agriculture loan(s)"/>
    <m/>
    <m/>
    <m/>
    <m/>
    <m/>
    <m/>
    <s v="Not applicable"/>
    <s v="No"/>
    <m/>
    <m/>
    <m/>
    <m/>
    <m/>
    <m/>
    <m/>
    <m/>
    <m/>
    <m/>
    <m/>
    <m/>
    <m/>
    <m/>
    <s v="Not sure"/>
    <m/>
    <m/>
    <m/>
    <x v="583"/>
  </r>
  <r>
    <n v="11572433977"/>
    <d v="2020-05-06T14:51:48.000"/>
    <d v="2020-05-06T15:04:21.000"/>
    <s v="RCAC"/>
    <x v="37"/>
    <s v="Multiple"/>
    <s v="Yes"/>
    <m/>
    <m/>
    <x v="2"/>
    <n v="7"/>
    <n v="18.2"/>
    <x v="0"/>
    <x v="1"/>
    <x v="1"/>
    <n v="3"/>
    <n v="0"/>
    <n v="0"/>
    <x v="0"/>
    <s v=""/>
    <s v="Yes"/>
    <s v="paying staff"/>
    <s v="keeping staff"/>
    <s v="paying bills, like electricity"/>
    <s v="paying for chemicals"/>
    <s v="maintaining our system"/>
    <m/>
    <s v="delaying or impeding capital improvement projects"/>
    <m/>
    <m/>
    <m/>
    <m/>
    <m/>
    <m/>
    <m/>
    <m/>
    <m/>
    <s v=""/>
    <x v="7"/>
    <m/>
    <s v=""/>
    <s v="No"/>
    <m/>
    <m/>
    <m/>
    <s v="Not borrowing"/>
    <m/>
    <m/>
    <m/>
    <m/>
    <s v="Not applicable"/>
    <s v="Not sure"/>
    <m/>
    <m/>
    <m/>
    <m/>
    <m/>
    <m/>
    <m/>
    <m/>
    <m/>
    <m/>
    <m/>
    <m/>
    <m/>
    <m/>
    <m/>
    <s v="We have everything under control"/>
    <m/>
    <s v="None/NA"/>
    <x v="584"/>
  </r>
  <r>
    <n v="11592759692"/>
    <d v="2020-05-12T16:08:26.000"/>
    <d v="2020-05-12T16:10:57.000"/>
    <s v="GLCAP"/>
    <x v="3"/>
    <s v="1"/>
    <m/>
    <m/>
    <m/>
    <x v="2"/>
    <n v="431"/>
    <n v="1120.6000000000001"/>
    <x v="1"/>
    <x v="33"/>
    <x v="10"/>
    <n v="2"/>
    <n v="0"/>
    <n v="0"/>
    <x v="2"/>
    <n v="9"/>
    <s v="Not sure"/>
    <m/>
    <m/>
    <m/>
    <m/>
    <m/>
    <m/>
    <m/>
    <m/>
    <m/>
    <m/>
    <m/>
    <m/>
    <m/>
    <m/>
    <m/>
    <m/>
    <n v="0"/>
    <x v="2"/>
    <m/>
    <s v=""/>
    <s v="No"/>
    <m/>
    <m/>
    <m/>
    <s v="Not borrowing"/>
    <m/>
    <m/>
    <m/>
    <m/>
    <s v="Not applicable"/>
    <s v="No"/>
    <m/>
    <m/>
    <m/>
    <m/>
    <m/>
    <m/>
    <m/>
    <m/>
    <s v="Help with operations and maintenance"/>
    <s v="Help accessing Personal Protective Equipment (PPE)"/>
    <m/>
    <m/>
    <m/>
    <m/>
    <m/>
    <m/>
    <m/>
    <m/>
    <x v="585"/>
  </r>
  <r>
    <n v="11573892970"/>
    <d v="2020-05-06T21:29:13.000"/>
    <d v="2020-05-06T21:32:49.000"/>
    <s v="RCAC"/>
    <x v="27"/>
    <s v="1"/>
    <m/>
    <m/>
    <m/>
    <x v="0"/>
    <n v="255"/>
    <n v="663"/>
    <x v="1"/>
    <x v="16"/>
    <x v="8"/>
    <n v="1"/>
    <n v="0"/>
    <n v="0"/>
    <x v="1"/>
    <n v="15"/>
    <s v="Yes"/>
    <m/>
    <m/>
    <m/>
    <m/>
    <m/>
    <s v="complying with state and/or federal regulations"/>
    <s v="delaying or impeding capital improvement projects"/>
    <m/>
    <m/>
    <m/>
    <m/>
    <m/>
    <m/>
    <m/>
    <s v="No change"/>
    <n v="0"/>
    <n v="0"/>
    <x v="2"/>
    <n v="0"/>
    <n v="0"/>
    <s v="No"/>
    <m/>
    <m/>
    <m/>
    <s v="Not borrowing"/>
    <m/>
    <m/>
    <m/>
    <m/>
    <s v="Not applicable"/>
    <s v="No"/>
    <m/>
    <m/>
    <m/>
    <m/>
    <m/>
    <m/>
    <m/>
    <s v="Help accessing financial assistance"/>
    <m/>
    <m/>
    <m/>
    <s v="Help complying with state and/or federal regulations"/>
    <m/>
    <m/>
    <m/>
    <m/>
    <m/>
    <m/>
    <x v="586"/>
  </r>
  <r>
    <n v="11568245579"/>
    <d v="2020-05-05T13:48:49.000"/>
    <d v="2020-05-05T13:52:21.000"/>
    <s v="GLCAP"/>
    <x v="3"/>
    <s v="1"/>
    <m/>
    <m/>
    <m/>
    <x v="2"/>
    <n v="445"/>
    <n v="1157"/>
    <x v="1"/>
    <x v="16"/>
    <x v="8"/>
    <n v="2"/>
    <n v="1"/>
    <n v="0"/>
    <x v="0"/>
    <s v=""/>
    <s v="Not sure"/>
    <m/>
    <m/>
    <m/>
    <m/>
    <m/>
    <m/>
    <m/>
    <m/>
    <m/>
    <m/>
    <m/>
    <m/>
    <m/>
    <m/>
    <m/>
    <m/>
    <n v="0"/>
    <x v="2"/>
    <m/>
    <s v=""/>
    <s v="Yes"/>
    <m/>
    <s v="U.S. Department of Agriculture loan(s)"/>
    <m/>
    <m/>
    <m/>
    <m/>
    <m/>
    <m/>
    <s v="No"/>
    <s v="No"/>
    <m/>
    <m/>
    <m/>
    <m/>
    <m/>
    <m/>
    <m/>
    <m/>
    <m/>
    <s v="Help accessing Personal Protective Equipment (PPE)"/>
    <m/>
    <m/>
    <m/>
    <m/>
    <m/>
    <m/>
    <m/>
    <m/>
    <x v="587"/>
  </r>
  <r>
    <n v="11568073925"/>
    <d v="2020-05-05T12:59:10.000"/>
    <d v="2020-05-05T13:19:00.000"/>
    <s v="CU"/>
    <x v="11"/>
    <s v="1"/>
    <s v="Yes"/>
    <m/>
    <m/>
    <x v="0"/>
    <n v="244"/>
    <n v="634.4"/>
    <x v="1"/>
    <x v="62"/>
    <x v="11"/>
    <n v="4"/>
    <n v="0"/>
    <n v="0"/>
    <x v="4"/>
    <n v="4"/>
    <s v="Yes"/>
    <s v="paying staff"/>
    <s v="keeping staff"/>
    <s v="paying bills, like electricity"/>
    <s v="paying for chemicals"/>
    <s v="maintaining our system"/>
    <m/>
    <s v="delaying or impeding capital improvement projects"/>
    <s v="paying back existing debt"/>
    <m/>
    <m/>
    <m/>
    <m/>
    <m/>
    <m/>
    <s v="Decrease"/>
    <n v="14"/>
    <n v="-14"/>
    <x v="0"/>
    <n v="8000"/>
    <n v="-8000"/>
    <s v="Yes"/>
    <m/>
    <s v="U.S. Department of Agriculture loan(s)"/>
    <m/>
    <m/>
    <m/>
    <m/>
    <m/>
    <m/>
    <s v="Yes"/>
    <s v="Yes"/>
    <s v="Discussing joining SoonerWARN."/>
    <m/>
    <s v="Emergency assistance"/>
    <s v="None"/>
    <m/>
    <s v="None/NA"/>
    <s v="Help navigating resources and/or policy changes"/>
    <s v="Help accessing financial assistance"/>
    <s v="Help with operations and maintenance"/>
    <s v="Help accessing Personal Protective Equipment (PPE)"/>
    <m/>
    <s v="Help complying with state and/or federal regulations"/>
    <s v="Help communicating with customers"/>
    <s v="Help planning for or adjusting to any future reopening (flushing, financing reconnections, etc.)"/>
    <m/>
    <m/>
    <m/>
    <m/>
    <x v="588"/>
  </r>
  <r>
    <n v="11588145955"/>
    <d v="2020-05-11T16:02:23.000"/>
    <d v="2020-05-11T16:25:22.000"/>
    <s v="CU"/>
    <x v="11"/>
    <s v="1"/>
    <s v="Yes"/>
    <m/>
    <m/>
    <x v="2"/>
    <n v="257"/>
    <n v="668.2"/>
    <x v="1"/>
    <x v="11"/>
    <x v="2"/>
    <n v="2"/>
    <n v="0"/>
    <n v="0"/>
    <x v="2"/>
    <n v="9"/>
    <s v="Yes"/>
    <m/>
    <m/>
    <m/>
    <m/>
    <s v="maintaining our system"/>
    <m/>
    <s v="delaying or impeding capital improvement projects"/>
    <s v="paying back existing debt"/>
    <m/>
    <m/>
    <m/>
    <m/>
    <m/>
    <m/>
    <s v="Increase"/>
    <n v="0.17"/>
    <n v="0.17"/>
    <x v="2"/>
    <n v="40.28"/>
    <n v="40.28"/>
    <s v="Yes"/>
    <m/>
    <s v="U.S. Department of Agriculture loan(s)"/>
    <m/>
    <m/>
    <m/>
    <m/>
    <m/>
    <m/>
    <s v="No"/>
    <s v="No"/>
    <m/>
    <m/>
    <m/>
    <m/>
    <m/>
    <m/>
    <m/>
    <s v="Help accessing financial assistance"/>
    <s v="Help with operations and maintenance"/>
    <s v="Help accessing Personal Protective Equipment (PPE)"/>
    <m/>
    <m/>
    <m/>
    <m/>
    <m/>
    <m/>
    <m/>
    <m/>
    <x v="588"/>
  </r>
  <r>
    <n v="11596168485"/>
    <d v="2020-05-13T12:14:47.000"/>
    <d v="2020-05-13T12:20:23.000"/>
    <s v="SERCAP"/>
    <x v="29"/>
    <s v="1"/>
    <m/>
    <m/>
    <s v="Incomplete"/>
    <x v="2"/>
    <n v="319"/>
    <n v="829.4"/>
    <x v="1"/>
    <x v="50"/>
    <x v="5"/>
    <n v="1"/>
    <n v="0"/>
    <n v="0"/>
    <x v="0"/>
    <s v=""/>
    <s v="Yes"/>
    <m/>
    <m/>
    <m/>
    <m/>
    <m/>
    <m/>
    <m/>
    <m/>
    <m/>
    <m/>
    <m/>
    <m/>
    <m/>
    <m/>
    <m/>
    <m/>
    <s v=""/>
    <x v="7"/>
    <m/>
    <s v=""/>
    <m/>
    <m/>
    <m/>
    <m/>
    <m/>
    <m/>
    <m/>
    <m/>
    <m/>
    <m/>
    <m/>
    <m/>
    <m/>
    <m/>
    <m/>
    <m/>
    <m/>
    <m/>
    <m/>
    <m/>
    <m/>
    <m/>
    <m/>
    <m/>
    <m/>
    <m/>
    <m/>
    <m/>
    <m/>
    <x v="589"/>
  </r>
  <r>
    <n v="11604749302"/>
    <d v="2020-05-15T13:32:58.000"/>
    <d v="2020-05-15T13:35:57.000"/>
    <s v="CU"/>
    <x v="5"/>
    <s v="1"/>
    <m/>
    <m/>
    <m/>
    <x v="2"/>
    <n v="560"/>
    <n v="1456"/>
    <x v="1"/>
    <x v="16"/>
    <x v="8"/>
    <n v="4"/>
    <n v="0"/>
    <n v="1"/>
    <x v="1"/>
    <n v="15"/>
    <s v="Not sure"/>
    <m/>
    <m/>
    <m/>
    <m/>
    <m/>
    <m/>
    <m/>
    <m/>
    <m/>
    <m/>
    <m/>
    <m/>
    <m/>
    <m/>
    <m/>
    <m/>
    <n v="0"/>
    <x v="2"/>
    <m/>
    <s v=""/>
    <s v="Yes"/>
    <m/>
    <s v="U.S. Department of Agriculture loan(s)"/>
    <s v="State Revolving Fund loan(s)"/>
    <m/>
    <m/>
    <m/>
    <m/>
    <m/>
    <s v="No"/>
    <s v="No"/>
    <m/>
    <m/>
    <m/>
    <m/>
    <m/>
    <m/>
    <m/>
    <m/>
    <m/>
    <m/>
    <m/>
    <m/>
    <m/>
    <m/>
    <s v="Not sure"/>
    <m/>
    <m/>
    <m/>
    <x v="590"/>
  </r>
  <r>
    <n v="11605286222"/>
    <d v="2020-05-15T15:39:40.000"/>
    <d v="2020-05-15T15:48:38.000"/>
    <s v="CU"/>
    <x v="21"/>
    <s v="1"/>
    <m/>
    <m/>
    <m/>
    <x v="0"/>
    <n v="105"/>
    <n v="273"/>
    <x v="0"/>
    <x v="0"/>
    <x v="0"/>
    <n v="9"/>
    <n v="5"/>
    <n v="1"/>
    <x v="1"/>
    <n v="15"/>
    <s v="No"/>
    <m/>
    <m/>
    <m/>
    <m/>
    <m/>
    <m/>
    <m/>
    <m/>
    <m/>
    <m/>
    <m/>
    <m/>
    <m/>
    <m/>
    <m/>
    <m/>
    <n v="0"/>
    <x v="2"/>
    <m/>
    <s v=""/>
    <m/>
    <m/>
    <m/>
    <m/>
    <m/>
    <m/>
    <s v="Current under reconstruction"/>
    <m/>
    <s v="Miscellaneous"/>
    <s v="No"/>
    <s v="No"/>
    <m/>
    <m/>
    <m/>
    <m/>
    <m/>
    <m/>
    <m/>
    <m/>
    <m/>
    <m/>
    <m/>
    <m/>
    <m/>
    <m/>
    <m/>
    <s v="No assistance Needs"/>
    <m/>
    <s v="None/NA"/>
    <x v="591"/>
  </r>
  <r>
    <n v="11569634654"/>
    <d v="2020-05-05T19:53:20.000"/>
    <d v="2020-05-05T19:57:29.000"/>
    <s v="CU"/>
    <x v="11"/>
    <s v="1"/>
    <m/>
    <m/>
    <m/>
    <x v="0"/>
    <n v="183"/>
    <n v="475.8"/>
    <x v="0"/>
    <x v="16"/>
    <x v="8"/>
    <n v="0"/>
    <n v="1"/>
    <n v="1"/>
    <x v="0"/>
    <s v=""/>
    <s v="No"/>
    <m/>
    <m/>
    <m/>
    <m/>
    <m/>
    <m/>
    <m/>
    <m/>
    <m/>
    <m/>
    <m/>
    <m/>
    <m/>
    <m/>
    <m/>
    <m/>
    <n v="0"/>
    <x v="2"/>
    <m/>
    <s v=""/>
    <s v="Yes"/>
    <m/>
    <s v="U.S. Department of Agriculture loan(s)"/>
    <m/>
    <m/>
    <m/>
    <m/>
    <m/>
    <m/>
    <s v="No"/>
    <s v="No"/>
    <m/>
    <m/>
    <m/>
    <m/>
    <m/>
    <m/>
    <m/>
    <m/>
    <m/>
    <m/>
    <m/>
    <m/>
    <m/>
    <m/>
    <s v="Not sure"/>
    <m/>
    <m/>
    <m/>
    <x v="592"/>
  </r>
  <r>
    <n v="11604910330"/>
    <d v="2020-05-15T14:15:26.000"/>
    <d v="2020-05-15T14:17:50.000"/>
    <s v="CU"/>
    <x v="11"/>
    <s v="1"/>
    <s v="Yes"/>
    <m/>
    <m/>
    <x v="1"/>
    <n v="856"/>
    <n v="2225.6"/>
    <x v="1"/>
    <x v="8"/>
    <x v="8"/>
    <n v="4"/>
    <n v="0"/>
    <n v="0"/>
    <x v="2"/>
    <n v="9"/>
    <s v="Yes"/>
    <s v="paying staff"/>
    <s v="keeping staff"/>
    <s v="paying bills, like electricity"/>
    <s v="paying for chemicals"/>
    <s v="maintaining our system"/>
    <s v="complying with state and/or federal regulations"/>
    <s v="delaying or impeding capital improvement projects"/>
    <m/>
    <m/>
    <m/>
    <m/>
    <m/>
    <m/>
    <m/>
    <s v="No change"/>
    <n v="0"/>
    <n v="0"/>
    <x v="2"/>
    <n v="0"/>
    <n v="0"/>
    <s v="Yes"/>
    <m/>
    <s v="U.S. Department of Agriculture loan(s)"/>
    <s v="State Revolving Fund loan(s)"/>
    <m/>
    <m/>
    <m/>
    <m/>
    <m/>
    <s v="No"/>
    <s v="No"/>
    <m/>
    <m/>
    <m/>
    <m/>
    <m/>
    <m/>
    <m/>
    <m/>
    <m/>
    <m/>
    <m/>
    <m/>
    <m/>
    <m/>
    <s v="Not sure"/>
    <m/>
    <m/>
    <m/>
    <x v="593"/>
  </r>
  <r>
    <n v="11573534201"/>
    <d v="2020-05-06T19:38:54.000"/>
    <d v="2020-05-06T20:02:39.000"/>
    <s v="CU"/>
    <x v="21"/>
    <s v="1"/>
    <m/>
    <m/>
    <m/>
    <x v="2"/>
    <n v="600"/>
    <n v="1560"/>
    <x v="1"/>
    <x v="16"/>
    <x v="8"/>
    <n v="3"/>
    <n v="0"/>
    <n v="3"/>
    <x v="0"/>
    <s v=""/>
    <s v="Yes"/>
    <s v="paying staff"/>
    <s v="keeping staff"/>
    <s v="paying bills, like electricity"/>
    <m/>
    <m/>
    <m/>
    <s v="delaying or impeding capital improvement projects"/>
    <m/>
    <s v="unsure"/>
    <m/>
    <m/>
    <m/>
    <m/>
    <m/>
    <s v="Decrease"/>
    <m/>
    <s v=""/>
    <x v="7"/>
    <n v="3000"/>
    <n v="-3000"/>
    <s v="Yes"/>
    <s v="Bond(s)"/>
    <s v="U.S. Department of Agriculture loan(s)"/>
    <s v="State Revolving Fund loan(s)"/>
    <m/>
    <m/>
    <m/>
    <m/>
    <m/>
    <s v="No"/>
    <s v="Yes"/>
    <s v="We are collaboration with psc regarding request delay cutoffs."/>
    <m/>
    <s v="Dealing with nonpayment/delinquency"/>
    <m/>
    <m/>
    <m/>
    <s v="Help navigating resources and/or policy changes"/>
    <s v="Help accessing financial assistance"/>
    <m/>
    <m/>
    <m/>
    <m/>
    <m/>
    <s v="Help planning for or adjusting to any future reopening (flushing, financing reconnections, etc.)"/>
    <m/>
    <m/>
    <m/>
    <m/>
    <x v="594"/>
  </r>
  <r>
    <n v="11596538057"/>
    <d v="2020-05-13T13:53:46.000"/>
    <d v="2020-05-13T14:02:53.000"/>
    <s v="GLCAP"/>
    <x v="12"/>
    <s v="1"/>
    <m/>
    <m/>
    <m/>
    <x v="0"/>
    <n v="1825"/>
    <n v="4745"/>
    <x v="2"/>
    <x v="17"/>
    <x v="8"/>
    <n v="4"/>
    <n v="1"/>
    <n v="0"/>
    <x v="1"/>
    <n v="15"/>
    <s v="Yes"/>
    <m/>
    <s v="keeping staff"/>
    <m/>
    <m/>
    <m/>
    <m/>
    <m/>
    <m/>
    <m/>
    <m/>
    <m/>
    <m/>
    <m/>
    <m/>
    <s v="Increase"/>
    <n v="1"/>
    <n v="1"/>
    <x v="2"/>
    <m/>
    <s v=""/>
    <s v="Yes"/>
    <m/>
    <s v="U.S. Department of Agriculture loan(s)"/>
    <m/>
    <m/>
    <m/>
    <m/>
    <m/>
    <m/>
    <s v="No"/>
    <s v="No"/>
    <m/>
    <m/>
    <m/>
    <m/>
    <m/>
    <m/>
    <m/>
    <m/>
    <m/>
    <m/>
    <m/>
    <m/>
    <m/>
    <m/>
    <s v="Not sure"/>
    <m/>
    <m/>
    <m/>
    <x v="595"/>
  </r>
  <r>
    <n v="11592552363"/>
    <d v="2020-05-12T15:23:14.000"/>
    <d v="2020-05-12T15:24:18.000"/>
    <s v="GLCAP"/>
    <x v="3"/>
    <s v="1"/>
    <m/>
    <m/>
    <m/>
    <x v="0"/>
    <n v="300"/>
    <n v="780"/>
    <x v="1"/>
    <x v="3"/>
    <x v="3"/>
    <n v="2"/>
    <n v="1"/>
    <n v="0"/>
    <x v="2"/>
    <n v="9"/>
    <s v="No"/>
    <m/>
    <m/>
    <m/>
    <m/>
    <m/>
    <m/>
    <m/>
    <m/>
    <m/>
    <m/>
    <m/>
    <m/>
    <m/>
    <m/>
    <m/>
    <m/>
    <n v="0"/>
    <x v="2"/>
    <m/>
    <s v=""/>
    <s v="No"/>
    <m/>
    <m/>
    <m/>
    <s v="Not borrowing"/>
    <m/>
    <m/>
    <m/>
    <m/>
    <s v="Not applicable"/>
    <s v="No"/>
    <m/>
    <m/>
    <m/>
    <m/>
    <m/>
    <m/>
    <m/>
    <m/>
    <m/>
    <s v="Help accessing Personal Protective Equipment (PPE)"/>
    <m/>
    <m/>
    <m/>
    <m/>
    <m/>
    <m/>
    <m/>
    <m/>
    <x v="596"/>
  </r>
  <r>
    <n v="11605904246"/>
    <d v="2020-05-15T18:28:32.000"/>
    <d v="2020-05-15T18:41:54.000"/>
    <s v="CU"/>
    <x v="13"/>
    <s v="1"/>
    <m/>
    <m/>
    <m/>
    <x v="2"/>
    <n v="239"/>
    <n v="621.4"/>
    <x v="1"/>
    <x v="3"/>
    <x v="3"/>
    <n v="1"/>
    <n v="0"/>
    <n v="0"/>
    <x v="4"/>
    <n v="4"/>
    <s v="Yes"/>
    <s v="paying staff"/>
    <s v="keeping staff"/>
    <s v="paying bills, like electricity"/>
    <s v="paying for chemicals"/>
    <s v="maintaining our system"/>
    <s v="complying with state and/or federal regulations"/>
    <s v="delaying or impeding capital improvement projects"/>
    <s v="paying back existing debt"/>
    <m/>
    <m/>
    <m/>
    <m/>
    <m/>
    <m/>
    <s v="Decrease"/>
    <n v="30"/>
    <n v="-30"/>
    <x v="6"/>
    <n v="15625"/>
    <n v="-15625"/>
    <s v="Yes"/>
    <m/>
    <s v="U.S. Department of Agriculture loan(s)"/>
    <m/>
    <m/>
    <m/>
    <m/>
    <m/>
    <m/>
    <s v="Yes"/>
    <s v="Yes"/>
    <s v="Communities Unlimited"/>
    <m/>
    <s v="No details provided - just listed agency they're partnering with"/>
    <s v="City dedicates sales tax to support water and sewer.  Tax collections down by 35%"/>
    <m/>
    <s v="Miscellaneous"/>
    <s v="Help navigating resources and/or policy changes"/>
    <s v="Help accessing financial assistance"/>
    <m/>
    <m/>
    <m/>
    <m/>
    <m/>
    <m/>
    <m/>
    <m/>
    <m/>
    <m/>
    <x v="597"/>
  </r>
  <r>
    <n v="11592238138"/>
    <d v="2020-05-12T14:12:34.000"/>
    <d v="2020-05-12T14:20:45.000"/>
    <s v="SERCAP"/>
    <x v="17"/>
    <s v="1"/>
    <m/>
    <m/>
    <m/>
    <x v="2"/>
    <n v="375"/>
    <n v="975"/>
    <x v="1"/>
    <x v="21"/>
    <x v="10"/>
    <n v="3"/>
    <n v="0"/>
    <n v="4"/>
    <x v="4"/>
    <n v="4"/>
    <s v="Yes"/>
    <m/>
    <m/>
    <s v="paying bills, like electricity"/>
    <m/>
    <s v="maintaining our system"/>
    <m/>
    <m/>
    <s v="paying back existing debt"/>
    <m/>
    <m/>
    <m/>
    <m/>
    <m/>
    <m/>
    <s v="Increase"/>
    <n v="5"/>
    <n v="5"/>
    <x v="2"/>
    <n v="1500"/>
    <n v="1500"/>
    <s v="Yes"/>
    <m/>
    <m/>
    <m/>
    <m/>
    <m/>
    <s v="Loan to complete well and treatment plant"/>
    <m/>
    <s v="Loan - other"/>
    <s v="No"/>
    <s v="No"/>
    <m/>
    <m/>
    <m/>
    <s v="no"/>
    <m/>
    <s v="None/NA"/>
    <m/>
    <s v="Help accessing financial assistance"/>
    <s v="Help with operations and maintenance"/>
    <s v="Help accessing Personal Protective Equipment (PPE)"/>
    <s v="Help accessing supplies/chemicals"/>
    <m/>
    <m/>
    <m/>
    <m/>
    <m/>
    <m/>
    <m/>
    <x v="598"/>
  </r>
  <r>
    <n v="11614260279"/>
    <d v="2020-05-18T23:13:01.000"/>
    <d v="2020-05-18T23:16:59.000"/>
    <s v="MAP"/>
    <x v="31"/>
    <s v="1"/>
    <m/>
    <m/>
    <m/>
    <x v="2"/>
    <n v="40"/>
    <n v="104"/>
    <x v="0"/>
    <x v="17"/>
    <x v="8"/>
    <n v="0"/>
    <n v="1"/>
    <n v="1"/>
    <x v="0"/>
    <s v=""/>
    <s v="No"/>
    <m/>
    <m/>
    <m/>
    <m/>
    <m/>
    <m/>
    <m/>
    <m/>
    <m/>
    <m/>
    <m/>
    <m/>
    <m/>
    <m/>
    <m/>
    <m/>
    <n v="0"/>
    <x v="2"/>
    <m/>
    <s v=""/>
    <s v="Yes"/>
    <m/>
    <s v="U.S. Department of Agriculture loan(s)"/>
    <m/>
    <m/>
    <m/>
    <m/>
    <m/>
    <m/>
    <s v="No"/>
    <s v="No"/>
    <m/>
    <m/>
    <m/>
    <m/>
    <m/>
    <m/>
    <m/>
    <m/>
    <s v="Help with operations and maintenance"/>
    <m/>
    <m/>
    <s v="Help complying with state and/or federal regulations"/>
    <m/>
    <m/>
    <m/>
    <m/>
    <m/>
    <m/>
    <x v="599"/>
  </r>
  <r>
    <n v="11587561397"/>
    <d v="2020-05-11T13:58:22.000"/>
    <d v="2020-05-11T13:59:29.000"/>
    <s v="MAP"/>
    <x v="24"/>
    <s v="1"/>
    <m/>
    <m/>
    <m/>
    <x v="2"/>
    <n v="128"/>
    <n v="332.8"/>
    <x v="0"/>
    <x v="26"/>
    <x v="5"/>
    <n v="0"/>
    <n v="0"/>
    <n v="1"/>
    <x v="1"/>
    <n v="15"/>
    <s v="No"/>
    <m/>
    <m/>
    <m/>
    <m/>
    <m/>
    <m/>
    <m/>
    <m/>
    <m/>
    <m/>
    <m/>
    <m/>
    <m/>
    <m/>
    <m/>
    <m/>
    <n v="0"/>
    <x v="2"/>
    <m/>
    <s v=""/>
    <m/>
    <m/>
    <m/>
    <m/>
    <m/>
    <m/>
    <m/>
    <m/>
    <m/>
    <m/>
    <m/>
    <m/>
    <m/>
    <m/>
    <m/>
    <m/>
    <m/>
    <m/>
    <m/>
    <m/>
    <m/>
    <m/>
    <m/>
    <m/>
    <m/>
    <m/>
    <m/>
    <m/>
    <m/>
    <x v="600"/>
  </r>
  <r>
    <n v="11606390003"/>
    <d v="2020-05-15T20:59:10.000"/>
    <d v="2020-05-15T21:01:20.000"/>
    <s v="CU"/>
    <x v="4"/>
    <s v="1"/>
    <m/>
    <m/>
    <m/>
    <x v="2"/>
    <n v="289"/>
    <n v="751.4"/>
    <x v="1"/>
    <x v="17"/>
    <x v="8"/>
    <n v="2"/>
    <n v="1"/>
    <n v="0"/>
    <x v="6"/>
    <n v="1"/>
    <s v="Yes"/>
    <m/>
    <m/>
    <m/>
    <m/>
    <s v="maintaining our system"/>
    <s v="complying with state and/or federal regulations"/>
    <s v="delaying or impeding capital improvement projects"/>
    <m/>
    <m/>
    <m/>
    <m/>
    <m/>
    <m/>
    <m/>
    <s v="Decrease"/>
    <n v="10"/>
    <n v="-10"/>
    <x v="1"/>
    <m/>
    <s v=""/>
    <s v="Yes"/>
    <m/>
    <s v="U.S. Department of Agriculture loan(s)"/>
    <m/>
    <m/>
    <m/>
    <m/>
    <m/>
    <m/>
    <s v="No"/>
    <s v="No"/>
    <m/>
    <m/>
    <m/>
    <m/>
    <m/>
    <m/>
    <m/>
    <m/>
    <s v="Help with operations and maintenance"/>
    <m/>
    <m/>
    <s v="Help complying with state and/or federal regulations"/>
    <m/>
    <m/>
    <m/>
    <m/>
    <m/>
    <m/>
    <x v="601"/>
  </r>
  <r>
    <n v="11568323135"/>
    <d v="2020-05-05T14:09:12.000"/>
    <d v="2020-05-05T14:11:01.000"/>
    <s v="GLCAP"/>
    <x v="3"/>
    <s v="1"/>
    <m/>
    <m/>
    <m/>
    <x v="0"/>
    <n v="1700"/>
    <n v="4420"/>
    <x v="2"/>
    <x v="17"/>
    <x v="8"/>
    <n v="4"/>
    <n v="1"/>
    <n v="0"/>
    <x v="0"/>
    <s v=""/>
    <s v="Not sure"/>
    <m/>
    <m/>
    <m/>
    <m/>
    <m/>
    <m/>
    <m/>
    <m/>
    <m/>
    <m/>
    <m/>
    <m/>
    <m/>
    <m/>
    <m/>
    <m/>
    <n v="0"/>
    <x v="2"/>
    <m/>
    <s v=""/>
    <m/>
    <m/>
    <m/>
    <m/>
    <m/>
    <m/>
    <m/>
    <m/>
    <m/>
    <m/>
    <m/>
    <m/>
    <m/>
    <m/>
    <m/>
    <m/>
    <m/>
    <m/>
    <m/>
    <m/>
    <m/>
    <m/>
    <m/>
    <m/>
    <m/>
    <m/>
    <m/>
    <m/>
    <m/>
    <x v="602"/>
  </r>
  <r>
    <n v="11587915037"/>
    <d v="2020-05-11T15:24:25.000"/>
    <d v="2020-05-11T15:27:11.000"/>
    <s v="CU"/>
    <x v="4"/>
    <s v="1"/>
    <m/>
    <m/>
    <m/>
    <x v="0"/>
    <n v="442"/>
    <n v="1149.2"/>
    <x v="1"/>
    <x v="10"/>
    <x v="8"/>
    <n v="2"/>
    <n v="0"/>
    <n v="0"/>
    <x v="1"/>
    <n v="15"/>
    <s v="No"/>
    <m/>
    <m/>
    <m/>
    <m/>
    <m/>
    <m/>
    <m/>
    <m/>
    <m/>
    <m/>
    <m/>
    <m/>
    <m/>
    <m/>
    <m/>
    <m/>
    <n v="0"/>
    <x v="2"/>
    <m/>
    <s v=""/>
    <s v="No"/>
    <m/>
    <m/>
    <m/>
    <s v="Not borrowing"/>
    <m/>
    <m/>
    <m/>
    <m/>
    <s v="No"/>
    <s v="No"/>
    <m/>
    <m/>
    <m/>
    <m/>
    <m/>
    <m/>
    <m/>
    <m/>
    <m/>
    <m/>
    <m/>
    <m/>
    <m/>
    <m/>
    <m/>
    <s v="NONE"/>
    <m/>
    <s v="None/NA"/>
    <x v="603"/>
  </r>
  <r>
    <n v="11568035261"/>
    <d v="2020-05-05T12:59:32.000"/>
    <d v="2020-05-05T13:02:40.000"/>
    <s v="CU"/>
    <x v="5"/>
    <s v="1"/>
    <m/>
    <m/>
    <m/>
    <x v="2"/>
    <n v="415"/>
    <n v="1079"/>
    <x v="1"/>
    <x v="11"/>
    <x v="2"/>
    <n v="2"/>
    <n v="0"/>
    <n v="0"/>
    <x v="4"/>
    <n v="4"/>
    <s v="Not sure"/>
    <m/>
    <m/>
    <m/>
    <m/>
    <m/>
    <m/>
    <m/>
    <m/>
    <m/>
    <m/>
    <m/>
    <m/>
    <m/>
    <m/>
    <m/>
    <m/>
    <n v="0"/>
    <x v="2"/>
    <m/>
    <s v=""/>
    <m/>
    <m/>
    <m/>
    <m/>
    <m/>
    <m/>
    <s v="Grant, closing next week"/>
    <m/>
    <s v="Grant - no details provided"/>
    <s v="No"/>
    <s v="No"/>
    <m/>
    <m/>
    <m/>
    <s v="Not at this time."/>
    <m/>
    <s v="None/NA"/>
    <m/>
    <m/>
    <m/>
    <m/>
    <m/>
    <m/>
    <m/>
    <m/>
    <s v="Not sure"/>
    <m/>
    <m/>
    <m/>
    <x v="604"/>
  </r>
  <r>
    <n v="11602073588"/>
    <d v="2020-05-14T19:24:23.000"/>
    <d v="2020-05-14T20:18:09.000"/>
    <s v="CU"/>
    <x v="11"/>
    <s v="1"/>
    <m/>
    <m/>
    <m/>
    <x v="2"/>
    <n v="231"/>
    <n v="600.6"/>
    <x v="1"/>
    <x v="29"/>
    <x v="8"/>
    <n v="5"/>
    <n v="1"/>
    <n v="0"/>
    <x v="4"/>
    <n v="4"/>
    <s v="Yes"/>
    <s v="paying staff"/>
    <s v="keeping staff"/>
    <s v="paying bills, like electricity"/>
    <s v="paying for chemicals"/>
    <s v="maintaining our system"/>
    <s v="complying with state and/or federal regulations"/>
    <s v="delaying or impeding capital improvement projects"/>
    <s v="paying back existing debt"/>
    <m/>
    <m/>
    <m/>
    <m/>
    <m/>
    <m/>
    <s v="Increase"/>
    <n v="13"/>
    <n v="13"/>
    <x v="8"/>
    <n v="560.41"/>
    <n v="560.41"/>
    <s v="No"/>
    <m/>
    <m/>
    <m/>
    <s v="Not borrowing"/>
    <m/>
    <m/>
    <m/>
    <m/>
    <s v="No"/>
    <s v="Not sure"/>
    <m/>
    <m/>
    <m/>
    <m/>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m/>
    <m/>
    <x v="605"/>
  </r>
  <r>
    <n v="11569102889"/>
    <d v="2020-05-05T17:24:29.000"/>
    <d v="2020-05-05T17:30:06.000"/>
    <s v="CU"/>
    <x v="11"/>
    <s v="1"/>
    <s v="Yes"/>
    <m/>
    <m/>
    <x v="0"/>
    <n v="450"/>
    <n v="1170"/>
    <x v="1"/>
    <x v="17"/>
    <x v="8"/>
    <n v="2"/>
    <n v="0"/>
    <n v="0"/>
    <x v="0"/>
    <s v=""/>
    <s v="Not sure"/>
    <m/>
    <m/>
    <m/>
    <m/>
    <m/>
    <m/>
    <m/>
    <m/>
    <m/>
    <m/>
    <m/>
    <m/>
    <m/>
    <m/>
    <m/>
    <m/>
    <n v="0"/>
    <x v="2"/>
    <m/>
    <s v=""/>
    <m/>
    <m/>
    <m/>
    <m/>
    <m/>
    <s v="Do not want to answer"/>
    <m/>
    <m/>
    <m/>
    <m/>
    <s v="No"/>
    <m/>
    <m/>
    <m/>
    <m/>
    <m/>
    <m/>
    <m/>
    <m/>
    <m/>
    <m/>
    <m/>
    <m/>
    <m/>
    <m/>
    <s v="Not sure"/>
    <m/>
    <m/>
    <m/>
    <x v="606"/>
  </r>
  <r>
    <n v="11575473906"/>
    <d v="2020-05-07T09:53:51.000"/>
    <d v="2020-05-07T10:04:34.000"/>
    <s v="GLCAP"/>
    <x v="19"/>
    <s v="2"/>
    <m/>
    <m/>
    <m/>
    <x v="2"/>
    <n v="400"/>
    <n v="1040"/>
    <x v="1"/>
    <x v="8"/>
    <x v="8"/>
    <n v="0"/>
    <n v="2"/>
    <n v="0"/>
    <x v="2"/>
    <n v="9"/>
    <s v="Yes"/>
    <s v="paying staff"/>
    <m/>
    <m/>
    <s v="paying for chemicals"/>
    <s v="maintaining our system"/>
    <m/>
    <m/>
    <s v="paying back existing debt"/>
    <m/>
    <m/>
    <m/>
    <m/>
    <m/>
    <m/>
    <s v="Decrease"/>
    <n v="15"/>
    <n v="-15"/>
    <x v="0"/>
    <n v="2400"/>
    <n v="-2400"/>
    <s v="Yes"/>
    <m/>
    <m/>
    <m/>
    <m/>
    <m/>
    <s v="OPWC"/>
    <m/>
    <s v="State gov. agency"/>
    <s v="No"/>
    <s v="Yes"/>
    <m/>
    <m/>
    <m/>
    <s v="At the opening of the Pandemic, the staff recognized the need to disinfection and alternate times to work at each facility. The utilization of sanitized work ares, N95 masks, and alternating work schedules have minimized the impact of the virus on employees ."/>
    <m/>
    <s v="Compliance with disinfection/social distancing protocols"/>
    <m/>
    <m/>
    <m/>
    <m/>
    <m/>
    <m/>
    <m/>
    <s v="Help planning for or adjusting to any future reopening (flushing, financing reconnections, etc.)"/>
    <m/>
    <s v="Assistance working with legislature and Public utilities commission to allow for disconnection of services for non payment."/>
    <m/>
    <s v="Help collecting payments"/>
    <x v="607"/>
  </r>
  <r>
    <n v="11598343885"/>
    <d v="2020-05-13T21:23:52.000"/>
    <d v="2020-05-13T21:33:56.000"/>
    <s v="GLCAP"/>
    <x v="12"/>
    <s v="1"/>
    <m/>
    <m/>
    <m/>
    <x v="1"/>
    <n v="244"/>
    <n v="634.4"/>
    <x v="1"/>
    <x v="19"/>
    <x v="5"/>
    <m/>
    <m/>
    <m/>
    <x v="1"/>
    <n v="15"/>
    <s v="Not sure"/>
    <m/>
    <m/>
    <m/>
    <m/>
    <m/>
    <m/>
    <m/>
    <m/>
    <m/>
    <m/>
    <m/>
    <m/>
    <m/>
    <m/>
    <m/>
    <m/>
    <n v="0"/>
    <x v="2"/>
    <m/>
    <s v=""/>
    <s v="Yes"/>
    <m/>
    <s v="U.S. Department of Agriculture loan(s)"/>
    <m/>
    <m/>
    <m/>
    <m/>
    <m/>
    <m/>
    <s v="No"/>
    <s v="No"/>
    <m/>
    <m/>
    <m/>
    <m/>
    <m/>
    <m/>
    <m/>
    <m/>
    <m/>
    <s v="Help accessing Personal Protective Equipment (PPE)"/>
    <s v="Help accessing supplies/chemicals"/>
    <m/>
    <m/>
    <m/>
    <m/>
    <s v="sanitizing supplies (taking samples) and toiletries for essential staff  &amp; PPE (MASKS &amp; GLOVES)"/>
    <m/>
    <m/>
    <x v="608"/>
  </r>
  <r>
    <n v="11605621367"/>
    <d v="2020-05-15T17:10:34.000"/>
    <d v="2020-05-15T17:13:12.000"/>
    <s v="CU"/>
    <x v="11"/>
    <s v="1"/>
    <s v="Yes"/>
    <m/>
    <m/>
    <x v="0"/>
    <n v="776"/>
    <n v="2017.6000000000001"/>
    <x v="1"/>
    <x v="10"/>
    <x v="8"/>
    <n v="3"/>
    <n v="0"/>
    <n v="0"/>
    <x v="0"/>
    <s v=""/>
    <s v="Not sure"/>
    <m/>
    <m/>
    <m/>
    <m/>
    <m/>
    <m/>
    <m/>
    <m/>
    <m/>
    <m/>
    <m/>
    <m/>
    <m/>
    <m/>
    <m/>
    <m/>
    <n v="0"/>
    <x v="2"/>
    <m/>
    <s v=""/>
    <s v="Yes"/>
    <m/>
    <s v="U.S. Department of Agriculture loan(s)"/>
    <m/>
    <m/>
    <m/>
    <m/>
    <m/>
    <m/>
    <s v="No"/>
    <s v="Yes"/>
    <s v="We have agreements in place in the instance that our operators become ill and are unable to work"/>
    <m/>
    <s v="Personnel backups"/>
    <m/>
    <m/>
    <m/>
    <s v="Help navigating resources and/or policy changes"/>
    <m/>
    <s v="Help with operations and maintenance"/>
    <m/>
    <m/>
    <m/>
    <m/>
    <m/>
    <m/>
    <m/>
    <m/>
    <m/>
    <x v="609"/>
  </r>
  <r>
    <n v="11601839533"/>
    <d v="2020-05-14T18:22:08.000"/>
    <d v="2020-05-14T18:28:23.000"/>
    <s v="CU"/>
    <x v="21"/>
    <s v="1"/>
    <m/>
    <m/>
    <m/>
    <x v="2"/>
    <n v="1412"/>
    <n v="3671.2000000000003"/>
    <x v="2"/>
    <x v="18"/>
    <x v="2"/>
    <n v="3"/>
    <n v="2"/>
    <n v="0"/>
    <x v="1"/>
    <n v="15"/>
    <s v="Not sure"/>
    <m/>
    <m/>
    <m/>
    <m/>
    <m/>
    <m/>
    <m/>
    <m/>
    <m/>
    <m/>
    <m/>
    <m/>
    <m/>
    <m/>
    <m/>
    <m/>
    <n v="0"/>
    <x v="2"/>
    <m/>
    <s v=""/>
    <s v="No"/>
    <m/>
    <m/>
    <m/>
    <s v="Not borrowing"/>
    <m/>
    <m/>
    <m/>
    <m/>
    <s v="Not applicable"/>
    <s v="No"/>
    <m/>
    <m/>
    <m/>
    <m/>
    <m/>
    <m/>
    <m/>
    <m/>
    <m/>
    <m/>
    <m/>
    <m/>
    <m/>
    <m/>
    <s v="Not sure"/>
    <m/>
    <m/>
    <m/>
    <x v="610"/>
  </r>
  <r>
    <n v="11601429492"/>
    <d v="2020-05-14T16:39:41.000"/>
    <d v="2020-05-14T16:41:21.000"/>
    <s v="CU"/>
    <x v="21"/>
    <s v="1"/>
    <m/>
    <m/>
    <m/>
    <x v="2"/>
    <n v="865"/>
    <n v="2249"/>
    <x v="1"/>
    <x v="63"/>
    <x v="6"/>
    <n v="3"/>
    <n v="0"/>
    <n v="1"/>
    <x v="1"/>
    <n v="15"/>
    <s v="No"/>
    <m/>
    <m/>
    <m/>
    <m/>
    <m/>
    <m/>
    <m/>
    <m/>
    <m/>
    <m/>
    <m/>
    <m/>
    <m/>
    <m/>
    <m/>
    <m/>
    <n v="0"/>
    <x v="2"/>
    <m/>
    <s v=""/>
    <s v="No"/>
    <m/>
    <m/>
    <m/>
    <s v="Not borrowing"/>
    <m/>
    <m/>
    <m/>
    <m/>
    <s v="Not applicable"/>
    <s v="No"/>
    <m/>
    <m/>
    <m/>
    <m/>
    <m/>
    <m/>
    <m/>
    <s v="Help accessing financial assistance"/>
    <m/>
    <s v="Help accessing Personal Protective Equipment (PPE)"/>
    <m/>
    <m/>
    <m/>
    <m/>
    <m/>
    <m/>
    <m/>
    <m/>
    <x v="611"/>
  </r>
  <r>
    <n v="11602138166"/>
    <d v="2020-05-14T19:45:22.000"/>
    <d v="2020-05-14T19:48:51.000"/>
    <s v="CU"/>
    <x v="13"/>
    <s v="1"/>
    <m/>
    <m/>
    <m/>
    <x v="1"/>
    <n v="40"/>
    <n v="104"/>
    <x v="0"/>
    <x v="1"/>
    <x v="1"/>
    <n v="0"/>
    <n v="0"/>
    <n v="1"/>
    <x v="1"/>
    <n v="15"/>
    <s v="No"/>
    <m/>
    <m/>
    <m/>
    <m/>
    <m/>
    <m/>
    <m/>
    <m/>
    <m/>
    <m/>
    <m/>
    <m/>
    <m/>
    <m/>
    <m/>
    <m/>
    <n v="0"/>
    <x v="2"/>
    <m/>
    <s v=""/>
    <s v="No"/>
    <m/>
    <m/>
    <m/>
    <s v="Not borrowing"/>
    <m/>
    <m/>
    <m/>
    <m/>
    <s v="Not applicable"/>
    <s v="No"/>
    <m/>
    <m/>
    <m/>
    <m/>
    <m/>
    <m/>
    <s v="Help navigating resources and/or policy changes"/>
    <m/>
    <s v="Help with operations and maintenance"/>
    <m/>
    <m/>
    <s v="Help complying with state and/or federal regulations"/>
    <m/>
    <m/>
    <m/>
    <m/>
    <m/>
    <m/>
    <x v="612"/>
  </r>
  <r>
    <n v="11569556671"/>
    <d v="2020-05-05T19:32:10.000"/>
    <d v="2020-05-05T19:34:25.000"/>
    <s v="CU"/>
    <x v="11"/>
    <s v="1"/>
    <m/>
    <m/>
    <s v="Incomplete"/>
    <x v="2"/>
    <n v="350"/>
    <n v="910"/>
    <x v="1"/>
    <x v="11"/>
    <x v="2"/>
    <n v="4"/>
    <n v="2"/>
    <n v="0"/>
    <x v="0"/>
    <s v=""/>
    <s v="Yes"/>
    <m/>
    <m/>
    <m/>
    <m/>
    <m/>
    <m/>
    <m/>
    <m/>
    <m/>
    <m/>
    <m/>
    <m/>
    <m/>
    <m/>
    <m/>
    <m/>
    <s v=""/>
    <x v="7"/>
    <m/>
    <s v=""/>
    <m/>
    <m/>
    <m/>
    <m/>
    <m/>
    <m/>
    <m/>
    <m/>
    <m/>
    <m/>
    <m/>
    <m/>
    <m/>
    <m/>
    <m/>
    <m/>
    <m/>
    <m/>
    <m/>
    <m/>
    <m/>
    <m/>
    <m/>
    <m/>
    <m/>
    <m/>
    <m/>
    <m/>
    <m/>
    <x v="613"/>
  </r>
  <r>
    <n v="11580910522"/>
    <d v="2020-05-08T17:57:50.000"/>
    <d v="2020-05-08T18:03:31.000"/>
    <s v="CU"/>
    <x v="5"/>
    <s v="1"/>
    <m/>
    <m/>
    <m/>
    <x v="2"/>
    <n v="723"/>
    <n v="1879.8"/>
    <x v="1"/>
    <x v="11"/>
    <x v="2"/>
    <n v="2"/>
    <n v="0"/>
    <n v="0"/>
    <x v="1"/>
    <n v="15"/>
    <s v="No"/>
    <m/>
    <m/>
    <m/>
    <m/>
    <m/>
    <m/>
    <m/>
    <m/>
    <m/>
    <m/>
    <m/>
    <m/>
    <m/>
    <m/>
    <m/>
    <m/>
    <n v="0"/>
    <x v="2"/>
    <m/>
    <s v=""/>
    <s v="Yes"/>
    <s v="Bond(s)"/>
    <s v="U.S. Department of Agriculture loan(s)"/>
    <m/>
    <m/>
    <m/>
    <m/>
    <m/>
    <m/>
    <s v="No"/>
    <s v="No"/>
    <m/>
    <m/>
    <m/>
    <m/>
    <m/>
    <m/>
    <m/>
    <m/>
    <m/>
    <m/>
    <m/>
    <m/>
    <m/>
    <m/>
    <s v="Not sure"/>
    <m/>
    <m/>
    <m/>
    <x v="614"/>
  </r>
  <r>
    <n v="11602133414"/>
    <d v="2020-05-14T19:40:49.000"/>
    <d v="2020-05-14T19:51:46.000"/>
    <s v="CU"/>
    <x v="21"/>
    <s v="1"/>
    <m/>
    <m/>
    <m/>
    <x v="2"/>
    <n v="203"/>
    <n v="527.8000000000001"/>
    <x v="1"/>
    <x v="25"/>
    <x v="8"/>
    <n v="1"/>
    <n v="1"/>
    <n v="2"/>
    <x v="4"/>
    <n v="4"/>
    <s v="Yes"/>
    <m/>
    <m/>
    <s v="paying bills, like electricity"/>
    <s v="paying for chemicals"/>
    <m/>
    <m/>
    <m/>
    <m/>
    <m/>
    <m/>
    <m/>
    <m/>
    <m/>
    <m/>
    <s v="Decrease"/>
    <n v="15"/>
    <n v="-15"/>
    <x v="0"/>
    <n v="900"/>
    <n v="-900"/>
    <s v="No"/>
    <m/>
    <m/>
    <m/>
    <s v="Not borrowing"/>
    <m/>
    <m/>
    <m/>
    <m/>
    <s v="Not applicable"/>
    <s v="Not sure"/>
    <m/>
    <m/>
    <m/>
    <m/>
    <m/>
    <m/>
    <s v="Help navigating resources and/or policy changes"/>
    <s v="Help accessing financial assistance"/>
    <m/>
    <m/>
    <s v="Help accessing supplies/chemicals"/>
    <m/>
    <m/>
    <m/>
    <m/>
    <m/>
    <m/>
    <m/>
    <x v="615"/>
  </r>
  <r>
    <n v="11588528132"/>
    <d v="2020-05-11T17:53:23.000"/>
    <d v="2020-05-11T17:58:57.000"/>
    <s v="GLCAP"/>
    <x v="12"/>
    <s v="1"/>
    <m/>
    <m/>
    <m/>
    <x v="2"/>
    <n v="480"/>
    <n v="1248"/>
    <x v="1"/>
    <x v="34"/>
    <x v="5"/>
    <n v="2"/>
    <n v="0"/>
    <n v="2"/>
    <x v="2"/>
    <n v="9"/>
    <s v="Yes"/>
    <m/>
    <m/>
    <m/>
    <m/>
    <m/>
    <m/>
    <m/>
    <m/>
    <m/>
    <m/>
    <s v="Longer this continues it will affect all the above."/>
    <m/>
    <s v="None yet/too early to tell"/>
    <n v="1"/>
    <s v="Decrease"/>
    <n v="10"/>
    <n v="-10"/>
    <x v="1"/>
    <n v="10000"/>
    <n v="-10000"/>
    <s v="Yes"/>
    <m/>
    <s v="U.S. Department of Agriculture loan(s)"/>
    <m/>
    <m/>
    <m/>
    <s v="have USDA Rural Development loan that we have been paying on."/>
    <m/>
    <m/>
    <s v="No"/>
    <s v="No"/>
    <m/>
    <m/>
    <m/>
    <m/>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m/>
    <m/>
    <x v="616"/>
  </r>
  <r>
    <n v="11592529460"/>
    <d v="2020-05-12T15:17:40.000"/>
    <d v="2020-05-12T15:22:55.000"/>
    <s v="GLCAP"/>
    <x v="3"/>
    <s v="1"/>
    <m/>
    <m/>
    <m/>
    <x v="2"/>
    <n v="618"/>
    <n v="1606.8"/>
    <x v="1"/>
    <x v="23"/>
    <x v="6"/>
    <n v="5"/>
    <n v="0"/>
    <n v="0"/>
    <x v="1"/>
    <n v="15"/>
    <s v="No"/>
    <m/>
    <m/>
    <m/>
    <m/>
    <m/>
    <m/>
    <m/>
    <m/>
    <m/>
    <m/>
    <m/>
    <m/>
    <m/>
    <m/>
    <m/>
    <m/>
    <n v="0"/>
    <x v="2"/>
    <m/>
    <s v=""/>
    <s v="No"/>
    <m/>
    <m/>
    <m/>
    <s v="Not borrowing"/>
    <m/>
    <m/>
    <m/>
    <m/>
    <s v="Not applicable"/>
    <s v="No"/>
    <m/>
    <m/>
    <m/>
    <m/>
    <m/>
    <m/>
    <m/>
    <m/>
    <s v="Help with operations and maintenance"/>
    <m/>
    <m/>
    <m/>
    <m/>
    <m/>
    <m/>
    <m/>
    <m/>
    <m/>
    <x v="617"/>
  </r>
  <r>
    <n v="11577324061"/>
    <d v="2020-05-07T18:43:24.000"/>
    <d v="2020-05-07T18:51:10.000"/>
    <s v="RCAC"/>
    <x v="37"/>
    <s v="1"/>
    <m/>
    <m/>
    <m/>
    <x v="0"/>
    <n v="26"/>
    <n v="67.60000000000001"/>
    <x v="0"/>
    <x v="1"/>
    <x v="1"/>
    <n v="1"/>
    <n v="1"/>
    <n v="1"/>
    <x v="1"/>
    <n v="15"/>
    <s v="No"/>
    <m/>
    <m/>
    <m/>
    <m/>
    <m/>
    <m/>
    <m/>
    <m/>
    <m/>
    <m/>
    <m/>
    <m/>
    <m/>
    <m/>
    <m/>
    <m/>
    <n v="0"/>
    <x v="2"/>
    <m/>
    <s v=""/>
    <s v="No"/>
    <m/>
    <m/>
    <m/>
    <s v="Not borrowing"/>
    <m/>
    <m/>
    <m/>
    <m/>
    <s v="Not applicable"/>
    <s v="No"/>
    <m/>
    <m/>
    <m/>
    <s v="NO"/>
    <m/>
    <s v="None/NA"/>
    <m/>
    <m/>
    <m/>
    <m/>
    <m/>
    <m/>
    <m/>
    <m/>
    <m/>
    <s v="None"/>
    <m/>
    <s v="None/NA"/>
    <x v="618"/>
  </r>
  <r>
    <n v="11602516419"/>
    <d v="2020-05-14T21:32:19.000"/>
    <d v="2020-05-14T21:37:44.000"/>
    <s v="CU"/>
    <x v="11"/>
    <s v="1"/>
    <m/>
    <m/>
    <m/>
    <x v="0"/>
    <n v="93"/>
    <n v="241.8"/>
    <x v="0"/>
    <x v="64"/>
    <x v="10"/>
    <n v="0"/>
    <n v="2"/>
    <n v="0"/>
    <x v="2"/>
    <n v="9"/>
    <s v="No"/>
    <m/>
    <m/>
    <m/>
    <m/>
    <m/>
    <m/>
    <m/>
    <m/>
    <m/>
    <m/>
    <m/>
    <m/>
    <m/>
    <m/>
    <m/>
    <m/>
    <n v="0"/>
    <x v="2"/>
    <m/>
    <s v=""/>
    <s v="No"/>
    <m/>
    <m/>
    <m/>
    <s v="Not borrowing"/>
    <m/>
    <m/>
    <m/>
    <m/>
    <s v="Not applicable"/>
    <s v="No"/>
    <m/>
    <m/>
    <m/>
    <s v="Nothing noteworthy"/>
    <m/>
    <s v="None/NA"/>
    <m/>
    <m/>
    <m/>
    <m/>
    <m/>
    <m/>
    <m/>
    <m/>
    <s v="Not sure"/>
    <m/>
    <m/>
    <m/>
    <x v="619"/>
  </r>
  <r>
    <n v="11568246932"/>
    <d v="2020-05-05T13:48:53.000"/>
    <d v="2020-05-05T13:55:34.000"/>
    <s v="GLCAP"/>
    <x v="3"/>
    <s v="1"/>
    <m/>
    <m/>
    <m/>
    <x v="2"/>
    <n v="539"/>
    <n v="1401.4"/>
    <x v="1"/>
    <x v="10"/>
    <x v="8"/>
    <n v="5"/>
    <n v="0"/>
    <n v="1"/>
    <x v="0"/>
    <s v=""/>
    <s v="Not sure"/>
    <m/>
    <m/>
    <m/>
    <m/>
    <m/>
    <m/>
    <m/>
    <m/>
    <m/>
    <m/>
    <m/>
    <m/>
    <m/>
    <m/>
    <m/>
    <m/>
    <n v="0"/>
    <x v="2"/>
    <m/>
    <s v=""/>
    <s v="Yes"/>
    <m/>
    <m/>
    <m/>
    <m/>
    <m/>
    <s v="Loan for sewer payment due to sewer issues"/>
    <m/>
    <s v="Loan - other"/>
    <s v="No"/>
    <s v="No"/>
    <m/>
    <m/>
    <m/>
    <m/>
    <m/>
    <m/>
    <m/>
    <m/>
    <m/>
    <m/>
    <m/>
    <s v="Help complying with state and/or federal regulations"/>
    <m/>
    <m/>
    <m/>
    <m/>
    <m/>
    <m/>
    <x v="620"/>
  </r>
  <r>
    <n v="11568484482"/>
    <d v="2020-05-05T14:14:46.000"/>
    <d v="2020-05-05T15:06:09.000"/>
    <s v="GLCAP"/>
    <x v="3"/>
    <s v="Multiple"/>
    <m/>
    <m/>
    <m/>
    <x v="2"/>
    <n v="5000"/>
    <n v="13000"/>
    <x v="3"/>
    <x v="50"/>
    <x v="5"/>
    <n v="21"/>
    <n v="2"/>
    <n v="0"/>
    <x v="1"/>
    <n v="15"/>
    <s v="No"/>
    <m/>
    <m/>
    <m/>
    <m/>
    <m/>
    <m/>
    <m/>
    <m/>
    <m/>
    <m/>
    <m/>
    <m/>
    <m/>
    <m/>
    <m/>
    <m/>
    <n v="0"/>
    <x v="2"/>
    <m/>
    <s v=""/>
    <s v="Yes"/>
    <s v="Bond(s)"/>
    <m/>
    <m/>
    <m/>
    <m/>
    <m/>
    <m/>
    <m/>
    <s v="No"/>
    <s v="Yes"/>
    <s v="All of the utility businesses have open communication in our area to help sort out any issues that arise."/>
    <m/>
    <s v="Communication/Discussion - Providing help as needed"/>
    <m/>
    <m/>
    <m/>
    <m/>
    <m/>
    <m/>
    <m/>
    <m/>
    <m/>
    <m/>
    <m/>
    <s v="Not sure"/>
    <m/>
    <m/>
    <m/>
    <x v="620"/>
  </r>
  <r>
    <n v="11602108426"/>
    <d v="2020-05-14T19:38:58.000"/>
    <d v="2020-05-14T19:40:17.000"/>
    <s v="CU"/>
    <x v="21"/>
    <s v="1"/>
    <m/>
    <m/>
    <m/>
    <x v="2"/>
    <n v="270"/>
    <n v="702"/>
    <x v="1"/>
    <x v="18"/>
    <x v="2"/>
    <n v="4"/>
    <n v="0"/>
    <n v="0"/>
    <x v="0"/>
    <s v=""/>
    <s v="Not sure"/>
    <m/>
    <m/>
    <m/>
    <m/>
    <m/>
    <m/>
    <m/>
    <m/>
    <m/>
    <m/>
    <m/>
    <m/>
    <m/>
    <m/>
    <m/>
    <m/>
    <n v="0"/>
    <x v="2"/>
    <m/>
    <s v=""/>
    <s v="Yes"/>
    <m/>
    <s v="U.S. Department of Agriculture loan(s)"/>
    <m/>
    <m/>
    <m/>
    <m/>
    <m/>
    <m/>
    <s v="No"/>
    <s v="Yes"/>
    <m/>
    <m/>
    <m/>
    <m/>
    <m/>
    <m/>
    <m/>
    <m/>
    <m/>
    <m/>
    <m/>
    <m/>
    <m/>
    <m/>
    <m/>
    <s v="No assistance Needs"/>
    <m/>
    <s v="None/NA"/>
    <x v="621"/>
  </r>
  <r>
    <n v="11601206111"/>
    <d v="2020-05-14T15:10:49.000"/>
    <d v="2020-05-14T15:48:51.000"/>
    <s v="CU"/>
    <x v="21"/>
    <s v="1"/>
    <m/>
    <m/>
    <m/>
    <x v="2"/>
    <n v="1239"/>
    <n v="3221.4"/>
    <x v="1"/>
    <x v="18"/>
    <x v="2"/>
    <n v="4"/>
    <n v="0"/>
    <n v="0"/>
    <x v="2"/>
    <n v="9"/>
    <s v="Yes"/>
    <s v="paying staff"/>
    <m/>
    <s v="paying bills, like electricity"/>
    <m/>
    <s v="maintaining our system"/>
    <m/>
    <m/>
    <m/>
    <m/>
    <m/>
    <m/>
    <m/>
    <m/>
    <m/>
    <s v="Increase"/>
    <n v="65"/>
    <n v="65"/>
    <x v="14"/>
    <m/>
    <s v=""/>
    <s v="Yes"/>
    <m/>
    <s v="U.S. Department of Agriculture loan(s)"/>
    <m/>
    <m/>
    <m/>
    <m/>
    <m/>
    <m/>
    <s v="No"/>
    <s v="No"/>
    <m/>
    <m/>
    <m/>
    <m/>
    <m/>
    <m/>
    <m/>
    <m/>
    <m/>
    <s v="Help accessing Personal Protective Equipment (PPE)"/>
    <s v="Help accessing supplies/chemicals"/>
    <m/>
    <m/>
    <m/>
    <m/>
    <m/>
    <m/>
    <m/>
    <x v="622"/>
  </r>
  <r>
    <n v="11588158714"/>
    <d v="2020-05-11T16:13:48.000"/>
    <d v="2020-05-11T16:23:56.000"/>
    <s v="RCAC"/>
    <x v="37"/>
    <s v="1"/>
    <m/>
    <m/>
    <m/>
    <x v="2"/>
    <n v="451"/>
    <n v="1172.6000000000001"/>
    <x v="1"/>
    <x v="16"/>
    <x v="8"/>
    <n v="2"/>
    <n v="0"/>
    <n v="1"/>
    <x v="0"/>
    <s v=""/>
    <s v="Not sure"/>
    <m/>
    <m/>
    <m/>
    <m/>
    <m/>
    <m/>
    <m/>
    <m/>
    <m/>
    <m/>
    <m/>
    <m/>
    <m/>
    <m/>
    <m/>
    <m/>
    <n v="0"/>
    <x v="2"/>
    <m/>
    <s v=""/>
    <s v="Yes"/>
    <m/>
    <s v="U.S. Department of Agriculture loan(s)"/>
    <m/>
    <m/>
    <m/>
    <m/>
    <m/>
    <m/>
    <s v="No"/>
    <s v="Not sure"/>
    <m/>
    <m/>
    <m/>
    <m/>
    <m/>
    <m/>
    <m/>
    <m/>
    <m/>
    <m/>
    <m/>
    <m/>
    <m/>
    <m/>
    <s v="Not sure"/>
    <m/>
    <m/>
    <m/>
    <x v="623"/>
  </r>
  <r>
    <n v="11600934476"/>
    <d v="2020-05-14T14:34:00.000"/>
    <d v="2020-05-14T14:46:31.000"/>
    <s v="CU"/>
    <x v="11"/>
    <s v="1"/>
    <s v="Yes"/>
    <m/>
    <m/>
    <x v="2"/>
    <n v="373"/>
    <n v="969.8000000000001"/>
    <x v="1"/>
    <x v="18"/>
    <x v="2"/>
    <n v="4"/>
    <n v="1"/>
    <n v="0"/>
    <x v="2"/>
    <n v="9"/>
    <s v="Not sure"/>
    <m/>
    <m/>
    <m/>
    <m/>
    <m/>
    <m/>
    <m/>
    <m/>
    <m/>
    <m/>
    <m/>
    <m/>
    <m/>
    <m/>
    <m/>
    <m/>
    <n v="0"/>
    <x v="2"/>
    <m/>
    <s v=""/>
    <s v="Yes"/>
    <m/>
    <s v="U.S. Department of Agriculture loan(s)"/>
    <m/>
    <m/>
    <m/>
    <m/>
    <m/>
    <m/>
    <s v="No"/>
    <s v="No"/>
    <m/>
    <m/>
    <m/>
    <s v="The community boosters are still running the backpack program to be sure the kids have all they need.  This has been done through City Hall instead of the schools."/>
    <m/>
    <s v="General assistance"/>
    <m/>
    <m/>
    <m/>
    <m/>
    <m/>
    <m/>
    <m/>
    <m/>
    <s v="Not sure"/>
    <m/>
    <m/>
    <m/>
    <x v="624"/>
  </r>
  <r>
    <n v="11600713827"/>
    <d v="2020-05-14T13:45:35.000"/>
    <d v="2020-05-14T13:53:17.000"/>
    <s v="SERCAP"/>
    <x v="29"/>
    <s v="1"/>
    <m/>
    <m/>
    <m/>
    <x v="0"/>
    <n v="167"/>
    <n v="434.2"/>
    <x v="0"/>
    <x v="3"/>
    <x v="3"/>
    <n v="1"/>
    <n v="1"/>
    <n v="1"/>
    <x v="2"/>
    <n v="9"/>
    <s v="Yes"/>
    <m/>
    <m/>
    <s v="paying bills, like electricity"/>
    <m/>
    <s v="maintaining our system"/>
    <m/>
    <m/>
    <m/>
    <m/>
    <m/>
    <m/>
    <m/>
    <m/>
    <m/>
    <s v="Increase"/>
    <m/>
    <s v=""/>
    <x v="7"/>
    <m/>
    <s v=""/>
    <s v="No"/>
    <m/>
    <m/>
    <m/>
    <s v="Not borrowing"/>
    <m/>
    <m/>
    <m/>
    <m/>
    <s v="No"/>
    <s v="No"/>
    <m/>
    <m/>
    <m/>
    <s v="No."/>
    <m/>
    <s v="None/NA"/>
    <m/>
    <m/>
    <m/>
    <m/>
    <m/>
    <m/>
    <m/>
    <m/>
    <s v="Not sure"/>
    <m/>
    <m/>
    <m/>
    <x v="625"/>
  </r>
  <r>
    <n v="11580267477"/>
    <d v="2020-05-08T15:03:03.000"/>
    <d v="2020-05-08T15:11:53.000"/>
    <s v="SERCAP"/>
    <x v="28"/>
    <s v="1"/>
    <m/>
    <m/>
    <m/>
    <x v="2"/>
    <n v="2850"/>
    <n v="7410"/>
    <x v="2"/>
    <x v="61"/>
    <x v="4"/>
    <n v="5"/>
    <n v="0"/>
    <n v="0"/>
    <x v="1"/>
    <n v="15"/>
    <s v="Yes"/>
    <m/>
    <m/>
    <s v="paying bills, like electricity"/>
    <s v="paying for chemicals"/>
    <m/>
    <m/>
    <s v="delaying or impeding capital improvement projects"/>
    <m/>
    <m/>
    <m/>
    <m/>
    <m/>
    <m/>
    <m/>
    <s v="Decrease"/>
    <n v="10"/>
    <n v="-10"/>
    <x v="1"/>
    <n v="2000"/>
    <n v="-2000"/>
    <s v="Yes"/>
    <m/>
    <s v="U.S. Department of Agriculture loan(s)"/>
    <m/>
    <m/>
    <m/>
    <m/>
    <m/>
    <m/>
    <s v="No"/>
    <s v="No"/>
    <m/>
    <m/>
    <m/>
    <m/>
    <m/>
    <m/>
    <m/>
    <m/>
    <m/>
    <s v="Help accessing Personal Protective Equipment (PPE)"/>
    <m/>
    <m/>
    <m/>
    <m/>
    <s v="Not sure"/>
    <m/>
    <m/>
    <m/>
    <x v="626"/>
  </r>
  <r>
    <n v="11565578502"/>
    <d v="2020-05-04T18:49:16.000"/>
    <d v="2020-05-04T20:47:07.000"/>
    <s v="CU"/>
    <x v="11"/>
    <s v="1"/>
    <s v="Yes"/>
    <m/>
    <m/>
    <x v="2"/>
    <n v="1050"/>
    <n v="2730"/>
    <x v="1"/>
    <x v="34"/>
    <x v="5"/>
    <n v="8"/>
    <n v="3"/>
    <n v="0"/>
    <x v="4"/>
    <n v="4"/>
    <s v="Yes"/>
    <m/>
    <m/>
    <m/>
    <m/>
    <m/>
    <m/>
    <s v="delaying or impeding capital improvement projects"/>
    <m/>
    <m/>
    <m/>
    <s v="Currently able to pay all bills but if this covid goes on into the future we will be impacted more negatively"/>
    <m/>
    <s v="None yet/too early to tell"/>
    <n v="1"/>
    <s v="Increase"/>
    <n v="19"/>
    <n v="19"/>
    <x v="8"/>
    <n v="12469"/>
    <n v="12469"/>
    <s v="Yes"/>
    <s v="Bond(s)"/>
    <m/>
    <m/>
    <m/>
    <m/>
    <m/>
    <m/>
    <m/>
    <s v="No"/>
    <s v="No"/>
    <m/>
    <m/>
    <m/>
    <s v="Our local gas station is providing lunches for kids at no charge.  They are doing this once each week for any family with children.  There are other meal outreach programs from the schools to make sure the kids are being fed."/>
    <m/>
    <s v="Providing food/meals"/>
    <m/>
    <m/>
    <m/>
    <m/>
    <m/>
    <m/>
    <m/>
    <m/>
    <s v="Not sure"/>
    <m/>
    <m/>
    <m/>
    <x v="627"/>
  </r>
  <r>
    <n v="11601952468"/>
    <d v="2020-05-14T18:56:54.000"/>
    <d v="2020-05-14T18:59:06.000"/>
    <s v="CU"/>
    <x v="11"/>
    <s v="1"/>
    <m/>
    <m/>
    <m/>
    <x v="0"/>
    <n v="401"/>
    <n v="1042.6000000000001"/>
    <x v="1"/>
    <x v="3"/>
    <x v="3"/>
    <n v="0"/>
    <n v="2"/>
    <n v="2"/>
    <x v="0"/>
    <s v=""/>
    <s v="Not sure"/>
    <m/>
    <m/>
    <m/>
    <m/>
    <m/>
    <m/>
    <m/>
    <m/>
    <m/>
    <m/>
    <m/>
    <m/>
    <m/>
    <m/>
    <m/>
    <m/>
    <n v="0"/>
    <x v="2"/>
    <m/>
    <s v=""/>
    <s v="No"/>
    <m/>
    <m/>
    <m/>
    <s v="Not borrowing"/>
    <m/>
    <m/>
    <m/>
    <m/>
    <s v="No"/>
    <s v="No"/>
    <m/>
    <m/>
    <m/>
    <m/>
    <m/>
    <m/>
    <m/>
    <m/>
    <m/>
    <m/>
    <m/>
    <m/>
    <m/>
    <m/>
    <s v="Not sure"/>
    <m/>
    <m/>
    <m/>
    <x v="628"/>
  </r>
  <r>
    <n v="11593797211"/>
    <d v="2020-05-12T20:30:58.000"/>
    <d v="2020-05-12T20:32:11.000"/>
    <s v="CU"/>
    <x v="21"/>
    <s v="1"/>
    <m/>
    <m/>
    <m/>
    <x v="2"/>
    <n v="176"/>
    <n v="457.6"/>
    <x v="0"/>
    <x v="16"/>
    <x v="8"/>
    <n v="2"/>
    <n v="1"/>
    <n v="1"/>
    <x v="0"/>
    <s v=""/>
    <s v="No"/>
    <m/>
    <m/>
    <m/>
    <m/>
    <m/>
    <m/>
    <m/>
    <m/>
    <m/>
    <m/>
    <m/>
    <m/>
    <m/>
    <m/>
    <m/>
    <m/>
    <n v="0"/>
    <x v="2"/>
    <m/>
    <s v=""/>
    <s v="Yes"/>
    <m/>
    <s v="U.S. Department of Agriculture loan(s)"/>
    <m/>
    <m/>
    <m/>
    <m/>
    <m/>
    <m/>
    <s v="No"/>
    <s v="No"/>
    <m/>
    <m/>
    <m/>
    <m/>
    <m/>
    <m/>
    <m/>
    <m/>
    <m/>
    <m/>
    <m/>
    <m/>
    <m/>
    <m/>
    <m/>
    <s v="No assistance Needs"/>
    <m/>
    <s v="None/NA"/>
    <x v="629"/>
  </r>
  <r>
    <n v="11605310786"/>
    <d v="2020-05-15T15:40:11.000"/>
    <d v="2020-05-15T16:13:38.000"/>
    <s v="CU"/>
    <x v="13"/>
    <s v="1"/>
    <m/>
    <m/>
    <m/>
    <x v="2"/>
    <n v="351"/>
    <n v="912.6"/>
    <x v="1"/>
    <x v="10"/>
    <x v="8"/>
    <n v="2"/>
    <n v="1"/>
    <n v="0"/>
    <x v="2"/>
    <n v="9"/>
    <s v="Yes"/>
    <s v="paying staff"/>
    <s v="keeping staff"/>
    <s v="paying bills, like electricity"/>
    <s v="paying for chemicals"/>
    <s v="maintaining our system"/>
    <s v="complying with state and/or federal regulations"/>
    <m/>
    <m/>
    <m/>
    <m/>
    <m/>
    <m/>
    <m/>
    <m/>
    <s v="Decrease"/>
    <n v="22"/>
    <n v="-22"/>
    <x v="6"/>
    <n v="741"/>
    <n v="-741"/>
    <s v="Yes"/>
    <m/>
    <s v="U.S. Department of Agriculture loan(s)"/>
    <m/>
    <m/>
    <m/>
    <m/>
    <m/>
    <m/>
    <s v="Yes"/>
    <s v="No"/>
    <m/>
    <m/>
    <m/>
    <s v="The town is offing work out agreements on paying water and sewer bills."/>
    <m/>
    <s v="Assistance to customers with payments and/or suspended shutoffs"/>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m/>
    <m/>
    <x v="630"/>
  </r>
  <r>
    <n v="11569979714"/>
    <d v="2020-05-05T21:42:30.000"/>
    <d v="2020-05-05T21:45:10.000"/>
    <s v="CU"/>
    <x v="11"/>
    <s v="1"/>
    <m/>
    <m/>
    <m/>
    <x v="0"/>
    <n v="462"/>
    <n v="1201.2"/>
    <x v="1"/>
    <x v="16"/>
    <x v="8"/>
    <n v="2"/>
    <n v="0"/>
    <n v="2"/>
    <x v="1"/>
    <n v="15"/>
    <s v="No"/>
    <m/>
    <m/>
    <m/>
    <m/>
    <m/>
    <m/>
    <m/>
    <m/>
    <m/>
    <m/>
    <m/>
    <m/>
    <m/>
    <m/>
    <m/>
    <m/>
    <n v="0"/>
    <x v="2"/>
    <m/>
    <s v=""/>
    <s v="Yes"/>
    <m/>
    <s v="U.S. Department of Agriculture loan(s)"/>
    <m/>
    <m/>
    <m/>
    <m/>
    <m/>
    <m/>
    <s v="No"/>
    <s v="No"/>
    <m/>
    <m/>
    <m/>
    <m/>
    <m/>
    <m/>
    <m/>
    <m/>
    <m/>
    <m/>
    <m/>
    <m/>
    <m/>
    <m/>
    <s v="Not sure"/>
    <m/>
    <m/>
    <m/>
    <x v="631"/>
  </r>
  <r>
    <n v="11570000820"/>
    <d v="2020-05-05T21:49:33.000"/>
    <d v="2020-05-05T21:52:32.000"/>
    <s v="CU"/>
    <x v="11"/>
    <s v="1"/>
    <m/>
    <m/>
    <m/>
    <x v="0"/>
    <n v="502"/>
    <n v="1305.2"/>
    <x v="1"/>
    <x v="13"/>
    <x v="8"/>
    <n v="2"/>
    <n v="0"/>
    <n v="2"/>
    <x v="1"/>
    <n v="15"/>
    <s v="No"/>
    <m/>
    <m/>
    <m/>
    <m/>
    <m/>
    <m/>
    <m/>
    <m/>
    <m/>
    <m/>
    <m/>
    <m/>
    <m/>
    <m/>
    <m/>
    <m/>
    <n v="0"/>
    <x v="2"/>
    <m/>
    <s v=""/>
    <s v="Yes"/>
    <m/>
    <m/>
    <m/>
    <m/>
    <m/>
    <s v="Bank loan on water system improvements"/>
    <m/>
    <s v="Bank loan"/>
    <s v="No"/>
    <s v="No"/>
    <m/>
    <m/>
    <m/>
    <m/>
    <m/>
    <m/>
    <m/>
    <m/>
    <m/>
    <m/>
    <m/>
    <m/>
    <m/>
    <m/>
    <s v="Not sure"/>
    <m/>
    <m/>
    <m/>
    <x v="631"/>
  </r>
  <r>
    <n v="11569989696"/>
    <d v="2020-05-05T21:45:31.000"/>
    <d v="2020-05-05T21:49:18.000"/>
    <s v="CU"/>
    <x v="11"/>
    <s v="1"/>
    <s v="Yes"/>
    <m/>
    <m/>
    <x v="2"/>
    <n v="584"/>
    <n v="1518.4"/>
    <x v="1"/>
    <x v="5"/>
    <x v="5"/>
    <n v="2"/>
    <n v="1"/>
    <n v="2"/>
    <x v="2"/>
    <n v="9"/>
    <s v="No"/>
    <m/>
    <m/>
    <m/>
    <m/>
    <m/>
    <m/>
    <m/>
    <m/>
    <m/>
    <m/>
    <m/>
    <m/>
    <m/>
    <m/>
    <m/>
    <m/>
    <n v="0"/>
    <x v="2"/>
    <m/>
    <s v=""/>
    <s v="Yes"/>
    <m/>
    <s v="U.S. Department of Agriculture loan(s)"/>
    <m/>
    <m/>
    <m/>
    <m/>
    <m/>
    <m/>
    <s v="No"/>
    <s v="No"/>
    <m/>
    <m/>
    <m/>
    <s v="Several of our churches have opened a food pantry for the needy.  The school is giving sack lunches to the children."/>
    <m/>
    <s v="Providing food/meals"/>
    <m/>
    <s v="Help accessing financial assistance"/>
    <m/>
    <m/>
    <m/>
    <m/>
    <m/>
    <m/>
    <m/>
    <m/>
    <m/>
    <m/>
    <x v="631"/>
  </r>
  <r>
    <n v="11570009414"/>
    <d v="2020-05-05T21:52:46.000"/>
    <d v="2020-05-05T21:55:58.000"/>
    <s v="CU"/>
    <x v="11"/>
    <s v="1"/>
    <s v="Yes"/>
    <m/>
    <m/>
    <x v="0"/>
    <n v="1315"/>
    <n v="3419"/>
    <x v="2"/>
    <x v="16"/>
    <x v="8"/>
    <n v="2"/>
    <n v="1"/>
    <n v="2"/>
    <x v="1"/>
    <n v="15"/>
    <s v="No"/>
    <m/>
    <m/>
    <m/>
    <m/>
    <m/>
    <m/>
    <m/>
    <m/>
    <m/>
    <m/>
    <m/>
    <m/>
    <m/>
    <m/>
    <m/>
    <m/>
    <n v="0"/>
    <x v="2"/>
    <m/>
    <s v=""/>
    <s v="Yes"/>
    <m/>
    <s v="U.S. Department of Agriculture loan(s)"/>
    <m/>
    <m/>
    <m/>
    <m/>
    <m/>
    <m/>
    <s v="No"/>
    <s v="No"/>
    <m/>
    <m/>
    <m/>
    <s v="We actually have fewer delinquent customers since covid started, not sure why."/>
    <m/>
    <s v="None/NA"/>
    <m/>
    <m/>
    <m/>
    <m/>
    <m/>
    <m/>
    <m/>
    <m/>
    <m/>
    <s v="No need for assistance at this time"/>
    <m/>
    <s v="None/NA"/>
    <x v="631"/>
  </r>
  <r>
    <n v="11605403938"/>
    <d v="2020-05-15T15:29:19.000"/>
    <d v="2020-05-15T16:17:16.000"/>
    <s v="CU"/>
    <x v="4"/>
    <s v="1"/>
    <m/>
    <m/>
    <m/>
    <x v="0"/>
    <n v="130"/>
    <n v="338"/>
    <x v="0"/>
    <x v="16"/>
    <x v="8"/>
    <n v="0"/>
    <n v="1"/>
    <n v="1"/>
    <x v="2"/>
    <n v="9"/>
    <s v="No"/>
    <m/>
    <m/>
    <m/>
    <m/>
    <m/>
    <m/>
    <m/>
    <m/>
    <m/>
    <m/>
    <m/>
    <m/>
    <m/>
    <m/>
    <m/>
    <m/>
    <n v="0"/>
    <x v="2"/>
    <m/>
    <s v=""/>
    <s v="Yes"/>
    <m/>
    <m/>
    <s v="State Revolving Fund loan(s)"/>
    <m/>
    <m/>
    <m/>
    <m/>
    <m/>
    <s v="No"/>
    <s v="No"/>
    <m/>
    <m/>
    <m/>
    <m/>
    <m/>
    <m/>
    <m/>
    <m/>
    <m/>
    <m/>
    <m/>
    <m/>
    <m/>
    <m/>
    <s v="Not sure"/>
    <m/>
    <m/>
    <m/>
    <x v="631"/>
  </r>
  <r>
    <n v="11606288378"/>
    <d v="2020-05-15T20:25:34.000"/>
    <d v="2020-05-15T20:29:52.000"/>
    <s v="CU"/>
    <x v="4"/>
    <s v="1"/>
    <m/>
    <m/>
    <m/>
    <x v="2"/>
    <n v="585"/>
    <n v="1521"/>
    <x v="1"/>
    <x v="10"/>
    <x v="8"/>
    <n v="2"/>
    <n v="2"/>
    <n v="0"/>
    <x v="4"/>
    <n v="4"/>
    <s v="Yes"/>
    <s v="paying staff"/>
    <s v="keeping staff"/>
    <s v="paying bills, like electricity"/>
    <s v="paying for chemicals"/>
    <s v="maintaining our system"/>
    <s v="complying with state and/or federal regulations"/>
    <s v="delaying or impeding capital improvement projects"/>
    <s v="paying back existing debt"/>
    <m/>
    <m/>
    <m/>
    <m/>
    <m/>
    <m/>
    <s v="Decrease"/>
    <n v="15"/>
    <n v="-15"/>
    <x v="0"/>
    <m/>
    <s v=""/>
    <s v="Yes"/>
    <s v="Bond(s)"/>
    <s v="U.S. Department of Agriculture loan(s)"/>
    <m/>
    <m/>
    <m/>
    <m/>
    <m/>
    <m/>
    <s v="Yes"/>
    <s v="No"/>
    <m/>
    <m/>
    <m/>
    <s v="Local churches assisting with meals and food"/>
    <m/>
    <s v="Providing food/meals"/>
    <s v="Help navigating resources and/or policy changes"/>
    <s v="Help accessing financial assistance"/>
    <m/>
    <m/>
    <m/>
    <m/>
    <m/>
    <m/>
    <m/>
    <m/>
    <m/>
    <m/>
    <x v="632"/>
  </r>
  <r>
    <n v="11604970051"/>
    <d v="2020-05-15T14:27:26.000"/>
    <d v="2020-05-15T14:32:05.000"/>
    <s v="RCAC"/>
    <x v="0"/>
    <s v="1"/>
    <m/>
    <m/>
    <m/>
    <x v="0"/>
    <n v="136"/>
    <n v="353.6"/>
    <x v="0"/>
    <x v="17"/>
    <x v="8"/>
    <n v="0"/>
    <n v="2"/>
    <n v="1"/>
    <x v="1"/>
    <n v="15"/>
    <s v="Not sure"/>
    <m/>
    <m/>
    <m/>
    <m/>
    <m/>
    <m/>
    <m/>
    <m/>
    <m/>
    <m/>
    <m/>
    <m/>
    <m/>
    <m/>
    <m/>
    <m/>
    <n v="0"/>
    <x v="2"/>
    <m/>
    <s v=""/>
    <m/>
    <m/>
    <m/>
    <m/>
    <m/>
    <m/>
    <m/>
    <m/>
    <m/>
    <m/>
    <m/>
    <m/>
    <m/>
    <m/>
    <m/>
    <m/>
    <m/>
    <m/>
    <m/>
    <m/>
    <m/>
    <m/>
    <m/>
    <m/>
    <m/>
    <m/>
    <m/>
    <m/>
    <m/>
    <x v="633"/>
  </r>
  <r>
    <n v="11581335135"/>
    <d v="2020-05-08T20:01:30.000"/>
    <d v="2020-05-08T20:06:08.000"/>
    <s v="CU"/>
    <x v="11"/>
    <s v="1"/>
    <m/>
    <m/>
    <m/>
    <x v="2"/>
    <n v="110"/>
    <n v="286"/>
    <x v="0"/>
    <x v="8"/>
    <x v="8"/>
    <n v="2"/>
    <n v="0"/>
    <n v="0"/>
    <x v="1"/>
    <n v="15"/>
    <s v="Not sure"/>
    <m/>
    <m/>
    <m/>
    <m/>
    <m/>
    <m/>
    <m/>
    <m/>
    <m/>
    <m/>
    <m/>
    <m/>
    <m/>
    <m/>
    <m/>
    <m/>
    <n v="0"/>
    <x v="2"/>
    <m/>
    <s v=""/>
    <s v="No"/>
    <m/>
    <m/>
    <m/>
    <s v="Not borrowing"/>
    <m/>
    <m/>
    <m/>
    <m/>
    <s v="Not applicable"/>
    <s v="No"/>
    <m/>
    <m/>
    <m/>
    <m/>
    <m/>
    <m/>
    <m/>
    <m/>
    <m/>
    <m/>
    <m/>
    <m/>
    <m/>
    <m/>
    <s v="Not sure"/>
    <m/>
    <m/>
    <m/>
    <x v="634"/>
  </r>
  <r>
    <n v="11585183296"/>
    <d v="2020-05-10T15:40:35.000"/>
    <d v="2020-05-10T15:43:34.000"/>
    <s v="RCAC"/>
    <x v="0"/>
    <s v="1"/>
    <m/>
    <m/>
    <m/>
    <x v="0"/>
    <n v="28"/>
    <n v="72.8"/>
    <x v="0"/>
    <x v="3"/>
    <x v="3"/>
    <n v="0"/>
    <n v="1"/>
    <n v="0"/>
    <x v="1"/>
    <n v="15"/>
    <s v="No"/>
    <m/>
    <m/>
    <m/>
    <m/>
    <m/>
    <m/>
    <m/>
    <m/>
    <m/>
    <m/>
    <m/>
    <m/>
    <m/>
    <m/>
    <m/>
    <m/>
    <n v="0"/>
    <x v="2"/>
    <m/>
    <s v=""/>
    <s v="No"/>
    <m/>
    <m/>
    <m/>
    <s v="Not borrowing"/>
    <m/>
    <m/>
    <m/>
    <m/>
    <s v="Not applicable"/>
    <s v="No"/>
    <m/>
    <m/>
    <m/>
    <s v="We suspended water service payments for one quarter ($100) per customer."/>
    <m/>
    <s v="Assistance to customers with payments and/or suspended shutoffs"/>
    <m/>
    <m/>
    <m/>
    <m/>
    <m/>
    <m/>
    <m/>
    <m/>
    <s v="Not sure"/>
    <m/>
    <m/>
    <m/>
    <x v="635"/>
  </r>
  <r>
    <n v="11576854726"/>
    <d v="2020-05-07T16:42:32.000"/>
    <d v="2020-05-07T16:47:45.000"/>
    <s v="CU"/>
    <x v="13"/>
    <s v="1"/>
    <m/>
    <m/>
    <m/>
    <x v="2"/>
    <n v="400"/>
    <n v="1040"/>
    <x v="1"/>
    <x v="27"/>
    <x v="8"/>
    <n v="2"/>
    <n v="0"/>
    <n v="0"/>
    <x v="4"/>
    <n v="4"/>
    <s v="Not sure"/>
    <m/>
    <m/>
    <m/>
    <m/>
    <m/>
    <m/>
    <m/>
    <m/>
    <m/>
    <m/>
    <m/>
    <m/>
    <m/>
    <m/>
    <m/>
    <m/>
    <n v="0"/>
    <x v="2"/>
    <m/>
    <s v=""/>
    <s v="No"/>
    <m/>
    <m/>
    <m/>
    <s v="Not borrowing"/>
    <m/>
    <m/>
    <m/>
    <m/>
    <s v="No"/>
    <s v="No"/>
    <m/>
    <m/>
    <m/>
    <m/>
    <m/>
    <m/>
    <s v="Help navigating resources and/or policy changes"/>
    <s v="Help accessing financial assistance"/>
    <m/>
    <s v="Help accessing Personal Protective Equipment (PPE)"/>
    <m/>
    <m/>
    <m/>
    <m/>
    <m/>
    <m/>
    <m/>
    <m/>
    <x v="636"/>
  </r>
  <r>
    <n v="11604730684"/>
    <d v="2020-05-15T13:27:32.000"/>
    <d v="2020-05-15T13:39:01.000"/>
    <s v="GLCAP"/>
    <x v="12"/>
    <s v="1"/>
    <m/>
    <m/>
    <m/>
    <x v="2"/>
    <n v="3290"/>
    <n v="8554"/>
    <x v="2"/>
    <x v="48"/>
    <x v="10"/>
    <n v="11"/>
    <n v="0"/>
    <n v="1"/>
    <x v="0"/>
    <s v=""/>
    <s v="Not sure"/>
    <m/>
    <m/>
    <m/>
    <m/>
    <m/>
    <m/>
    <m/>
    <m/>
    <m/>
    <m/>
    <m/>
    <m/>
    <m/>
    <m/>
    <m/>
    <m/>
    <n v="0"/>
    <x v="2"/>
    <m/>
    <s v=""/>
    <s v="Yes"/>
    <s v="Bond(s)"/>
    <m/>
    <m/>
    <m/>
    <m/>
    <m/>
    <m/>
    <m/>
    <s v="No"/>
    <s v="No"/>
    <m/>
    <m/>
    <m/>
    <m/>
    <m/>
    <m/>
    <m/>
    <m/>
    <m/>
    <m/>
    <m/>
    <m/>
    <m/>
    <m/>
    <s v="Not sure"/>
    <m/>
    <m/>
    <m/>
    <x v="637"/>
  </r>
  <r>
    <n v="11589228877"/>
    <d v="2020-05-11T20:46:55.000"/>
    <d v="2020-05-11T21:01:33.000"/>
    <s v="CU"/>
    <x v="5"/>
    <s v="1"/>
    <m/>
    <m/>
    <m/>
    <x v="2"/>
    <n v="279"/>
    <n v="725.4"/>
    <x v="1"/>
    <x v="24"/>
    <x v="5"/>
    <n v="2"/>
    <n v="2"/>
    <n v="1"/>
    <x v="0"/>
    <s v=""/>
    <s v="Yes"/>
    <s v="paying staff"/>
    <m/>
    <s v="paying bills, like electricity"/>
    <s v="paying for chemicals"/>
    <s v="maintaining our system"/>
    <m/>
    <s v="delaying or impeding capital improvement projects"/>
    <m/>
    <m/>
    <m/>
    <m/>
    <m/>
    <m/>
    <m/>
    <s v="Decrease"/>
    <n v="20"/>
    <n v="-20"/>
    <x v="0"/>
    <m/>
    <s v=""/>
    <s v="Yes"/>
    <m/>
    <m/>
    <m/>
    <m/>
    <m/>
    <s v="LCDBG"/>
    <m/>
    <s v="State gov. agency"/>
    <s v="Not applicable"/>
    <s v="No"/>
    <m/>
    <m/>
    <m/>
    <s v="NO"/>
    <m/>
    <s v="None/NA"/>
    <m/>
    <m/>
    <s v="Help with operations and maintenance"/>
    <s v="Help accessing Personal Protective Equipment (PPE)"/>
    <m/>
    <m/>
    <m/>
    <m/>
    <m/>
    <m/>
    <m/>
    <m/>
    <x v="638"/>
  </r>
  <r>
    <n v="11579975632"/>
    <d v="2020-05-08T13:38:09.000"/>
    <d v="2020-05-08T13:41:28.000"/>
    <s v="CU"/>
    <x v="5"/>
    <s v="1"/>
    <m/>
    <m/>
    <m/>
    <x v="0"/>
    <n v="1025"/>
    <n v="2665"/>
    <x v="1"/>
    <x v="3"/>
    <x v="3"/>
    <n v="3"/>
    <n v="1"/>
    <n v="0"/>
    <x v="0"/>
    <s v=""/>
    <s v="Not sure"/>
    <m/>
    <m/>
    <m/>
    <m/>
    <m/>
    <m/>
    <m/>
    <m/>
    <m/>
    <m/>
    <m/>
    <m/>
    <m/>
    <m/>
    <m/>
    <m/>
    <n v="0"/>
    <x v="2"/>
    <m/>
    <s v=""/>
    <m/>
    <m/>
    <m/>
    <m/>
    <m/>
    <m/>
    <m/>
    <m/>
    <m/>
    <m/>
    <m/>
    <m/>
    <m/>
    <m/>
    <m/>
    <m/>
    <m/>
    <m/>
    <m/>
    <m/>
    <m/>
    <m/>
    <m/>
    <m/>
    <m/>
    <m/>
    <m/>
    <m/>
    <m/>
    <x v="639"/>
  </r>
  <r>
    <n v="11592514665"/>
    <d v="2020-05-12T15:13:52.000"/>
    <d v="2020-05-12T15:19:34.000"/>
    <s v="SERCAP"/>
    <x v="17"/>
    <s v="1"/>
    <m/>
    <m/>
    <m/>
    <x v="2"/>
    <n v="1750"/>
    <n v="4550"/>
    <x v="2"/>
    <x v="11"/>
    <x v="2"/>
    <n v="5"/>
    <n v="0"/>
    <n v="0"/>
    <x v="0"/>
    <s v=""/>
    <s v="Yes"/>
    <m/>
    <m/>
    <m/>
    <m/>
    <m/>
    <m/>
    <s v="delaying or impeding capital improvement projects"/>
    <s v="paying back existing debt"/>
    <m/>
    <m/>
    <m/>
    <m/>
    <m/>
    <m/>
    <s v="Decrease"/>
    <n v="20"/>
    <n v="-20"/>
    <x v="0"/>
    <n v="25000"/>
    <n v="-25000"/>
    <s v="Yes"/>
    <m/>
    <s v="U.S. Department of Agriculture loan(s)"/>
    <m/>
    <m/>
    <m/>
    <m/>
    <m/>
    <m/>
    <s v="No"/>
    <s v="No"/>
    <m/>
    <m/>
    <m/>
    <m/>
    <m/>
    <m/>
    <m/>
    <s v="Help accessing financial assistance"/>
    <m/>
    <s v="Help accessing Personal Protective Equipment (PPE)"/>
    <m/>
    <s v="Help complying with state and/or federal regulations"/>
    <s v="Help communicating with customers"/>
    <s v="Help planning for or adjusting to any future reopening (flushing, financing reconnections, etc.)"/>
    <m/>
    <m/>
    <m/>
    <m/>
    <x v="640"/>
  </r>
  <r>
    <n v="11577762076"/>
    <d v="2020-05-07T20:46:39.000"/>
    <d v="2020-05-07T21:12:18.000"/>
    <s v="CU"/>
    <x v="5"/>
    <s v="1"/>
    <m/>
    <m/>
    <m/>
    <x v="2"/>
    <n v="235"/>
    <n v="611"/>
    <x v="1"/>
    <x v="28"/>
    <x v="2"/>
    <n v="2"/>
    <n v="0"/>
    <n v="0"/>
    <x v="0"/>
    <s v=""/>
    <s v="Yes"/>
    <s v="paying staff"/>
    <m/>
    <s v="paying bills, like electricity"/>
    <m/>
    <m/>
    <m/>
    <m/>
    <m/>
    <s v="unsure"/>
    <m/>
    <m/>
    <m/>
    <m/>
    <m/>
    <s v="No change"/>
    <n v="0"/>
    <n v="0"/>
    <x v="2"/>
    <n v="0"/>
    <n v="0"/>
    <s v="Yes"/>
    <m/>
    <m/>
    <s v="State Revolving Fund loan(s)"/>
    <m/>
    <m/>
    <m/>
    <m/>
    <m/>
    <s v="No"/>
    <s v="No"/>
    <m/>
    <m/>
    <m/>
    <m/>
    <m/>
    <m/>
    <m/>
    <m/>
    <m/>
    <m/>
    <m/>
    <m/>
    <m/>
    <m/>
    <s v="Not sure"/>
    <m/>
    <m/>
    <m/>
    <x v="641"/>
  </r>
  <r>
    <n v="11604848684"/>
    <d v="2020-05-15T13:59:14.000"/>
    <d v="2020-05-15T14:05:46.000"/>
    <s v="CU"/>
    <x v="21"/>
    <s v="1"/>
    <m/>
    <m/>
    <m/>
    <x v="1"/>
    <n v="621"/>
    <n v="1614.6000000000001"/>
    <x v="1"/>
    <x v="10"/>
    <x v="8"/>
    <n v="0"/>
    <n v="2"/>
    <n v="0"/>
    <x v="1"/>
    <n v="15"/>
    <s v="Yes"/>
    <m/>
    <m/>
    <m/>
    <m/>
    <m/>
    <m/>
    <m/>
    <m/>
    <m/>
    <s v="not applicable"/>
    <m/>
    <m/>
    <m/>
    <m/>
    <s v="Decrease"/>
    <n v="25"/>
    <n v="-25"/>
    <x v="6"/>
    <n v="600"/>
    <n v="-600"/>
    <s v="Yes"/>
    <m/>
    <s v="U.S. Department of Agriculture loan(s)"/>
    <m/>
    <m/>
    <m/>
    <m/>
    <m/>
    <m/>
    <s v="No"/>
    <s v="No"/>
    <m/>
    <m/>
    <m/>
    <m/>
    <m/>
    <m/>
    <m/>
    <m/>
    <m/>
    <m/>
    <m/>
    <m/>
    <m/>
    <m/>
    <m/>
    <s v="No assistance Needs"/>
    <m/>
    <s v="None/NA"/>
    <x v="642"/>
  </r>
  <r>
    <n v="11572218909"/>
    <d v="2020-05-06T13:56:40.000"/>
    <d v="2020-05-06T14:03:33.000"/>
    <s v="RSOL"/>
    <x v="34"/>
    <s v="1"/>
    <s v="Yes"/>
    <m/>
    <s v="Incomplete"/>
    <x v="2"/>
    <n v="3500"/>
    <n v="9100"/>
    <x v="2"/>
    <x v="5"/>
    <x v="5"/>
    <n v="23"/>
    <n v="0"/>
    <n v="0"/>
    <x v="6"/>
    <n v="1"/>
    <s v="Yes"/>
    <m/>
    <m/>
    <m/>
    <m/>
    <m/>
    <m/>
    <m/>
    <m/>
    <m/>
    <m/>
    <m/>
    <m/>
    <m/>
    <m/>
    <m/>
    <m/>
    <s v=""/>
    <x v="7"/>
    <m/>
    <s v=""/>
    <m/>
    <m/>
    <m/>
    <m/>
    <m/>
    <m/>
    <m/>
    <m/>
    <m/>
    <m/>
    <m/>
    <m/>
    <m/>
    <m/>
    <m/>
    <m/>
    <m/>
    <m/>
    <m/>
    <m/>
    <m/>
    <m/>
    <m/>
    <m/>
    <m/>
    <m/>
    <m/>
    <m/>
    <m/>
    <x v="643"/>
  </r>
  <r>
    <n v="11606348264"/>
    <d v="2020-05-15T20:41:13.000"/>
    <d v="2020-05-15T20:51:50.000"/>
    <s v="CU"/>
    <x v="11"/>
    <s v="1"/>
    <s v="Yes"/>
    <m/>
    <m/>
    <x v="2"/>
    <n v="1333"/>
    <n v="3465.8"/>
    <x v="2"/>
    <x v="27"/>
    <x v="8"/>
    <n v="12"/>
    <n v="0"/>
    <n v="0"/>
    <x v="5"/>
    <s v=""/>
    <s v="Yes"/>
    <m/>
    <m/>
    <s v="paying bills, like electricity"/>
    <m/>
    <m/>
    <m/>
    <m/>
    <m/>
    <m/>
    <m/>
    <m/>
    <m/>
    <m/>
    <m/>
    <s v="No change"/>
    <n v="0"/>
    <n v="0"/>
    <x v="2"/>
    <n v="0"/>
    <n v="0"/>
    <s v="Yes"/>
    <m/>
    <s v="U.S. Department of Agriculture loan(s)"/>
    <m/>
    <m/>
    <m/>
    <m/>
    <m/>
    <m/>
    <s v="No"/>
    <s v="Yes"/>
    <s v="Some in fire department and ambulance out due to covid, other communities had to step up and help."/>
    <m/>
    <s v="Personnel backups"/>
    <s v="Some community members are sewing masks and giving out to the folks that work in the public."/>
    <m/>
    <s v="Providing PPE/disinfectants"/>
    <s v="Help navigating resources and/or policy changes"/>
    <s v="Help accessing financial assistance"/>
    <m/>
    <m/>
    <m/>
    <s v="Help complying with state and/or federal regulations"/>
    <m/>
    <m/>
    <m/>
    <m/>
    <m/>
    <m/>
    <x v="644"/>
  </r>
  <r>
    <n v="11605285227"/>
    <d v="2020-05-15T15:46:55.000"/>
    <d v="2020-05-15T15:52:27.000"/>
    <s v="CU"/>
    <x v="13"/>
    <s v="Multiple"/>
    <m/>
    <m/>
    <m/>
    <x v="0"/>
    <n v="278"/>
    <n v="722.8000000000001"/>
    <x v="1"/>
    <x v="3"/>
    <x v="3"/>
    <n v="0"/>
    <n v="0"/>
    <n v="1"/>
    <x v="4"/>
    <n v="4"/>
    <s v="Yes"/>
    <m/>
    <m/>
    <s v="paying bills, like electricity"/>
    <m/>
    <m/>
    <m/>
    <s v="delaying or impeding capital improvement projects"/>
    <s v="paying back existing debt"/>
    <m/>
    <m/>
    <m/>
    <m/>
    <m/>
    <m/>
    <s v="Decrease"/>
    <n v="20"/>
    <n v="-20"/>
    <x v="0"/>
    <n v="3600"/>
    <n v="-3600"/>
    <s v="Yes"/>
    <s v="Bond(s)"/>
    <m/>
    <m/>
    <m/>
    <m/>
    <m/>
    <m/>
    <m/>
    <s v="Yes"/>
    <s v="Yes"/>
    <s v="Communities Unlimited  Arkansas Rural Water  Arkansas Natural Resources"/>
    <m/>
    <s v="No details provided - just listed agency they're partnering with"/>
    <m/>
    <m/>
    <m/>
    <m/>
    <m/>
    <m/>
    <m/>
    <m/>
    <m/>
    <m/>
    <m/>
    <s v="Not sure"/>
    <m/>
    <m/>
    <m/>
    <x v="645"/>
  </r>
  <r>
    <n v="11593369311"/>
    <d v="2020-05-12T18:29:28.000"/>
    <d v="2020-05-12T19:21:37.000"/>
    <s v="GLCAP"/>
    <x v="35"/>
    <s v="2"/>
    <m/>
    <m/>
    <m/>
    <x v="2"/>
    <n v="639"/>
    <n v="1661.4"/>
    <x v="1"/>
    <x v="13"/>
    <x v="8"/>
    <n v="0"/>
    <n v="2"/>
    <n v="2"/>
    <x v="4"/>
    <n v="4"/>
    <s v="Yes"/>
    <m/>
    <s v="keeping staff"/>
    <m/>
    <s v="paying for chemicals"/>
    <s v="maintaining our system"/>
    <s v="complying with state and/or federal regulations"/>
    <m/>
    <s v="paying back existing debt"/>
    <m/>
    <m/>
    <m/>
    <m/>
    <m/>
    <m/>
    <s v="Decrease"/>
    <n v="5"/>
    <n v="-5"/>
    <x v="1"/>
    <n v="461.59"/>
    <n v="-461.59"/>
    <s v="Yes"/>
    <s v="Bond(s)"/>
    <s v="U.S. Department of Agriculture loan(s)"/>
    <m/>
    <m/>
    <m/>
    <m/>
    <m/>
    <m/>
    <s v="Yes"/>
    <s v="Yes"/>
    <s v="We are working with RCAP , EPA  and our surrounding communities to help assist in how to continue to operate and run our system currently."/>
    <m/>
    <s v="Personnel backups"/>
    <m/>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m/>
    <m/>
    <x v="646"/>
  </r>
  <r>
    <n v="11576481757"/>
    <d v="2020-05-07T15:13:48.000"/>
    <d v="2020-05-07T15:17:06.000"/>
    <s v="CU"/>
    <x v="11"/>
    <s v="1"/>
    <m/>
    <m/>
    <m/>
    <x v="2"/>
    <n v="170"/>
    <n v="442"/>
    <x v="0"/>
    <x v="40"/>
    <x v="4"/>
    <n v="2"/>
    <n v="0"/>
    <n v="0"/>
    <x v="1"/>
    <n v="15"/>
    <s v="No"/>
    <m/>
    <m/>
    <m/>
    <m/>
    <m/>
    <m/>
    <m/>
    <m/>
    <m/>
    <m/>
    <m/>
    <m/>
    <m/>
    <m/>
    <m/>
    <m/>
    <n v="0"/>
    <x v="2"/>
    <m/>
    <s v=""/>
    <s v="Yes"/>
    <m/>
    <s v="U.S. Department of Agriculture loan(s)"/>
    <m/>
    <m/>
    <m/>
    <s v="Communities Unlimited"/>
    <m/>
    <s v="Communities Unlimited"/>
    <s v="No"/>
    <s v="No"/>
    <m/>
    <m/>
    <m/>
    <m/>
    <m/>
    <m/>
    <m/>
    <m/>
    <m/>
    <m/>
    <m/>
    <m/>
    <m/>
    <m/>
    <s v="Not sure"/>
    <m/>
    <m/>
    <m/>
    <x v="647"/>
  </r>
  <r>
    <n v="11577527989"/>
    <d v="2020-05-07T19:43:57.000"/>
    <d v="2020-05-07T19:46:35.000"/>
    <s v="CU"/>
    <x v="11"/>
    <s v="1"/>
    <m/>
    <m/>
    <m/>
    <x v="2"/>
    <n v="144"/>
    <n v="374.40000000000003"/>
    <x v="0"/>
    <x v="8"/>
    <x v="8"/>
    <n v="1"/>
    <n v="1"/>
    <n v="0"/>
    <x v="1"/>
    <n v="15"/>
    <s v="No"/>
    <m/>
    <m/>
    <m/>
    <m/>
    <m/>
    <m/>
    <m/>
    <m/>
    <m/>
    <m/>
    <m/>
    <m/>
    <m/>
    <m/>
    <m/>
    <m/>
    <n v="0"/>
    <x v="2"/>
    <m/>
    <s v=""/>
    <s v="Yes"/>
    <m/>
    <m/>
    <m/>
    <m/>
    <m/>
    <s v="Communities Unlimited"/>
    <m/>
    <s v="Communities Unlimited"/>
    <s v="No"/>
    <s v="No"/>
    <m/>
    <m/>
    <m/>
    <m/>
    <m/>
    <m/>
    <m/>
    <m/>
    <m/>
    <m/>
    <m/>
    <m/>
    <m/>
    <m/>
    <s v="Not sure"/>
    <m/>
    <m/>
    <m/>
    <x v="648"/>
  </r>
  <r>
    <n v="11575979747"/>
    <d v="2020-05-07T12:58:18.000"/>
    <d v="2020-05-07T13:12:35.000"/>
    <s v="GLCAP"/>
    <x v="3"/>
    <s v="1"/>
    <m/>
    <m/>
    <m/>
    <x v="2"/>
    <n v="1100"/>
    <n v="2860"/>
    <x v="1"/>
    <x v="22"/>
    <x v="8"/>
    <n v="10"/>
    <n v="1"/>
    <n v="1"/>
    <x v="6"/>
    <n v="1"/>
    <s v="Yes"/>
    <s v="paying staff"/>
    <m/>
    <m/>
    <s v="paying for chemicals"/>
    <s v="maintaining our system"/>
    <m/>
    <s v="delaying or impeding capital improvement projects"/>
    <s v="paying back existing debt"/>
    <m/>
    <m/>
    <m/>
    <m/>
    <m/>
    <m/>
    <s v="Decrease"/>
    <n v="20"/>
    <n v="-20"/>
    <x v="0"/>
    <n v="20000"/>
    <n v="-20000"/>
    <s v="Yes"/>
    <s v="Bond(s)"/>
    <s v="U.S. Department of Agriculture loan(s)"/>
    <s v="State Revolving Fund loan(s)"/>
    <m/>
    <m/>
    <m/>
    <m/>
    <m/>
    <s v="Yes"/>
    <s v="Yes"/>
    <s v="Talk with other systems to see how they are dealing with their issues."/>
    <m/>
    <s v="Communication/Discussion - Sharing ideas/see what other organizations are doing"/>
    <s v="Nothing"/>
    <m/>
    <s v="None/NA"/>
    <s v="Help navigating resources and/or policy changes"/>
    <s v="Help accessing financial assistance"/>
    <m/>
    <s v="Help accessing Personal Protective Equipment (PPE)"/>
    <s v="Help accessing supplies/chemicals"/>
    <m/>
    <m/>
    <m/>
    <m/>
    <m/>
    <m/>
    <m/>
    <x v="649"/>
  </r>
  <r>
    <n v="11579976527"/>
    <d v="2020-05-08T13:39:59.000"/>
    <d v="2020-05-08T13:43:22.000"/>
    <s v="MAP"/>
    <x v="1"/>
    <s v="1"/>
    <m/>
    <m/>
    <m/>
    <x v="2"/>
    <n v="653"/>
    <n v="1697.8"/>
    <x v="1"/>
    <x v="25"/>
    <x v="8"/>
    <n v="1"/>
    <n v="1"/>
    <n v="0"/>
    <x v="2"/>
    <n v="9"/>
    <s v="Not sure"/>
    <m/>
    <m/>
    <m/>
    <m/>
    <m/>
    <m/>
    <m/>
    <m/>
    <m/>
    <m/>
    <m/>
    <m/>
    <m/>
    <m/>
    <m/>
    <m/>
    <n v="0"/>
    <x v="2"/>
    <m/>
    <s v=""/>
    <s v="Yes"/>
    <m/>
    <s v="U.S. Department of Agriculture loan(s)"/>
    <m/>
    <m/>
    <m/>
    <m/>
    <m/>
    <m/>
    <s v="No"/>
    <s v="No"/>
    <m/>
    <m/>
    <m/>
    <s v="We partnered with K.U. to have our wastewater analyzed for COVID-19 DNA, and our results were negative."/>
    <m/>
    <s v="Participating in wastewater study"/>
    <m/>
    <m/>
    <m/>
    <m/>
    <m/>
    <m/>
    <m/>
    <m/>
    <s v="Not sure"/>
    <m/>
    <m/>
    <m/>
    <x v="650"/>
  </r>
  <r>
    <n v="11580165721"/>
    <d v="2020-05-08T14:11:09.000"/>
    <d v="2020-05-08T15:39:26.000"/>
    <s v="CU"/>
    <x v="13"/>
    <s v="1"/>
    <m/>
    <m/>
    <m/>
    <x v="2"/>
    <n v="3000"/>
    <n v="7800"/>
    <x v="2"/>
    <x v="24"/>
    <x v="5"/>
    <n v="20"/>
    <n v="2"/>
    <n v="0"/>
    <x v="2"/>
    <n v="9"/>
    <s v="Yes"/>
    <s v="paying staff"/>
    <s v="keeping staff"/>
    <m/>
    <s v="paying for chemicals"/>
    <s v="maintaining our system"/>
    <m/>
    <s v="delaying or impeding capital improvement projects"/>
    <m/>
    <m/>
    <m/>
    <m/>
    <m/>
    <m/>
    <m/>
    <s v="Decrease"/>
    <n v="29.5"/>
    <n v="-29.5"/>
    <x v="6"/>
    <n v="36000"/>
    <n v="-36000"/>
    <s v="Yes"/>
    <s v="Bond(s)"/>
    <m/>
    <m/>
    <m/>
    <m/>
    <s v="Arkansas Natural Resources Loan"/>
    <m/>
    <s v="State gov. agency"/>
    <s v="No"/>
    <s v="Yes"/>
    <s v="Collaborating with other Mayors in - Arkansas to share ideas"/>
    <m/>
    <s v="Communication/Discussion - Sharing ideas/see what other organizations are doing"/>
    <s v="We are focused on projections of revenue shortfalls and collaborating to mitigate budget shortfalls to avoid job loss throughout our city departments and to minimize the impact to our citizens."/>
    <m/>
    <s v="System hardship"/>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m/>
    <m/>
    <x v="651"/>
  </r>
  <r>
    <n v="11592966148"/>
    <d v="2020-05-12T16:51:30.000"/>
    <d v="2020-05-12T17:03:58.000"/>
    <s v="SERCAP"/>
    <x v="14"/>
    <s v="1"/>
    <m/>
    <m/>
    <m/>
    <x v="2"/>
    <n v="95"/>
    <n v="247"/>
    <x v="0"/>
    <x v="21"/>
    <x v="10"/>
    <n v="1"/>
    <n v="0"/>
    <n v="3"/>
    <x v="0"/>
    <s v=""/>
    <s v="Yes"/>
    <s v="paying staff"/>
    <s v="keeping staff"/>
    <s v="paying bills, like electricity"/>
    <m/>
    <m/>
    <m/>
    <s v="delaying or impeding capital improvement projects"/>
    <m/>
    <m/>
    <m/>
    <m/>
    <m/>
    <m/>
    <m/>
    <s v="Decrease"/>
    <m/>
    <s v=""/>
    <x v="7"/>
    <m/>
    <s v=""/>
    <s v="Yes"/>
    <m/>
    <s v="U.S. Department of Agriculture loan(s)"/>
    <m/>
    <m/>
    <m/>
    <m/>
    <m/>
    <m/>
    <s v="No"/>
    <s v="No"/>
    <m/>
    <m/>
    <m/>
    <s v="communities helping one another"/>
    <m/>
    <s v="General assistance"/>
    <m/>
    <s v="Help accessing financial assistance"/>
    <m/>
    <m/>
    <m/>
    <m/>
    <s v="Help communicating with customers"/>
    <m/>
    <s v="Not sure"/>
    <m/>
    <m/>
    <m/>
    <x v="652"/>
  </r>
  <r>
    <n v="11606376076"/>
    <d v="2020-05-15T20:54:37.000"/>
    <d v="2020-05-15T20:57:11.000"/>
    <s v="CU"/>
    <x v="4"/>
    <s v="1"/>
    <m/>
    <m/>
    <m/>
    <x v="0"/>
    <n v="840"/>
    <n v="2184"/>
    <x v="1"/>
    <x v="16"/>
    <x v="8"/>
    <n v="6"/>
    <n v="1"/>
    <n v="0"/>
    <x v="4"/>
    <n v="4"/>
    <s v="Yes"/>
    <m/>
    <m/>
    <m/>
    <m/>
    <s v="maintaining our system"/>
    <s v="complying with state and/or federal regulations"/>
    <s v="delaying or impeding capital improvement projects"/>
    <m/>
    <m/>
    <m/>
    <m/>
    <m/>
    <m/>
    <m/>
    <s v="Decrease"/>
    <n v="10"/>
    <n v="-10"/>
    <x v="1"/>
    <m/>
    <s v=""/>
    <s v="Yes"/>
    <m/>
    <s v="U.S. Department of Agriculture loan(s)"/>
    <m/>
    <m/>
    <m/>
    <m/>
    <m/>
    <m/>
    <s v="No"/>
    <s v="No"/>
    <m/>
    <m/>
    <m/>
    <m/>
    <m/>
    <m/>
    <m/>
    <m/>
    <s v="Help with operations and maintenance"/>
    <m/>
    <m/>
    <s v="Help complying with state and/or federal regulations"/>
    <m/>
    <m/>
    <m/>
    <m/>
    <m/>
    <m/>
    <x v="653"/>
  </r>
  <r>
    <n v="11580136338"/>
    <d v="2020-05-08T14:26:36.000"/>
    <d v="2020-05-08T14:30:06.000"/>
    <s v="SERCAP"/>
    <x v="28"/>
    <s v="1"/>
    <m/>
    <m/>
    <m/>
    <x v="2"/>
    <n v="2250"/>
    <n v="5850"/>
    <x v="2"/>
    <x v="42"/>
    <x v="10"/>
    <n v="6"/>
    <n v="0"/>
    <n v="0"/>
    <x v="2"/>
    <n v="9"/>
    <s v="No"/>
    <m/>
    <m/>
    <m/>
    <m/>
    <m/>
    <m/>
    <m/>
    <m/>
    <m/>
    <m/>
    <m/>
    <m/>
    <m/>
    <m/>
    <m/>
    <m/>
    <n v="0"/>
    <x v="2"/>
    <m/>
    <s v=""/>
    <m/>
    <m/>
    <m/>
    <m/>
    <m/>
    <m/>
    <s v="Not Sure"/>
    <m/>
    <s v="None/don't know"/>
    <s v="No"/>
    <s v="No"/>
    <m/>
    <m/>
    <m/>
    <m/>
    <m/>
    <m/>
    <m/>
    <m/>
    <m/>
    <s v="Help accessing Personal Protective Equipment (PPE)"/>
    <m/>
    <m/>
    <m/>
    <m/>
    <m/>
    <m/>
    <m/>
    <m/>
    <x v="654"/>
  </r>
  <r>
    <n v="11587814498"/>
    <d v="2020-05-11T15:01:51.000"/>
    <d v="2020-05-11T15:03:48.000"/>
    <s v="CU"/>
    <x v="15"/>
    <s v="1"/>
    <m/>
    <m/>
    <m/>
    <x v="0"/>
    <n v="355"/>
    <n v="923"/>
    <x v="1"/>
    <x v="3"/>
    <x v="3"/>
    <n v="0"/>
    <n v="3"/>
    <n v="1"/>
    <x v="1"/>
    <n v="15"/>
    <s v="No"/>
    <m/>
    <m/>
    <m/>
    <m/>
    <m/>
    <m/>
    <m/>
    <m/>
    <m/>
    <m/>
    <m/>
    <m/>
    <m/>
    <m/>
    <m/>
    <m/>
    <n v="0"/>
    <x v="2"/>
    <m/>
    <s v=""/>
    <s v="No"/>
    <m/>
    <m/>
    <m/>
    <s v="Not borrowing"/>
    <m/>
    <m/>
    <m/>
    <m/>
    <s v="Not applicable"/>
    <s v="No"/>
    <m/>
    <m/>
    <m/>
    <m/>
    <m/>
    <m/>
    <m/>
    <m/>
    <m/>
    <m/>
    <m/>
    <m/>
    <m/>
    <m/>
    <s v="Not sure"/>
    <m/>
    <m/>
    <m/>
    <x v="655"/>
  </r>
  <r>
    <n v="11593840403"/>
    <d v="2020-05-12T20:30:58.000"/>
    <d v="2020-05-12T20:44:39.000"/>
    <s v="CU"/>
    <x v="21"/>
    <s v="1"/>
    <m/>
    <m/>
    <m/>
    <x v="2"/>
    <n v="754"/>
    <n v="1960.4"/>
    <x v="1"/>
    <x v="59"/>
    <x v="2"/>
    <n v="4"/>
    <n v="1"/>
    <n v="0"/>
    <x v="1"/>
    <n v="15"/>
    <s v="No"/>
    <m/>
    <m/>
    <m/>
    <m/>
    <m/>
    <m/>
    <m/>
    <m/>
    <m/>
    <m/>
    <m/>
    <m/>
    <m/>
    <m/>
    <m/>
    <m/>
    <n v="0"/>
    <x v="2"/>
    <m/>
    <s v=""/>
    <s v="Yes"/>
    <m/>
    <s v="U.S. Department of Agriculture loan(s)"/>
    <m/>
    <m/>
    <m/>
    <m/>
    <m/>
    <m/>
    <s v="No"/>
    <s v="No"/>
    <m/>
    <m/>
    <m/>
    <m/>
    <m/>
    <m/>
    <m/>
    <m/>
    <m/>
    <m/>
    <m/>
    <m/>
    <m/>
    <m/>
    <m/>
    <s v="No assistance Needs"/>
    <m/>
    <s v="None/NA"/>
    <x v="656"/>
  </r>
  <r>
    <n v="11606268446"/>
    <d v="2020-05-15T19:29:47.000"/>
    <d v="2020-05-15T20:26:56.000"/>
    <s v="CU"/>
    <x v="11"/>
    <s v="1"/>
    <s v="Yes"/>
    <m/>
    <m/>
    <x v="0"/>
    <n v="430"/>
    <n v="1118"/>
    <x v="1"/>
    <x v="25"/>
    <x v="8"/>
    <n v="1"/>
    <n v="1"/>
    <n v="0"/>
    <x v="2"/>
    <n v="9"/>
    <s v="No"/>
    <m/>
    <m/>
    <m/>
    <m/>
    <m/>
    <m/>
    <m/>
    <m/>
    <m/>
    <m/>
    <m/>
    <m/>
    <m/>
    <m/>
    <m/>
    <m/>
    <n v="0"/>
    <x v="2"/>
    <m/>
    <s v=""/>
    <s v="Yes"/>
    <m/>
    <s v="U.S. Department of Agriculture loan(s)"/>
    <m/>
    <m/>
    <m/>
    <m/>
    <m/>
    <m/>
    <s v="Not applicable"/>
    <s v="Not sure"/>
    <m/>
    <m/>
    <m/>
    <m/>
    <m/>
    <m/>
    <m/>
    <m/>
    <m/>
    <m/>
    <m/>
    <m/>
    <m/>
    <m/>
    <s v="Not sure"/>
    <m/>
    <m/>
    <m/>
    <x v="657"/>
  </r>
  <r>
    <n v="11605926205"/>
    <d v="2020-05-15T16:53:38.000"/>
    <d v="2020-05-15T18:36:34.000"/>
    <s v="CU"/>
    <x v="21"/>
    <s v="1"/>
    <m/>
    <m/>
    <m/>
    <x v="2"/>
    <n v="4900"/>
    <n v="12740"/>
    <x v="3"/>
    <x v="7"/>
    <x v="7"/>
    <n v="21"/>
    <n v="1"/>
    <n v="0"/>
    <x v="1"/>
    <n v="15"/>
    <s v="No"/>
    <m/>
    <m/>
    <m/>
    <m/>
    <m/>
    <m/>
    <m/>
    <m/>
    <m/>
    <m/>
    <m/>
    <m/>
    <m/>
    <m/>
    <m/>
    <m/>
    <n v="0"/>
    <x v="2"/>
    <m/>
    <s v=""/>
    <s v="No"/>
    <m/>
    <m/>
    <m/>
    <s v="Not borrowing"/>
    <m/>
    <m/>
    <m/>
    <m/>
    <s v="Not applicable"/>
    <s v="No"/>
    <m/>
    <m/>
    <m/>
    <m/>
    <m/>
    <m/>
    <m/>
    <m/>
    <m/>
    <m/>
    <m/>
    <m/>
    <m/>
    <m/>
    <m/>
    <s v="No assistance Needs"/>
    <m/>
    <s v="None/NA"/>
    <x v="658"/>
  </r>
  <r>
    <n v="11606106326"/>
    <d v="2020-05-15T19:26:48.000"/>
    <d v="2020-05-15T19:30:05.000"/>
    <s v="CU"/>
    <x v="11"/>
    <s v="1"/>
    <s v="Yes"/>
    <m/>
    <m/>
    <x v="2"/>
    <n v="590"/>
    <n v="1534"/>
    <x v="1"/>
    <x v="24"/>
    <x v="5"/>
    <n v="4"/>
    <n v="1"/>
    <n v="0"/>
    <x v="2"/>
    <n v="9"/>
    <s v="Not sure"/>
    <m/>
    <m/>
    <m/>
    <m/>
    <m/>
    <m/>
    <m/>
    <m/>
    <m/>
    <m/>
    <m/>
    <m/>
    <m/>
    <m/>
    <m/>
    <m/>
    <n v="0"/>
    <x v="2"/>
    <m/>
    <s v=""/>
    <s v="No"/>
    <m/>
    <m/>
    <m/>
    <s v="Not borrowing"/>
    <m/>
    <m/>
    <m/>
    <m/>
    <s v="Not applicable"/>
    <s v="Not sure"/>
    <m/>
    <m/>
    <m/>
    <m/>
    <m/>
    <m/>
    <m/>
    <m/>
    <m/>
    <m/>
    <m/>
    <m/>
    <m/>
    <m/>
    <s v="Not sure"/>
    <m/>
    <m/>
    <m/>
    <x v="659"/>
  </r>
  <r>
    <n v="11597600419"/>
    <d v="2020-05-13T18:04:26.000"/>
    <d v="2020-05-13T18:11:09.000"/>
    <s v="GLCAP"/>
    <x v="3"/>
    <s v="1"/>
    <m/>
    <m/>
    <m/>
    <x v="2"/>
    <n v="1200"/>
    <n v="3120"/>
    <x v="1"/>
    <x v="11"/>
    <x v="2"/>
    <n v="12"/>
    <n v="0"/>
    <n v="0"/>
    <x v="0"/>
    <s v=""/>
    <s v="No"/>
    <m/>
    <m/>
    <m/>
    <m/>
    <m/>
    <m/>
    <m/>
    <m/>
    <m/>
    <m/>
    <m/>
    <m/>
    <m/>
    <m/>
    <m/>
    <m/>
    <n v="0"/>
    <x v="2"/>
    <m/>
    <s v=""/>
    <s v="Yes"/>
    <s v="Bond(s)"/>
    <s v="U.S. Department of Agriculture loan(s)"/>
    <m/>
    <m/>
    <m/>
    <m/>
    <m/>
    <m/>
    <s v="No"/>
    <s v="No"/>
    <m/>
    <m/>
    <m/>
    <s v="Nothing"/>
    <m/>
    <s v="None/NA"/>
    <m/>
    <m/>
    <m/>
    <m/>
    <m/>
    <m/>
    <m/>
    <m/>
    <s v="Not sure"/>
    <m/>
    <m/>
    <m/>
    <x v="660"/>
  </r>
  <r>
    <n v="11573964972"/>
    <d v="2020-05-06T21:52:47.000"/>
    <d v="2020-05-06T21:57:15.000"/>
    <s v="CU"/>
    <x v="15"/>
    <s v="1"/>
    <m/>
    <m/>
    <m/>
    <x v="2"/>
    <n v="136"/>
    <n v="353.6"/>
    <x v="0"/>
    <x v="1"/>
    <x v="1"/>
    <n v="1"/>
    <n v="1"/>
    <n v="1"/>
    <x v="4"/>
    <n v="4"/>
    <s v="Yes"/>
    <s v="paying staff"/>
    <s v="keeping staff"/>
    <s v="paying bills, like electricity"/>
    <m/>
    <s v="maintaining our system"/>
    <m/>
    <m/>
    <m/>
    <s v="unsure"/>
    <m/>
    <m/>
    <m/>
    <m/>
    <m/>
    <s v="Decrease"/>
    <n v="20"/>
    <n v="-20"/>
    <x v="0"/>
    <n v="3000"/>
    <n v="-3000"/>
    <s v="Yes"/>
    <m/>
    <s v="U.S. Department of Agriculture loan(s)"/>
    <m/>
    <m/>
    <m/>
    <m/>
    <m/>
    <m/>
    <s v="Not applicable"/>
    <s v="No"/>
    <m/>
    <m/>
    <m/>
    <m/>
    <m/>
    <m/>
    <m/>
    <s v="Help accessing financial assistance"/>
    <m/>
    <m/>
    <s v="Help accessing supplies/chemicals"/>
    <m/>
    <m/>
    <s v="Help planning for or adjusting to any future reopening (flushing, financing reconnections, etc.)"/>
    <s v="Not sure"/>
    <m/>
    <m/>
    <m/>
    <x v="661"/>
  </r>
  <r>
    <n v="11593194959"/>
    <d v="2020-05-12T17:45:22.000"/>
    <d v="2020-05-12T18:47:01.000"/>
    <s v="CU"/>
    <x v="20"/>
    <s v="1"/>
    <m/>
    <m/>
    <m/>
    <x v="0"/>
    <n v="140"/>
    <n v="364"/>
    <x v="0"/>
    <x v="1"/>
    <x v="1"/>
    <n v="0"/>
    <n v="1"/>
    <n v="0"/>
    <x v="0"/>
    <s v=""/>
    <s v="No"/>
    <m/>
    <m/>
    <m/>
    <m/>
    <m/>
    <m/>
    <m/>
    <m/>
    <m/>
    <m/>
    <m/>
    <m/>
    <m/>
    <m/>
    <m/>
    <m/>
    <n v="0"/>
    <x v="2"/>
    <m/>
    <s v=""/>
    <s v="No"/>
    <m/>
    <m/>
    <m/>
    <s v="Not borrowing"/>
    <m/>
    <m/>
    <m/>
    <m/>
    <s v="Not applicable"/>
    <s v="No"/>
    <m/>
    <m/>
    <m/>
    <m/>
    <m/>
    <m/>
    <m/>
    <m/>
    <m/>
    <m/>
    <m/>
    <s v="Help complying with state and/or federal regulations"/>
    <m/>
    <m/>
    <m/>
    <m/>
    <m/>
    <m/>
    <x v="662"/>
  </r>
  <r>
    <n v="11568442223"/>
    <d v="2020-05-05T14:37:11.000"/>
    <d v="2020-05-05T14:59:52.000"/>
    <s v="GLCAP"/>
    <x v="3"/>
    <s v="2"/>
    <m/>
    <m/>
    <m/>
    <x v="1"/>
    <n v="420"/>
    <n v="1092"/>
    <x v="1"/>
    <x v="16"/>
    <x v="8"/>
    <n v="3"/>
    <n v="0"/>
    <n v="1"/>
    <x v="4"/>
    <n v="4"/>
    <s v="Yes"/>
    <m/>
    <m/>
    <s v="paying bills, like electricity"/>
    <m/>
    <m/>
    <m/>
    <s v="delaying or impeding capital improvement projects"/>
    <m/>
    <m/>
    <m/>
    <m/>
    <m/>
    <m/>
    <m/>
    <s v="Decrease"/>
    <n v="20"/>
    <n v="-20"/>
    <x v="0"/>
    <n v="3000"/>
    <n v="-3000"/>
    <s v="Yes"/>
    <s v="Bond(s)"/>
    <m/>
    <m/>
    <m/>
    <m/>
    <m/>
    <m/>
    <m/>
    <s v="No"/>
    <s v="No"/>
    <m/>
    <m/>
    <m/>
    <s v="Nothing"/>
    <m/>
    <s v="None/NA"/>
    <m/>
    <s v="Help accessing financial assistance"/>
    <m/>
    <m/>
    <m/>
    <m/>
    <m/>
    <m/>
    <m/>
    <m/>
    <m/>
    <m/>
    <x v="663"/>
  </r>
  <r>
    <n v="11596868717"/>
    <d v="2020-05-13T15:06:57.000"/>
    <d v="2020-05-13T15:13:42.000"/>
    <s v="CU"/>
    <x v="15"/>
    <s v="1"/>
    <m/>
    <m/>
    <m/>
    <x v="0"/>
    <n v="679"/>
    <n v="1765.4"/>
    <x v="1"/>
    <x v="8"/>
    <x v="8"/>
    <n v="6"/>
    <n v="2"/>
    <n v="0"/>
    <x v="0"/>
    <s v=""/>
    <s v="No"/>
    <m/>
    <m/>
    <m/>
    <m/>
    <m/>
    <m/>
    <m/>
    <m/>
    <m/>
    <m/>
    <m/>
    <m/>
    <m/>
    <m/>
    <m/>
    <m/>
    <n v="0"/>
    <x v="2"/>
    <m/>
    <s v=""/>
    <m/>
    <m/>
    <m/>
    <m/>
    <m/>
    <m/>
    <m/>
    <m/>
    <m/>
    <m/>
    <m/>
    <m/>
    <m/>
    <m/>
    <m/>
    <m/>
    <m/>
    <m/>
    <m/>
    <m/>
    <m/>
    <m/>
    <m/>
    <m/>
    <m/>
    <m/>
    <m/>
    <m/>
    <m/>
    <x v="664"/>
  </r>
  <r>
    <n v="11569397278"/>
    <d v="2020-05-05T18:42:12.000"/>
    <d v="2020-05-06T14:25:52.000"/>
    <s v="CU"/>
    <x v="4"/>
    <s v="1"/>
    <m/>
    <m/>
    <s v="Incomplete"/>
    <x v="2"/>
    <n v="782"/>
    <n v="2033.2"/>
    <x v="1"/>
    <x v="21"/>
    <x v="10"/>
    <n v="16"/>
    <n v="1"/>
    <n v="1"/>
    <x v="0"/>
    <s v=""/>
    <s v="Yes"/>
    <m/>
    <m/>
    <m/>
    <m/>
    <m/>
    <m/>
    <m/>
    <m/>
    <m/>
    <m/>
    <m/>
    <m/>
    <m/>
    <m/>
    <m/>
    <m/>
    <s v=""/>
    <x v="7"/>
    <m/>
    <s v=""/>
    <m/>
    <m/>
    <m/>
    <m/>
    <m/>
    <m/>
    <m/>
    <m/>
    <m/>
    <m/>
    <m/>
    <m/>
    <m/>
    <m/>
    <m/>
    <m/>
    <m/>
    <m/>
    <m/>
    <m/>
    <m/>
    <m/>
    <m/>
    <m/>
    <m/>
    <m/>
    <m/>
    <m/>
    <m/>
    <x v="665"/>
  </r>
  <r>
    <n v="11582391343"/>
    <d v="2020-05-09T03:36:46.000"/>
    <d v="2020-05-09T03:48:31.000"/>
    <s v="RCAC"/>
    <x v="0"/>
    <s v="1"/>
    <m/>
    <m/>
    <m/>
    <x v="0"/>
    <n v="55"/>
    <n v="143"/>
    <x v="0"/>
    <x v="1"/>
    <x v="1"/>
    <n v="5"/>
    <n v="0"/>
    <n v="1"/>
    <x v="0"/>
    <s v=""/>
    <s v="Not sure"/>
    <m/>
    <m/>
    <m/>
    <m/>
    <m/>
    <m/>
    <m/>
    <m/>
    <m/>
    <m/>
    <m/>
    <m/>
    <m/>
    <m/>
    <m/>
    <m/>
    <n v="0"/>
    <x v="2"/>
    <m/>
    <s v=""/>
    <s v="Yes"/>
    <m/>
    <m/>
    <s v="State Revolving Fund loan(s)"/>
    <m/>
    <m/>
    <m/>
    <m/>
    <m/>
    <s v="No"/>
    <s v="Yes"/>
    <s v="We are working with other operators to cover gaps in case of illness"/>
    <m/>
    <s v="Personnel backups"/>
    <s v="We are staying on top with water samples and trying to manage our revenues as much as possible"/>
    <m/>
    <s v="Compliance with disinfection/social distancing protocols"/>
    <m/>
    <m/>
    <m/>
    <m/>
    <m/>
    <s v="Help complying with state and/or federal regulations"/>
    <m/>
    <m/>
    <m/>
    <m/>
    <m/>
    <m/>
    <x v="666"/>
  </r>
  <r>
    <n v="11581453239"/>
    <d v="2020-05-08T20:36:42.000"/>
    <d v="2020-05-08T20:40:09.000"/>
    <s v="RCAC"/>
    <x v="0"/>
    <s v="1"/>
    <m/>
    <m/>
    <m/>
    <x v="0"/>
    <n v="155"/>
    <n v="403"/>
    <x v="0"/>
    <x v="1"/>
    <x v="1"/>
    <n v="0"/>
    <n v="5"/>
    <n v="0"/>
    <x v="1"/>
    <n v="15"/>
    <s v="Not sure"/>
    <m/>
    <m/>
    <m/>
    <m/>
    <m/>
    <m/>
    <m/>
    <m/>
    <m/>
    <m/>
    <m/>
    <m/>
    <m/>
    <m/>
    <m/>
    <m/>
    <n v="0"/>
    <x v="2"/>
    <m/>
    <s v=""/>
    <s v="Yes"/>
    <m/>
    <s v="U.S. Department of Agriculture loan(s)"/>
    <m/>
    <m/>
    <m/>
    <m/>
    <m/>
    <m/>
    <s v="No"/>
    <s v="No"/>
    <m/>
    <m/>
    <m/>
    <m/>
    <m/>
    <m/>
    <m/>
    <m/>
    <m/>
    <m/>
    <m/>
    <s v="Help complying with state and/or federal regulations"/>
    <m/>
    <m/>
    <m/>
    <m/>
    <m/>
    <m/>
    <x v="666"/>
  </r>
  <r>
    <n v="11581470623"/>
    <d v="2020-05-08T20:42:29.000"/>
    <d v="2020-05-08T20:45:54.000"/>
    <s v="MAP"/>
    <x v="24"/>
    <s v="1"/>
    <m/>
    <m/>
    <m/>
    <x v="2"/>
    <n v="269"/>
    <n v="699.4"/>
    <x v="1"/>
    <x v="18"/>
    <x v="2"/>
    <n v="1"/>
    <n v="0"/>
    <n v="1"/>
    <x v="5"/>
    <s v=""/>
    <s v="No"/>
    <m/>
    <m/>
    <m/>
    <m/>
    <m/>
    <m/>
    <m/>
    <m/>
    <m/>
    <m/>
    <m/>
    <m/>
    <m/>
    <m/>
    <m/>
    <m/>
    <n v="0"/>
    <x v="2"/>
    <m/>
    <s v=""/>
    <s v="Yes"/>
    <m/>
    <s v="U.S. Department of Agriculture loan(s)"/>
    <m/>
    <m/>
    <m/>
    <m/>
    <m/>
    <m/>
    <s v="No"/>
    <s v="No"/>
    <m/>
    <m/>
    <m/>
    <m/>
    <m/>
    <m/>
    <m/>
    <m/>
    <m/>
    <m/>
    <m/>
    <m/>
    <m/>
    <m/>
    <s v="Not sure"/>
    <m/>
    <m/>
    <m/>
    <x v="667"/>
  </r>
  <r>
    <n v="11593724175"/>
    <d v="2020-05-12T20:09:53.000"/>
    <d v="2020-05-12T20:12:52.000"/>
    <s v="CU"/>
    <x v="21"/>
    <s v="1"/>
    <m/>
    <m/>
    <m/>
    <x v="0"/>
    <n v="341"/>
    <n v="886.6"/>
    <x v="1"/>
    <x v="18"/>
    <x v="2"/>
    <n v="3"/>
    <n v="0"/>
    <n v="0"/>
    <x v="1"/>
    <n v="15"/>
    <s v="No"/>
    <m/>
    <m/>
    <m/>
    <m/>
    <m/>
    <m/>
    <m/>
    <m/>
    <m/>
    <m/>
    <m/>
    <m/>
    <m/>
    <m/>
    <m/>
    <m/>
    <n v="0"/>
    <x v="2"/>
    <m/>
    <s v=""/>
    <s v="No"/>
    <m/>
    <m/>
    <m/>
    <s v="Not borrowing"/>
    <m/>
    <m/>
    <m/>
    <m/>
    <m/>
    <s v="No"/>
    <m/>
    <m/>
    <m/>
    <m/>
    <m/>
    <m/>
    <m/>
    <m/>
    <m/>
    <m/>
    <m/>
    <m/>
    <m/>
    <m/>
    <m/>
    <s v="No assistance Needs"/>
    <m/>
    <s v="None/NA"/>
    <x v="668"/>
  </r>
  <r>
    <n v="11601305033"/>
    <d v="2020-05-14T15:32:24.000"/>
    <d v="2020-05-14T16:29:52.000"/>
    <s v="CU"/>
    <x v="13"/>
    <s v="1"/>
    <m/>
    <m/>
    <m/>
    <x v="2"/>
    <n v="2799"/>
    <n v="7277.400000000001"/>
    <x v="2"/>
    <x v="20"/>
    <x v="2"/>
    <n v="60"/>
    <n v="58"/>
    <n v="0"/>
    <x v="1"/>
    <n v="15"/>
    <s v="Yes"/>
    <m/>
    <m/>
    <m/>
    <m/>
    <s v="maintaining our system"/>
    <m/>
    <s v="delaying or impeding capital improvement projects"/>
    <m/>
    <m/>
    <m/>
    <m/>
    <m/>
    <m/>
    <m/>
    <s v="Decrease"/>
    <n v="4"/>
    <n v="-4"/>
    <x v="1"/>
    <n v="921"/>
    <n v="-921"/>
    <m/>
    <m/>
    <m/>
    <m/>
    <m/>
    <m/>
    <s v="loan In the process"/>
    <m/>
    <s v="Loan - other"/>
    <s v="No"/>
    <s v="No"/>
    <m/>
    <m/>
    <m/>
    <s v="The City of - is continuing to put procedures in place to provide safe drinking water and adequate sewage disposal during the COVID19 pandemic."/>
    <m/>
    <s v="Compliance with disinfection/social distancing protocols"/>
    <s v="Help navigating resources and/or policy changes"/>
    <s v="Help accessing financial assistance"/>
    <s v="Help with operations and maintenance"/>
    <m/>
    <m/>
    <m/>
    <m/>
    <s v="Help planning for or adjusting to any future reopening (flushing, financing reconnections, etc.)"/>
    <m/>
    <m/>
    <m/>
    <m/>
    <x v="669"/>
  </r>
  <r>
    <n v="11616820600"/>
    <d v="2020-05-19T16:17:22.000"/>
    <d v="2020-05-19T16:24:16.000"/>
    <s v="RCAC"/>
    <x v="8"/>
    <s v="1"/>
    <m/>
    <m/>
    <m/>
    <x v="0"/>
    <n v="4200"/>
    <n v="10920"/>
    <x v="3"/>
    <x v="27"/>
    <x v="8"/>
    <n v="8"/>
    <n v="1"/>
    <n v="0"/>
    <x v="2"/>
    <n v="9"/>
    <s v="Not sure"/>
    <m/>
    <m/>
    <m/>
    <m/>
    <m/>
    <m/>
    <m/>
    <m/>
    <m/>
    <m/>
    <m/>
    <m/>
    <m/>
    <m/>
    <m/>
    <m/>
    <n v="0"/>
    <x v="2"/>
    <m/>
    <s v=""/>
    <s v="Yes"/>
    <m/>
    <m/>
    <s v="State Revolving Fund loan(s)"/>
    <m/>
    <m/>
    <m/>
    <m/>
    <m/>
    <s v="No"/>
    <s v="No"/>
    <m/>
    <m/>
    <m/>
    <s v="The District closed the lobby to cash payments and is only taking checks or money orders in our drop box. There is a grocery store in town that takes cash payments for the District where our customers also have that option. We will be installing protective glass for our office employees."/>
    <m/>
    <s v="Compliance with disinfection/social distancing protocols"/>
    <s v="Help navigating resources and/or policy changes"/>
    <m/>
    <m/>
    <m/>
    <m/>
    <s v="Help complying with state and/or federal regulations"/>
    <m/>
    <m/>
    <m/>
    <m/>
    <m/>
    <m/>
    <x v="670"/>
  </r>
  <r>
    <n v="11600729924"/>
    <d v="2020-05-14T13:41:44.000"/>
    <d v="2020-05-14T13:59:28.000"/>
    <s v="CU"/>
    <x v="11"/>
    <s v="1"/>
    <s v="Yes"/>
    <m/>
    <m/>
    <x v="2"/>
    <n v="807"/>
    <n v="2098.2000000000003"/>
    <x v="1"/>
    <x v="10"/>
    <x v="8"/>
    <n v="8"/>
    <n v="2"/>
    <n v="1"/>
    <x v="2"/>
    <n v="9"/>
    <s v="Yes"/>
    <m/>
    <m/>
    <m/>
    <m/>
    <m/>
    <m/>
    <m/>
    <m/>
    <m/>
    <s v="not applicable"/>
    <m/>
    <m/>
    <m/>
    <m/>
    <s v="Increase"/>
    <n v="6"/>
    <n v="6"/>
    <x v="2"/>
    <n v="2085"/>
    <n v="2085"/>
    <s v="Yes"/>
    <m/>
    <m/>
    <s v="State Revolving Fund loan(s)"/>
    <m/>
    <m/>
    <m/>
    <m/>
    <m/>
    <s v="No"/>
    <s v="No"/>
    <m/>
    <m/>
    <m/>
    <m/>
    <m/>
    <m/>
    <s v="Help navigating resources and/or policy changes"/>
    <s v="Help accessing financial assistance"/>
    <s v="Help with operations and maintenance"/>
    <m/>
    <m/>
    <m/>
    <m/>
    <m/>
    <m/>
    <m/>
    <m/>
    <m/>
    <x v="671"/>
  </r>
  <r>
    <n v="11580734722"/>
    <d v="2020-05-08T17:06:23.000"/>
    <d v="2020-05-08T17:11:29.000"/>
    <s v="GLCAP"/>
    <x v="3"/>
    <s v="1"/>
    <m/>
    <m/>
    <m/>
    <x v="2"/>
    <n v="4500"/>
    <n v="11700"/>
    <x v="3"/>
    <x v="5"/>
    <x v="5"/>
    <n v="17"/>
    <n v="1"/>
    <n v="1"/>
    <x v="4"/>
    <n v="4"/>
    <s v="Yes"/>
    <m/>
    <m/>
    <m/>
    <m/>
    <m/>
    <m/>
    <s v="delaying or impeding capital improvement projects"/>
    <m/>
    <m/>
    <m/>
    <m/>
    <m/>
    <m/>
    <m/>
    <s v="Decrease"/>
    <m/>
    <s v=""/>
    <x v="7"/>
    <m/>
    <s v=""/>
    <s v="Yes"/>
    <s v="Bond(s)"/>
    <s v="U.S. Department of Agriculture loan(s)"/>
    <s v="State Revolving Fund loan(s)"/>
    <m/>
    <m/>
    <m/>
    <m/>
    <m/>
    <s v="No"/>
    <s v="No"/>
    <m/>
    <m/>
    <m/>
    <s v="Nothing"/>
    <m/>
    <s v="None/NA"/>
    <m/>
    <m/>
    <m/>
    <s v="Help accessing Personal Protective Equipment (PPE)"/>
    <m/>
    <m/>
    <m/>
    <m/>
    <m/>
    <m/>
    <m/>
    <m/>
    <x v="672"/>
  </r>
  <r>
    <n v="11606460557"/>
    <d v="2020-05-15T21:17:44.000"/>
    <d v="2020-05-15T21:29:27.000"/>
    <s v="GLCAP"/>
    <x v="7"/>
    <s v="1"/>
    <s v="Yes"/>
    <m/>
    <m/>
    <x v="2"/>
    <n v="315"/>
    <n v="819"/>
    <x v="1"/>
    <x v="15"/>
    <x v="8"/>
    <n v="3"/>
    <n v="1"/>
    <n v="0"/>
    <x v="0"/>
    <s v=""/>
    <s v="Yes"/>
    <s v="paying staff"/>
    <m/>
    <s v="paying bills, like electricity"/>
    <s v="paying for chemicals"/>
    <s v="maintaining our system"/>
    <m/>
    <s v="delaying or impeding capital improvement projects"/>
    <m/>
    <m/>
    <m/>
    <m/>
    <m/>
    <m/>
    <m/>
    <s v="Decrease"/>
    <n v="30"/>
    <n v="-30"/>
    <x v="6"/>
    <m/>
    <s v=""/>
    <s v="Yes"/>
    <m/>
    <s v="U.S. Department of Agriculture loan(s)"/>
    <m/>
    <m/>
    <m/>
    <m/>
    <m/>
    <m/>
    <s v="No"/>
    <s v="No"/>
    <m/>
    <m/>
    <m/>
    <m/>
    <m/>
    <m/>
    <s v="Help navigating resources and/or policy changes"/>
    <s v="Help accessing financial assistance"/>
    <s v="Help with operations and maintenance"/>
    <s v="Help accessing Personal Protective Equipment (PPE)"/>
    <m/>
    <m/>
    <s v="Help communicating with customers"/>
    <s v="Help planning for or adjusting to any future reopening (flushing, financing reconnections, etc.)"/>
    <m/>
    <m/>
    <m/>
    <m/>
    <x v="673"/>
  </r>
  <r>
    <n v="11576583509"/>
    <d v="2020-05-07T15:31:33.000"/>
    <d v="2020-05-07T15:41:19.000"/>
    <s v="CU"/>
    <x v="4"/>
    <s v="1"/>
    <m/>
    <m/>
    <m/>
    <x v="2"/>
    <n v="300"/>
    <n v="780"/>
    <x v="1"/>
    <x v="17"/>
    <x v="8"/>
    <n v="3"/>
    <n v="0"/>
    <n v="1"/>
    <x v="0"/>
    <s v=""/>
    <s v="Yes"/>
    <s v="paying staff"/>
    <m/>
    <s v="paying bills, like electricity"/>
    <s v="paying for chemicals"/>
    <s v="maintaining our system"/>
    <m/>
    <m/>
    <s v="paying back existing debt"/>
    <s v="unsure"/>
    <m/>
    <m/>
    <m/>
    <m/>
    <m/>
    <s v="No change"/>
    <n v="0"/>
    <n v="0"/>
    <x v="2"/>
    <n v="0"/>
    <n v="0"/>
    <s v="Yes"/>
    <s v="Bond(s)"/>
    <m/>
    <m/>
    <m/>
    <m/>
    <m/>
    <m/>
    <m/>
    <s v="No"/>
    <s v="No"/>
    <m/>
    <m/>
    <m/>
    <m/>
    <m/>
    <m/>
    <m/>
    <m/>
    <m/>
    <m/>
    <m/>
    <m/>
    <m/>
    <m/>
    <s v="Not sure"/>
    <m/>
    <m/>
    <m/>
    <x v="674"/>
  </r>
  <r>
    <n v="11580835052"/>
    <d v="2020-05-08T17:38:18.000"/>
    <d v="2020-05-08T17:39:34.000"/>
    <s v="MAP"/>
    <x v="31"/>
    <s v="1"/>
    <m/>
    <m/>
    <m/>
    <x v="2"/>
    <m/>
    <s v=""/>
    <x v="4"/>
    <x v="3"/>
    <x v="3"/>
    <m/>
    <m/>
    <m/>
    <x v="1"/>
    <n v="15"/>
    <s v="No"/>
    <m/>
    <m/>
    <m/>
    <m/>
    <m/>
    <m/>
    <m/>
    <m/>
    <m/>
    <m/>
    <m/>
    <m/>
    <m/>
    <m/>
    <m/>
    <m/>
    <n v="0"/>
    <x v="2"/>
    <m/>
    <s v=""/>
    <s v="Yes"/>
    <m/>
    <s v="U.S. Department of Agriculture loan(s)"/>
    <m/>
    <m/>
    <m/>
    <m/>
    <m/>
    <m/>
    <m/>
    <s v="No"/>
    <m/>
    <m/>
    <m/>
    <m/>
    <m/>
    <m/>
    <m/>
    <m/>
    <m/>
    <m/>
    <m/>
    <m/>
    <m/>
    <m/>
    <s v="Not sure"/>
    <m/>
    <m/>
    <m/>
    <x v="675"/>
  </r>
  <r>
    <n v="11581547646"/>
    <d v="2020-05-08T21:02:06.000"/>
    <d v="2020-05-08T21:22:55.000"/>
    <s v="CU"/>
    <x v="11"/>
    <s v="1"/>
    <m/>
    <m/>
    <m/>
    <x v="2"/>
    <n v="428"/>
    <n v="1112.8"/>
    <x v="1"/>
    <x v="5"/>
    <x v="5"/>
    <n v="4"/>
    <n v="1"/>
    <n v="0"/>
    <x v="1"/>
    <n v="15"/>
    <s v="Yes"/>
    <m/>
    <m/>
    <m/>
    <m/>
    <m/>
    <m/>
    <m/>
    <m/>
    <s v="unsure"/>
    <m/>
    <m/>
    <m/>
    <m/>
    <m/>
    <s v="Decrease"/>
    <n v="5"/>
    <n v="-5"/>
    <x v="1"/>
    <n v="20100"/>
    <n v="-20100"/>
    <s v="Yes"/>
    <m/>
    <s v="U.S. Department of Agriculture loan(s)"/>
    <m/>
    <m/>
    <m/>
    <m/>
    <m/>
    <m/>
    <s v="No"/>
    <s v="No"/>
    <m/>
    <m/>
    <m/>
    <m/>
    <m/>
    <m/>
    <m/>
    <m/>
    <m/>
    <m/>
    <m/>
    <m/>
    <m/>
    <m/>
    <s v="Not sure"/>
    <m/>
    <m/>
    <m/>
    <x v="676"/>
  </r>
  <r>
    <n v="11596949853"/>
    <d v="2020-05-13T15:26:12.000"/>
    <d v="2020-05-13T15:33:37.000"/>
    <s v="CU"/>
    <x v="15"/>
    <s v="1"/>
    <m/>
    <m/>
    <m/>
    <x v="0"/>
    <n v="3547"/>
    <n v="9222.2"/>
    <x v="2"/>
    <x v="16"/>
    <x v="8"/>
    <n v="9"/>
    <n v="6"/>
    <n v="0"/>
    <x v="0"/>
    <s v=""/>
    <s v="No"/>
    <m/>
    <m/>
    <m/>
    <m/>
    <m/>
    <m/>
    <m/>
    <m/>
    <m/>
    <m/>
    <m/>
    <m/>
    <m/>
    <m/>
    <m/>
    <m/>
    <n v="0"/>
    <x v="2"/>
    <m/>
    <s v=""/>
    <s v="Yes"/>
    <s v="Bond(s)"/>
    <m/>
    <m/>
    <m/>
    <m/>
    <m/>
    <m/>
    <m/>
    <s v="No"/>
    <s v="No"/>
    <m/>
    <m/>
    <m/>
    <m/>
    <m/>
    <m/>
    <m/>
    <m/>
    <m/>
    <s v="Help accessing Personal Protective Equipment (PPE)"/>
    <m/>
    <m/>
    <m/>
    <m/>
    <m/>
    <m/>
    <m/>
    <m/>
    <x v="677"/>
  </r>
  <r>
    <n v="11569292628"/>
    <d v="2020-05-05T18:15:36.000"/>
    <d v="2020-05-05T18:20:22.000"/>
    <s v="CU"/>
    <x v="5"/>
    <s v="1"/>
    <m/>
    <m/>
    <m/>
    <x v="2"/>
    <n v="220"/>
    <n v="572"/>
    <x v="1"/>
    <x v="8"/>
    <x v="8"/>
    <n v="0"/>
    <n v="1"/>
    <n v="1"/>
    <x v="1"/>
    <n v="15"/>
    <s v="No"/>
    <m/>
    <m/>
    <m/>
    <m/>
    <m/>
    <m/>
    <m/>
    <m/>
    <m/>
    <m/>
    <m/>
    <m/>
    <m/>
    <m/>
    <m/>
    <m/>
    <n v="0"/>
    <x v="2"/>
    <m/>
    <s v=""/>
    <s v="Yes"/>
    <m/>
    <s v="U.S. Department of Agriculture loan(s)"/>
    <m/>
    <m/>
    <m/>
    <m/>
    <m/>
    <m/>
    <s v="No"/>
    <s v="No"/>
    <m/>
    <m/>
    <m/>
    <s v="No"/>
    <m/>
    <s v="None/NA"/>
    <m/>
    <m/>
    <m/>
    <m/>
    <m/>
    <m/>
    <m/>
    <m/>
    <s v="Not sure"/>
    <m/>
    <m/>
    <m/>
    <x v="678"/>
  </r>
  <r>
    <n v="11577576314"/>
    <d v="2020-05-07T19:58:50.000"/>
    <d v="2020-05-07T20:04:54.000"/>
    <s v="CU"/>
    <x v="13"/>
    <s v="1"/>
    <m/>
    <m/>
    <m/>
    <x v="2"/>
    <n v="99"/>
    <n v="257.40000000000003"/>
    <x v="0"/>
    <x v="1"/>
    <x v="1"/>
    <n v="0"/>
    <n v="1"/>
    <n v="0"/>
    <x v="6"/>
    <n v="1"/>
    <s v="Yes"/>
    <s v="paying staff"/>
    <m/>
    <s v="paying bills, like electricity"/>
    <s v="paying for chemicals"/>
    <s v="maintaining our system"/>
    <m/>
    <m/>
    <s v="paying back existing debt"/>
    <m/>
    <m/>
    <m/>
    <m/>
    <m/>
    <m/>
    <s v="Decrease"/>
    <n v="30"/>
    <n v="-30"/>
    <x v="6"/>
    <n v="3000"/>
    <n v="-3000"/>
    <s v="No"/>
    <m/>
    <m/>
    <m/>
    <s v="Not borrowing"/>
    <m/>
    <m/>
    <m/>
    <m/>
    <s v="Yes"/>
    <s v="No"/>
    <m/>
    <m/>
    <m/>
    <m/>
    <m/>
    <m/>
    <s v="Help navigating resources and/or policy changes"/>
    <s v="Help accessing financial assistance"/>
    <m/>
    <s v="Help accessing Personal Protective Equipment (PPE)"/>
    <m/>
    <m/>
    <s v="Help communicating with customers"/>
    <m/>
    <m/>
    <m/>
    <m/>
    <m/>
    <x v="679"/>
  </r>
  <r>
    <n v="11593635470"/>
    <d v="2020-05-12T19:39:54.000"/>
    <d v="2020-05-12T19:56:47.000"/>
    <s v="GLCAP"/>
    <x v="19"/>
    <s v="1"/>
    <m/>
    <m/>
    <m/>
    <x v="2"/>
    <n v="208"/>
    <n v="540.8000000000001"/>
    <x v="1"/>
    <x v="14"/>
    <x v="5"/>
    <n v="1"/>
    <n v="1"/>
    <n v="1"/>
    <x v="1"/>
    <n v="15"/>
    <s v="Yes"/>
    <m/>
    <m/>
    <m/>
    <s v="paying for chemicals"/>
    <s v="maintaining our system"/>
    <s v="complying with state and/or federal regulations"/>
    <m/>
    <m/>
    <m/>
    <m/>
    <m/>
    <m/>
    <m/>
    <m/>
    <s v="No change"/>
    <n v="0"/>
    <n v="0"/>
    <x v="2"/>
    <n v="0"/>
    <n v="0"/>
    <s v="Yes"/>
    <m/>
    <s v="U.S. Department of Agriculture loan(s)"/>
    <m/>
    <m/>
    <m/>
    <s v="OWDA    OPWC"/>
    <m/>
    <s v="State gov. agency"/>
    <s v="No"/>
    <s v="No"/>
    <m/>
    <m/>
    <m/>
    <m/>
    <m/>
    <m/>
    <m/>
    <m/>
    <m/>
    <m/>
    <m/>
    <m/>
    <s v="Help communicating with customers"/>
    <s v="Help planning for or adjusting to any future reopening (flushing, financing reconnections, etc.)"/>
    <m/>
    <m/>
    <m/>
    <m/>
    <x v="680"/>
  </r>
  <r>
    <n v="11566289933"/>
    <d v="2020-05-04T22:17:42.000"/>
    <d v="2020-05-04T22:24:06.000"/>
    <s v="CU"/>
    <x v="4"/>
    <s v="1"/>
    <m/>
    <m/>
    <m/>
    <x v="2"/>
    <n v="780"/>
    <n v="2028"/>
    <x v="1"/>
    <x v="11"/>
    <x v="2"/>
    <n v="2"/>
    <n v="0"/>
    <n v="0"/>
    <x v="2"/>
    <n v="9"/>
    <s v="No"/>
    <m/>
    <m/>
    <m/>
    <m/>
    <m/>
    <m/>
    <m/>
    <m/>
    <m/>
    <m/>
    <m/>
    <m/>
    <m/>
    <m/>
    <m/>
    <m/>
    <n v="0"/>
    <x v="2"/>
    <m/>
    <s v=""/>
    <s v="Yes"/>
    <m/>
    <s v="U.S. Department of Agriculture loan(s)"/>
    <m/>
    <m/>
    <m/>
    <m/>
    <m/>
    <m/>
    <s v="Not applicable"/>
    <s v="No"/>
    <m/>
    <m/>
    <m/>
    <m/>
    <m/>
    <m/>
    <m/>
    <m/>
    <m/>
    <m/>
    <m/>
    <m/>
    <m/>
    <m/>
    <s v="Not sure"/>
    <m/>
    <m/>
    <m/>
    <x v="681"/>
  </r>
  <r>
    <n v="11606080879"/>
    <d v="2020-05-15T18:38:33.000"/>
    <d v="2020-05-15T19:21:36.000"/>
    <s v="CU"/>
    <x v="21"/>
    <s v="1"/>
    <m/>
    <m/>
    <m/>
    <x v="0"/>
    <n v="465"/>
    <n v="1209"/>
    <x v="1"/>
    <x v="1"/>
    <x v="1"/>
    <n v="0"/>
    <n v="2"/>
    <n v="0"/>
    <x v="0"/>
    <s v=""/>
    <s v="No"/>
    <m/>
    <m/>
    <m/>
    <m/>
    <m/>
    <m/>
    <m/>
    <m/>
    <m/>
    <m/>
    <m/>
    <m/>
    <m/>
    <m/>
    <m/>
    <m/>
    <n v="0"/>
    <x v="2"/>
    <m/>
    <s v=""/>
    <s v="Yes"/>
    <m/>
    <s v="U.S. Department of Agriculture loan(s)"/>
    <m/>
    <m/>
    <m/>
    <m/>
    <m/>
    <m/>
    <s v="No"/>
    <s v="No"/>
    <m/>
    <m/>
    <m/>
    <m/>
    <m/>
    <m/>
    <m/>
    <m/>
    <m/>
    <m/>
    <m/>
    <m/>
    <m/>
    <m/>
    <m/>
    <s v="No assistance Needs"/>
    <m/>
    <s v="None/NA"/>
    <x v="682"/>
  </r>
  <r>
    <n v="11592856051"/>
    <d v="2020-05-12T16:30:10.000"/>
    <d v="2020-05-12T16:34:47.000"/>
    <s v="GLCAP"/>
    <x v="19"/>
    <s v="1"/>
    <m/>
    <m/>
    <m/>
    <x v="2"/>
    <n v="500"/>
    <n v="1300"/>
    <x v="1"/>
    <x v="7"/>
    <x v="7"/>
    <n v="2"/>
    <n v="1"/>
    <n v="2"/>
    <x v="3"/>
    <n v="0"/>
    <s v="Yes"/>
    <m/>
    <m/>
    <m/>
    <m/>
    <s v="maintaining our system"/>
    <s v="complying with state and/or federal regulations"/>
    <m/>
    <m/>
    <m/>
    <m/>
    <m/>
    <m/>
    <m/>
    <m/>
    <s v="Decrease"/>
    <n v="10"/>
    <n v="-10"/>
    <x v="1"/>
    <m/>
    <s v=""/>
    <s v="Yes"/>
    <m/>
    <m/>
    <s v="State Revolving Fund loan(s)"/>
    <m/>
    <m/>
    <m/>
    <m/>
    <m/>
    <s v="No"/>
    <s v="No"/>
    <m/>
    <m/>
    <m/>
    <m/>
    <m/>
    <m/>
    <m/>
    <s v="Help accessing financial assistance"/>
    <m/>
    <m/>
    <m/>
    <m/>
    <m/>
    <m/>
    <m/>
    <m/>
    <m/>
    <m/>
    <x v="683"/>
  </r>
  <r>
    <n v="11598171220"/>
    <d v="2020-05-13T20:29:02.000"/>
    <d v="2020-05-13T20:50:20.000"/>
    <s v="CU"/>
    <x v="11"/>
    <s v="1"/>
    <m/>
    <m/>
    <m/>
    <x v="2"/>
    <n v="1226"/>
    <n v="3187.6"/>
    <x v="1"/>
    <x v="50"/>
    <x v="5"/>
    <n v="8"/>
    <n v="0"/>
    <n v="0"/>
    <x v="0"/>
    <s v=""/>
    <s v="Yes"/>
    <m/>
    <m/>
    <m/>
    <m/>
    <m/>
    <m/>
    <s v="delaying or impeding capital improvement projects"/>
    <m/>
    <m/>
    <m/>
    <m/>
    <m/>
    <m/>
    <m/>
    <m/>
    <m/>
    <s v=""/>
    <x v="7"/>
    <m/>
    <s v=""/>
    <s v="Yes"/>
    <m/>
    <m/>
    <m/>
    <m/>
    <m/>
    <s v="OWRB loan"/>
    <m/>
    <s v="State gov. agency"/>
    <s v="No"/>
    <s v="Not sure"/>
    <m/>
    <m/>
    <m/>
    <m/>
    <m/>
    <m/>
    <m/>
    <m/>
    <m/>
    <m/>
    <m/>
    <m/>
    <m/>
    <m/>
    <s v="Not sure"/>
    <m/>
    <m/>
    <m/>
    <x v="684"/>
  </r>
  <r>
    <n v="11568682299"/>
    <d v="2020-05-05T15:28:01.000"/>
    <d v="2020-05-05T16:34:00.000"/>
    <s v="CU"/>
    <x v="4"/>
    <s v="1"/>
    <s v="Yes"/>
    <m/>
    <m/>
    <x v="0"/>
    <n v="667"/>
    <n v="1734.2"/>
    <x v="1"/>
    <x v="16"/>
    <x v="8"/>
    <n v="1"/>
    <n v="0"/>
    <n v="0"/>
    <x v="4"/>
    <n v="4"/>
    <s v="Yes"/>
    <m/>
    <m/>
    <s v="paying bills, like electricity"/>
    <m/>
    <s v="maintaining our system"/>
    <m/>
    <m/>
    <m/>
    <m/>
    <m/>
    <m/>
    <m/>
    <m/>
    <m/>
    <s v="Increase"/>
    <n v="3"/>
    <n v="3"/>
    <x v="2"/>
    <n v="4177.1"/>
    <n v="4177.1"/>
    <s v="Yes"/>
    <m/>
    <s v="U.S. Department of Agriculture loan(s)"/>
    <m/>
    <m/>
    <m/>
    <m/>
    <m/>
    <m/>
    <s v="No"/>
    <s v="Yes"/>
    <m/>
    <m/>
    <m/>
    <m/>
    <m/>
    <m/>
    <m/>
    <m/>
    <m/>
    <m/>
    <s v="Help accessing supplies/chemicals"/>
    <m/>
    <m/>
    <m/>
    <m/>
    <m/>
    <m/>
    <m/>
    <x v="685"/>
  </r>
  <r>
    <n v="11600960563"/>
    <d v="2020-05-14T14:45:05.000"/>
    <d v="2020-05-14T14:51:20.000"/>
    <s v="RCAC"/>
    <x v="0"/>
    <s v="1"/>
    <m/>
    <m/>
    <m/>
    <x v="0"/>
    <m/>
    <s v=""/>
    <x v="4"/>
    <x v="1"/>
    <x v="1"/>
    <n v="1"/>
    <n v="0"/>
    <n v="1"/>
    <x v="1"/>
    <n v="15"/>
    <s v="No"/>
    <m/>
    <m/>
    <m/>
    <m/>
    <m/>
    <m/>
    <m/>
    <m/>
    <m/>
    <m/>
    <m/>
    <m/>
    <m/>
    <m/>
    <m/>
    <m/>
    <n v="0"/>
    <x v="2"/>
    <m/>
    <s v=""/>
    <s v="No"/>
    <m/>
    <m/>
    <m/>
    <s v="Not borrowing"/>
    <m/>
    <m/>
    <m/>
    <m/>
    <s v="No"/>
    <s v="No"/>
    <m/>
    <m/>
    <m/>
    <m/>
    <m/>
    <m/>
    <m/>
    <m/>
    <m/>
    <m/>
    <m/>
    <m/>
    <m/>
    <m/>
    <s v="Not sure"/>
    <m/>
    <m/>
    <m/>
    <x v="686"/>
  </r>
  <r>
    <n v="11602169083"/>
    <d v="2020-05-14T19:49:53.000"/>
    <d v="2020-05-14T19:58:00.000"/>
    <s v="CU"/>
    <x v="13"/>
    <s v="2"/>
    <m/>
    <m/>
    <m/>
    <x v="0"/>
    <n v="380"/>
    <n v="988"/>
    <x v="1"/>
    <x v="10"/>
    <x v="8"/>
    <n v="1"/>
    <n v="0"/>
    <n v="1"/>
    <x v="6"/>
    <n v="1"/>
    <s v="Yes"/>
    <m/>
    <m/>
    <s v="paying bills, like electricity"/>
    <m/>
    <s v="maintaining our system"/>
    <s v="complying with state and/or federal regulations"/>
    <s v="delaying or impeding capital improvement projects"/>
    <s v="paying back existing debt"/>
    <m/>
    <m/>
    <m/>
    <m/>
    <m/>
    <m/>
    <s v="No change"/>
    <n v="0"/>
    <n v="0"/>
    <x v="2"/>
    <n v="0"/>
    <n v="0"/>
    <s v="Yes"/>
    <m/>
    <m/>
    <s v="State Revolving Fund loan(s)"/>
    <m/>
    <m/>
    <m/>
    <m/>
    <m/>
    <s v="No"/>
    <s v="No"/>
    <m/>
    <m/>
    <m/>
    <m/>
    <m/>
    <m/>
    <s v="Help navigating resources and/or policy changes"/>
    <s v="Help accessing financial assistance"/>
    <s v="Help with operations and maintenance"/>
    <m/>
    <m/>
    <s v="Help complying with state and/or federal regulations"/>
    <m/>
    <s v="Help planning for or adjusting to any future reopening (flushing, financing reconnections, etc.)"/>
    <m/>
    <m/>
    <m/>
    <m/>
    <x v="687"/>
  </r>
  <r>
    <n v="11604916667"/>
    <d v="2020-05-15T14:11:10.000"/>
    <d v="2020-05-15T14:20:43.000"/>
    <s v="RCAC"/>
    <x v="37"/>
    <s v="1"/>
    <s v="Yes"/>
    <m/>
    <m/>
    <x v="2"/>
    <n v="1500"/>
    <n v="3900"/>
    <x v="2"/>
    <x v="51"/>
    <x v="4"/>
    <n v="9"/>
    <n v="1"/>
    <n v="0"/>
    <x v="0"/>
    <s v=""/>
    <s v="Not sure"/>
    <m/>
    <m/>
    <m/>
    <m/>
    <m/>
    <m/>
    <m/>
    <m/>
    <m/>
    <m/>
    <m/>
    <m/>
    <m/>
    <m/>
    <m/>
    <m/>
    <n v="0"/>
    <x v="2"/>
    <m/>
    <s v=""/>
    <s v="No"/>
    <m/>
    <m/>
    <m/>
    <s v="Not borrowing"/>
    <m/>
    <m/>
    <m/>
    <m/>
    <s v="No"/>
    <s v="No"/>
    <m/>
    <m/>
    <m/>
    <s v="n/a"/>
    <m/>
    <s v="None/NA"/>
    <s v="Help navigating resources and/or policy changes"/>
    <m/>
    <s v="Help with operations and maintenance"/>
    <m/>
    <m/>
    <m/>
    <m/>
    <m/>
    <s v="Not sure"/>
    <m/>
    <m/>
    <m/>
    <x v="688"/>
  </r>
  <r>
    <n v="11601305551"/>
    <d v="2020-05-14T16:05:15.000"/>
    <d v="2020-05-14T16:16:31.000"/>
    <s v="RCAC"/>
    <x v="37"/>
    <s v="1"/>
    <s v="Yes"/>
    <m/>
    <m/>
    <x v="0"/>
    <n v="24"/>
    <n v="62.400000000000006"/>
    <x v="0"/>
    <x v="1"/>
    <x v="1"/>
    <n v="0"/>
    <n v="2"/>
    <n v="1"/>
    <x v="1"/>
    <n v="15"/>
    <s v="No"/>
    <m/>
    <m/>
    <m/>
    <m/>
    <m/>
    <m/>
    <m/>
    <m/>
    <m/>
    <m/>
    <m/>
    <m/>
    <m/>
    <m/>
    <m/>
    <m/>
    <n v="0"/>
    <x v="2"/>
    <m/>
    <s v=""/>
    <s v="No"/>
    <m/>
    <m/>
    <m/>
    <s v="Not borrowing"/>
    <m/>
    <m/>
    <m/>
    <m/>
    <s v="Not applicable"/>
    <s v="No"/>
    <m/>
    <m/>
    <m/>
    <s v="one sample point had to be switched because household had covid like issues.  Lab hours are currently greatly reduced to receive samples."/>
    <m/>
    <s v="System hardship"/>
    <m/>
    <m/>
    <m/>
    <m/>
    <m/>
    <m/>
    <m/>
    <m/>
    <s v="Not sure"/>
    <m/>
    <m/>
    <m/>
    <x v="688"/>
  </r>
  <r>
    <n v="11570042086"/>
    <d v="2020-05-05T21:57:45.000"/>
    <d v="2020-05-05T22:11:06.000"/>
    <s v="CU"/>
    <x v="21"/>
    <s v="1"/>
    <m/>
    <m/>
    <m/>
    <x v="2"/>
    <n v="2100"/>
    <n v="5460"/>
    <x v="2"/>
    <x v="33"/>
    <x v="10"/>
    <n v="7"/>
    <n v="1"/>
    <n v="1"/>
    <x v="0"/>
    <s v=""/>
    <s v="Yes"/>
    <s v="paying staff"/>
    <s v="keeping staff"/>
    <s v="paying bills, like electricity"/>
    <s v="paying for chemicals"/>
    <s v="maintaining our system"/>
    <m/>
    <s v="delaying or impeding capital improvement projects"/>
    <s v="paying back existing debt"/>
    <m/>
    <m/>
    <m/>
    <m/>
    <m/>
    <m/>
    <s v="Decrease"/>
    <m/>
    <s v=""/>
    <x v="7"/>
    <m/>
    <s v=""/>
    <s v="Yes"/>
    <m/>
    <m/>
    <s v="State Revolving Fund loan(s)"/>
    <m/>
    <m/>
    <m/>
    <m/>
    <m/>
    <s v="No"/>
    <s v="Yes"/>
    <m/>
    <m/>
    <m/>
    <m/>
    <m/>
    <m/>
    <m/>
    <m/>
    <s v="Help with operations and maintenance"/>
    <s v="Help accessing Personal Protective Equipment (PPE)"/>
    <s v="Help accessing supplies/chemicals"/>
    <m/>
    <m/>
    <s v="Help planning for or adjusting to any future reopening (flushing, financing reconnections, etc.)"/>
    <m/>
    <m/>
    <m/>
    <m/>
    <x v="689"/>
  </r>
  <r>
    <n v="11616983481"/>
    <d v="2020-05-19T16:57:59.000"/>
    <d v="2020-05-19T17:02:15.000"/>
    <s v="GLCAP"/>
    <x v="23"/>
    <s v="1"/>
    <m/>
    <m/>
    <m/>
    <x v="2"/>
    <n v="484"/>
    <n v="1258.4"/>
    <x v="1"/>
    <x v="26"/>
    <x v="5"/>
    <n v="3"/>
    <n v="0"/>
    <n v="3"/>
    <x v="0"/>
    <s v=""/>
    <s v="Not sure"/>
    <m/>
    <m/>
    <m/>
    <m/>
    <m/>
    <m/>
    <m/>
    <m/>
    <m/>
    <m/>
    <m/>
    <m/>
    <m/>
    <m/>
    <m/>
    <m/>
    <n v="0"/>
    <x v="2"/>
    <m/>
    <s v=""/>
    <s v="Yes"/>
    <s v="Bond(s)"/>
    <m/>
    <s v="State Revolving Fund loan(s)"/>
    <m/>
    <m/>
    <m/>
    <m/>
    <m/>
    <s v="No"/>
    <s v="No"/>
    <m/>
    <m/>
    <m/>
    <m/>
    <m/>
    <m/>
    <m/>
    <m/>
    <m/>
    <m/>
    <m/>
    <m/>
    <m/>
    <m/>
    <s v="Not sure"/>
    <m/>
    <m/>
    <m/>
    <x v="690"/>
  </r>
  <r>
    <n v="11573108862"/>
    <d v="2020-05-06T17:44:49.000"/>
    <d v="2020-05-06T17:59:26.000"/>
    <s v="RSOL"/>
    <x v="2"/>
    <s v="1"/>
    <m/>
    <m/>
    <m/>
    <x v="2"/>
    <n v="1110"/>
    <n v="2886"/>
    <x v="1"/>
    <x v="25"/>
    <x v="8"/>
    <n v="3"/>
    <n v="1"/>
    <n v="0"/>
    <x v="0"/>
    <s v=""/>
    <s v="Not sure"/>
    <m/>
    <m/>
    <m/>
    <m/>
    <m/>
    <m/>
    <m/>
    <m/>
    <m/>
    <m/>
    <m/>
    <m/>
    <m/>
    <m/>
    <m/>
    <m/>
    <n v="0"/>
    <x v="2"/>
    <m/>
    <s v=""/>
    <s v="Yes"/>
    <s v="Bond(s)"/>
    <s v="U.S. Department of Agriculture loan(s)"/>
    <s v="State Revolving Fund loan(s)"/>
    <m/>
    <m/>
    <m/>
    <m/>
    <m/>
    <s v="Not applicable"/>
    <s v="Yes"/>
    <s v="Collaborated with - and - for possible assistance. Review operations for familiarity"/>
    <m/>
    <s v="Communication/Discussion - Providing help as needed"/>
    <s v="We have always collaborated with - and - public works for assistance. Normal activities during Covid-19"/>
    <m/>
    <s v="None/NA"/>
    <m/>
    <m/>
    <m/>
    <m/>
    <m/>
    <m/>
    <m/>
    <m/>
    <s v="Not sure"/>
    <s v="We still are mildly affected, any fincanical impact hasn't been seen yet, all other activities are still normal in our area."/>
    <m/>
    <s v="None/NA"/>
    <x v="691"/>
  </r>
  <r>
    <n v="11580450014"/>
    <d v="2020-05-08T15:40:45.000"/>
    <d v="2020-05-14T18:26:44.000"/>
    <s v="CU"/>
    <x v="5"/>
    <s v="1"/>
    <m/>
    <m/>
    <m/>
    <x v="2"/>
    <n v="453"/>
    <n v="1177.8"/>
    <x v="1"/>
    <x v="15"/>
    <x v="8"/>
    <n v="4"/>
    <n v="0"/>
    <n v="0"/>
    <x v="0"/>
    <s v=""/>
    <s v="Yes"/>
    <s v="paying staff"/>
    <s v="keeping staff"/>
    <s v="paying bills, like electricity"/>
    <m/>
    <s v="maintaining our system"/>
    <m/>
    <s v="delaying or impeding capital improvement projects"/>
    <s v="paying back existing debt"/>
    <m/>
    <m/>
    <s v="Had to lay off two full-time maintenance workers"/>
    <m/>
    <s v="Keeping staff"/>
    <m/>
    <s v="Decrease"/>
    <n v="24"/>
    <n v="-24"/>
    <x v="6"/>
    <n v="8926"/>
    <n v="-8926"/>
    <s v="Yes"/>
    <s v="Bond(s)"/>
    <s v="U.S. Department of Agriculture loan(s)"/>
    <m/>
    <m/>
    <m/>
    <s v="Loan from Kansas State Bank"/>
    <m/>
    <s v="Bank loan"/>
    <s v="Yes"/>
    <s v="No"/>
    <m/>
    <m/>
    <m/>
    <m/>
    <m/>
    <m/>
    <s v="Help navigating resources and/or policy changes"/>
    <s v="Help accessing financial assistance"/>
    <m/>
    <m/>
    <m/>
    <m/>
    <m/>
    <s v="Help planning for or adjusting to any future reopening (flushing, financing reconnections, etc.)"/>
    <m/>
    <m/>
    <m/>
    <m/>
    <x v="692"/>
  </r>
  <r>
    <n v="11601438828"/>
    <d v="2020-05-14T16:39:38.000"/>
    <d v="2020-05-14T16:43:29.000"/>
    <s v="CU"/>
    <x v="21"/>
    <s v="1"/>
    <m/>
    <m/>
    <m/>
    <x v="2"/>
    <n v="260"/>
    <n v="676"/>
    <x v="1"/>
    <x v="1"/>
    <x v="1"/>
    <n v="2"/>
    <n v="0"/>
    <n v="0"/>
    <x v="1"/>
    <n v="15"/>
    <s v="No"/>
    <m/>
    <m/>
    <m/>
    <m/>
    <m/>
    <m/>
    <m/>
    <m/>
    <m/>
    <m/>
    <m/>
    <m/>
    <m/>
    <m/>
    <m/>
    <m/>
    <n v="0"/>
    <x v="2"/>
    <m/>
    <s v=""/>
    <s v="No"/>
    <m/>
    <m/>
    <m/>
    <s v="Not borrowing"/>
    <m/>
    <m/>
    <m/>
    <m/>
    <s v="No"/>
    <s v="No"/>
    <m/>
    <m/>
    <m/>
    <m/>
    <m/>
    <m/>
    <m/>
    <m/>
    <m/>
    <s v="Help accessing Personal Protective Equipment (PPE)"/>
    <s v="Help accessing supplies/chemicals"/>
    <m/>
    <m/>
    <m/>
    <m/>
    <m/>
    <m/>
    <m/>
    <x v="693"/>
  </r>
  <r>
    <n v="11576556942"/>
    <d v="2020-05-07T15:29:34.000"/>
    <d v="2020-05-07T15:44:22.000"/>
    <s v="CU"/>
    <x v="4"/>
    <s v="1"/>
    <m/>
    <m/>
    <m/>
    <x v="2"/>
    <n v="1980"/>
    <n v="5148"/>
    <x v="2"/>
    <x v="3"/>
    <x v="3"/>
    <n v="11"/>
    <n v="2"/>
    <n v="0"/>
    <x v="1"/>
    <n v="15"/>
    <s v="No"/>
    <m/>
    <m/>
    <m/>
    <m/>
    <m/>
    <m/>
    <m/>
    <m/>
    <m/>
    <m/>
    <m/>
    <m/>
    <m/>
    <m/>
    <m/>
    <m/>
    <n v="0"/>
    <x v="2"/>
    <m/>
    <s v=""/>
    <s v="Yes"/>
    <m/>
    <s v="U.S. Department of Agriculture loan(s)"/>
    <m/>
    <m/>
    <m/>
    <m/>
    <m/>
    <m/>
    <s v="No"/>
    <s v="No"/>
    <m/>
    <m/>
    <m/>
    <m/>
    <m/>
    <m/>
    <m/>
    <m/>
    <m/>
    <m/>
    <m/>
    <m/>
    <m/>
    <m/>
    <s v="Not sure"/>
    <m/>
    <m/>
    <m/>
    <x v="694"/>
  </r>
  <r>
    <n v="11600905426"/>
    <d v="2020-05-14T14:31:27.000"/>
    <d v="2020-05-14T14:38:22.000"/>
    <s v="MAP"/>
    <x v="25"/>
    <s v="1"/>
    <m/>
    <m/>
    <m/>
    <x v="0"/>
    <n v="322"/>
    <n v="837.2"/>
    <x v="1"/>
    <x v="25"/>
    <x v="8"/>
    <n v="2"/>
    <n v="0"/>
    <n v="1"/>
    <x v="1"/>
    <n v="15"/>
    <s v="No"/>
    <m/>
    <m/>
    <m/>
    <m/>
    <m/>
    <m/>
    <m/>
    <m/>
    <m/>
    <m/>
    <m/>
    <m/>
    <m/>
    <m/>
    <m/>
    <m/>
    <n v="0"/>
    <x v="2"/>
    <m/>
    <s v=""/>
    <m/>
    <m/>
    <m/>
    <m/>
    <m/>
    <s v="Do not want to answer"/>
    <m/>
    <m/>
    <m/>
    <s v="Not applicable"/>
    <s v="No"/>
    <m/>
    <m/>
    <m/>
    <m/>
    <m/>
    <m/>
    <m/>
    <m/>
    <m/>
    <m/>
    <m/>
    <m/>
    <m/>
    <m/>
    <s v="Not sure"/>
    <m/>
    <m/>
    <m/>
    <x v="695"/>
  </r>
  <r>
    <n v="11580059599"/>
    <d v="2020-05-08T14:03:24.000"/>
    <d v="2020-05-08T14:08:07.000"/>
    <s v="MAP"/>
    <x v="25"/>
    <s v="1"/>
    <m/>
    <m/>
    <m/>
    <x v="2"/>
    <n v="350"/>
    <n v="910"/>
    <x v="1"/>
    <x v="3"/>
    <x v="3"/>
    <m/>
    <m/>
    <m/>
    <x v="1"/>
    <n v="15"/>
    <s v="Not sure"/>
    <m/>
    <m/>
    <m/>
    <m/>
    <m/>
    <m/>
    <m/>
    <m/>
    <m/>
    <m/>
    <m/>
    <m/>
    <m/>
    <m/>
    <m/>
    <m/>
    <n v="0"/>
    <x v="2"/>
    <m/>
    <s v=""/>
    <s v="Yes"/>
    <m/>
    <s v="U.S. Department of Agriculture loan(s)"/>
    <m/>
    <m/>
    <m/>
    <m/>
    <m/>
    <m/>
    <s v="No"/>
    <s v="No"/>
    <m/>
    <m/>
    <m/>
    <m/>
    <m/>
    <m/>
    <m/>
    <m/>
    <m/>
    <m/>
    <m/>
    <m/>
    <m/>
    <m/>
    <s v="Not sure"/>
    <m/>
    <m/>
    <m/>
    <x v="696"/>
  </r>
  <r>
    <n v="11581332235"/>
    <d v="2020-05-08T19:29:23.000"/>
    <d v="2020-05-08T20:14:10.000"/>
    <s v="CU"/>
    <x v="11"/>
    <s v="1"/>
    <s v="Yes"/>
    <m/>
    <m/>
    <x v="2"/>
    <n v="208"/>
    <n v="540.8000000000001"/>
    <x v="1"/>
    <x v="22"/>
    <x v="8"/>
    <n v="2"/>
    <n v="0"/>
    <n v="0"/>
    <x v="1"/>
    <n v="15"/>
    <s v="Yes"/>
    <m/>
    <m/>
    <m/>
    <m/>
    <m/>
    <m/>
    <s v="delaying or impeding capital improvement projects"/>
    <m/>
    <m/>
    <m/>
    <m/>
    <m/>
    <m/>
    <m/>
    <s v="Increase"/>
    <n v="0.03"/>
    <n v="0.03"/>
    <x v="2"/>
    <n v="583"/>
    <n v="583"/>
    <s v="Yes"/>
    <m/>
    <s v="U.S. Department of Agriculture loan(s)"/>
    <m/>
    <m/>
    <m/>
    <m/>
    <m/>
    <m/>
    <s v="Not applicable"/>
    <s v="Not sure"/>
    <m/>
    <m/>
    <m/>
    <s v="not aware of any &quot;remarkable&quot; stories"/>
    <m/>
    <s v="None/NA"/>
    <s v="Help navigating resources and/or policy changes"/>
    <s v="Help accessing financial assistance"/>
    <m/>
    <s v="Help accessing Personal Protective Equipment (PPE)"/>
    <m/>
    <m/>
    <s v="Help communicating with customers"/>
    <s v="Help planning for or adjusting to any future reopening (flushing, financing reconnections, etc.)"/>
    <m/>
    <m/>
    <m/>
    <m/>
    <x v="697"/>
  </r>
  <r>
    <n v="11597833913"/>
    <d v="2020-05-13T19:07:10.000"/>
    <d v="2020-05-13T19:11:39.000"/>
    <s v="CU"/>
    <x v="5"/>
    <s v="1"/>
    <m/>
    <m/>
    <m/>
    <x v="0"/>
    <n v="150"/>
    <n v="390"/>
    <x v="0"/>
    <x v="1"/>
    <x v="1"/>
    <n v="0"/>
    <n v="0"/>
    <n v="3"/>
    <x v="0"/>
    <s v=""/>
    <s v="Not sure"/>
    <m/>
    <m/>
    <m/>
    <m/>
    <m/>
    <m/>
    <m/>
    <m/>
    <m/>
    <m/>
    <m/>
    <m/>
    <m/>
    <m/>
    <m/>
    <m/>
    <n v="0"/>
    <x v="2"/>
    <m/>
    <s v=""/>
    <s v="Yes"/>
    <m/>
    <s v="U.S. Department of Agriculture loan(s)"/>
    <m/>
    <m/>
    <m/>
    <m/>
    <m/>
    <m/>
    <s v="No"/>
    <s v="No"/>
    <m/>
    <m/>
    <m/>
    <m/>
    <m/>
    <m/>
    <m/>
    <m/>
    <m/>
    <m/>
    <m/>
    <m/>
    <m/>
    <m/>
    <s v="Not sure"/>
    <m/>
    <m/>
    <m/>
    <x v="698"/>
  </r>
  <r>
    <n v="11602067996"/>
    <d v="2020-05-14T19:25:49.000"/>
    <d v="2020-05-14T19:30:21.000"/>
    <s v="RSOL"/>
    <x v="47"/>
    <s v="1"/>
    <m/>
    <m/>
    <m/>
    <x v="2"/>
    <n v="500"/>
    <n v="1300"/>
    <x v="1"/>
    <x v="11"/>
    <x v="2"/>
    <n v="3"/>
    <n v="0"/>
    <n v="0"/>
    <x v="2"/>
    <n v="9"/>
    <s v="No"/>
    <m/>
    <m/>
    <m/>
    <m/>
    <m/>
    <m/>
    <m/>
    <m/>
    <m/>
    <m/>
    <m/>
    <m/>
    <m/>
    <m/>
    <m/>
    <m/>
    <n v="0"/>
    <x v="2"/>
    <m/>
    <s v=""/>
    <s v="Yes"/>
    <m/>
    <m/>
    <s v="State Revolving Fund loan(s)"/>
    <m/>
    <m/>
    <m/>
    <m/>
    <m/>
    <s v="No"/>
    <s v="Yes"/>
    <s v="County association working together with weekly or monthly meetings"/>
    <m/>
    <s v="Communication/Discussion - recurring check-ins"/>
    <m/>
    <m/>
    <m/>
    <m/>
    <m/>
    <m/>
    <s v="Help accessing Personal Protective Equipment (PPE)"/>
    <m/>
    <m/>
    <m/>
    <m/>
    <m/>
    <m/>
    <m/>
    <m/>
    <x v="699"/>
  </r>
  <r>
    <n v="11600954895"/>
    <d v="2020-05-14T14:41:45.000"/>
    <d v="2020-05-14T14:49:01.000"/>
    <s v="CU"/>
    <x v="20"/>
    <s v="1"/>
    <m/>
    <m/>
    <m/>
    <x v="0"/>
    <n v="550"/>
    <n v="1430"/>
    <x v="1"/>
    <x v="10"/>
    <x v="8"/>
    <n v="4"/>
    <n v="1"/>
    <n v="0"/>
    <x v="0"/>
    <s v=""/>
    <s v="No"/>
    <m/>
    <m/>
    <m/>
    <m/>
    <m/>
    <m/>
    <m/>
    <m/>
    <m/>
    <m/>
    <m/>
    <m/>
    <m/>
    <m/>
    <m/>
    <m/>
    <n v="0"/>
    <x v="2"/>
    <m/>
    <s v=""/>
    <s v="Yes"/>
    <m/>
    <s v="U.S. Department of Agriculture loan(s)"/>
    <m/>
    <m/>
    <m/>
    <m/>
    <m/>
    <m/>
    <s v="No"/>
    <s v="No"/>
    <m/>
    <m/>
    <m/>
    <m/>
    <m/>
    <m/>
    <m/>
    <m/>
    <m/>
    <m/>
    <m/>
    <m/>
    <m/>
    <m/>
    <s v="Not sure"/>
    <m/>
    <m/>
    <m/>
    <x v="700"/>
  </r>
  <r>
    <n v="11568822734"/>
    <d v="2020-05-05T16:11:18.000"/>
    <d v="2020-05-05T18:57:25.000"/>
    <s v="CU"/>
    <x v="11"/>
    <s v="1"/>
    <s v="Yes"/>
    <m/>
    <m/>
    <x v="1"/>
    <n v="250"/>
    <n v="650"/>
    <x v="1"/>
    <x v="17"/>
    <x v="8"/>
    <n v="2"/>
    <n v="1"/>
    <n v="0"/>
    <x v="6"/>
    <n v="1"/>
    <s v="Yes"/>
    <s v="paying staff"/>
    <s v="keeping staff"/>
    <s v="paying bills, like electricity"/>
    <s v="paying for chemicals"/>
    <s v="maintaining our system"/>
    <s v="complying with state and/or federal regulations"/>
    <s v="delaying or impeding capital improvement projects"/>
    <s v="paying back existing debt"/>
    <m/>
    <m/>
    <m/>
    <m/>
    <m/>
    <m/>
    <s v="No change"/>
    <n v="0"/>
    <n v="0"/>
    <x v="2"/>
    <n v="0"/>
    <n v="0"/>
    <s v="Yes"/>
    <m/>
    <s v="U.S. Department of Agriculture loan(s)"/>
    <m/>
    <m/>
    <m/>
    <m/>
    <m/>
    <m/>
    <s v="Yes"/>
    <s v="No"/>
    <m/>
    <m/>
    <m/>
    <s v="The town's residents have become more unified and willing to help a neighbor during this time.  The grocery store had to close due to an employee testing positive, and all other stores began taking things more seriously and cleaning better."/>
    <m/>
    <s v="General assistance"/>
    <m/>
    <s v="Help accessing financial assistance"/>
    <s v="Help with operations and maintenance"/>
    <m/>
    <s v="Help accessing supplies/chemicals"/>
    <m/>
    <s v="Help communicating with customers"/>
    <s v="Help planning for or adjusting to any future reopening (flushing, financing reconnections, etc.)"/>
    <m/>
    <m/>
    <m/>
    <m/>
    <x v="701"/>
  </r>
  <r>
    <n v="11613145999"/>
    <d v="2020-05-18T17:32:26.000"/>
    <d v="2020-05-18T17:37:40.000"/>
    <s v="RCAC"/>
    <x v="8"/>
    <s v="1"/>
    <s v="Yes"/>
    <m/>
    <m/>
    <x v="2"/>
    <n v="60"/>
    <n v="156"/>
    <x v="0"/>
    <x v="43"/>
    <x v="0"/>
    <n v="0"/>
    <n v="1"/>
    <n v="1"/>
    <x v="0"/>
    <s v=""/>
    <s v="Not sure"/>
    <m/>
    <m/>
    <m/>
    <m/>
    <m/>
    <m/>
    <m/>
    <m/>
    <m/>
    <m/>
    <m/>
    <m/>
    <m/>
    <m/>
    <m/>
    <m/>
    <n v="0"/>
    <x v="2"/>
    <m/>
    <s v=""/>
    <m/>
    <m/>
    <m/>
    <m/>
    <m/>
    <s v="Do not want to answer"/>
    <m/>
    <m/>
    <m/>
    <s v="No"/>
    <s v="No"/>
    <m/>
    <m/>
    <m/>
    <m/>
    <m/>
    <m/>
    <m/>
    <m/>
    <m/>
    <m/>
    <m/>
    <m/>
    <m/>
    <m/>
    <s v="Not sure"/>
    <m/>
    <m/>
    <m/>
    <x v="702"/>
  </r>
  <r>
    <n v="11601137742"/>
    <d v="2020-05-14T15:25:55.000"/>
    <d v="2020-05-14T16:49:39.000"/>
    <s v="RSOL"/>
    <x v="47"/>
    <s v="1"/>
    <m/>
    <m/>
    <m/>
    <x v="2"/>
    <n v="1100"/>
    <n v="2860"/>
    <x v="1"/>
    <x v="36"/>
    <x v="9"/>
    <n v="8"/>
    <n v="1"/>
    <n v="1"/>
    <x v="0"/>
    <s v=""/>
    <s v="Yes"/>
    <s v="paying staff"/>
    <s v="keeping staff"/>
    <s v="paying bills, like electricity"/>
    <s v="paying for chemicals"/>
    <s v="maintaining our system"/>
    <s v="complying with state and/or federal regulations"/>
    <s v="delaying or impeding capital improvement projects"/>
    <s v="paying back existing debt"/>
    <m/>
    <m/>
    <s v="People in town average income before the virus was between $22,700 and $27,000. Mostly retirees and over 50% of the town is comprised of renters."/>
    <m/>
    <s v="Payment collection"/>
    <n v="1"/>
    <m/>
    <m/>
    <s v=""/>
    <x v="7"/>
    <m/>
    <s v=""/>
    <s v="Yes"/>
    <m/>
    <m/>
    <s v="State Revolving Fund loan(s)"/>
    <m/>
    <m/>
    <m/>
    <m/>
    <m/>
    <s v="No"/>
    <s v="No"/>
    <m/>
    <m/>
    <m/>
    <m/>
    <m/>
    <m/>
    <m/>
    <m/>
    <m/>
    <s v="Help accessing Personal Protective Equipment (PPE)"/>
    <m/>
    <s v="Help complying with state and/or federal regulations"/>
    <m/>
    <s v="Help planning for or adjusting to any future reopening (flushing, financing reconnections, etc.)"/>
    <m/>
    <m/>
    <m/>
    <m/>
    <x v="703"/>
  </r>
  <r>
    <n v="11589023504"/>
    <d v="2020-05-11T19:58:59.000"/>
    <d v="2020-05-11T20:15:14.000"/>
    <s v="CU"/>
    <x v="20"/>
    <s v="1"/>
    <m/>
    <m/>
    <m/>
    <x v="2"/>
    <n v="1192"/>
    <n v="3099.2000000000003"/>
    <x v="1"/>
    <x v="17"/>
    <x v="8"/>
    <n v="3"/>
    <n v="1"/>
    <n v="1"/>
    <x v="2"/>
    <n v="9"/>
    <s v="Yes"/>
    <m/>
    <m/>
    <m/>
    <m/>
    <m/>
    <m/>
    <s v="delaying or impeding capital improvement projects"/>
    <m/>
    <m/>
    <m/>
    <m/>
    <m/>
    <m/>
    <m/>
    <s v="Decrease"/>
    <n v="9.4"/>
    <n v="-9.4"/>
    <x v="1"/>
    <n v="9000"/>
    <n v="-9000"/>
    <s v="Yes"/>
    <m/>
    <s v="U.S. Department of Agriculture loan(s)"/>
    <m/>
    <m/>
    <m/>
    <m/>
    <m/>
    <m/>
    <s v="No"/>
    <s v="Not sure"/>
    <m/>
    <m/>
    <m/>
    <s v="Not charging late fees or doing water cutoffs"/>
    <m/>
    <s v="Assistance to customers with payments and/or suspended shutoffs"/>
    <m/>
    <m/>
    <s v="Help with operations and maintenance"/>
    <s v="Help accessing Personal Protective Equipment (PPE)"/>
    <m/>
    <m/>
    <s v="Help communicating with customers"/>
    <s v="Help planning for or adjusting to any future reopening (flushing, financing reconnections, etc.)"/>
    <m/>
    <m/>
    <m/>
    <m/>
    <x v="704"/>
  </r>
  <r>
    <n v="11601228330"/>
    <d v="2020-05-14T15:47:02.000"/>
    <d v="2020-05-14T15:55:27.000"/>
    <s v="SERCAP"/>
    <x v="14"/>
    <s v="1"/>
    <m/>
    <m/>
    <m/>
    <x v="2"/>
    <n v="210"/>
    <n v="546"/>
    <x v="1"/>
    <x v="17"/>
    <x v="8"/>
    <n v="2"/>
    <n v="1"/>
    <n v="0"/>
    <x v="6"/>
    <n v="1"/>
    <s v="Not sure"/>
    <m/>
    <m/>
    <m/>
    <m/>
    <m/>
    <m/>
    <m/>
    <m/>
    <m/>
    <m/>
    <m/>
    <m/>
    <m/>
    <m/>
    <m/>
    <m/>
    <n v="0"/>
    <x v="2"/>
    <m/>
    <s v=""/>
    <s v="Yes"/>
    <m/>
    <s v="U.S. Department of Agriculture loan(s)"/>
    <m/>
    <m/>
    <m/>
    <m/>
    <m/>
    <m/>
    <s v="No"/>
    <s v="Yes"/>
    <s v="Interconnection  with another intity."/>
    <m/>
    <s v="Physically Interconnected"/>
    <m/>
    <m/>
    <m/>
    <m/>
    <m/>
    <m/>
    <m/>
    <m/>
    <m/>
    <m/>
    <m/>
    <m/>
    <s v="Employees"/>
    <m/>
    <s v="Help with personnel"/>
    <x v="705"/>
  </r>
  <r>
    <n v="11581494805"/>
    <d v="2020-05-08T20:48:41.000"/>
    <d v="2020-05-08T20:54:02.000"/>
    <s v="GLCAP"/>
    <x v="12"/>
    <s v="1"/>
    <m/>
    <m/>
    <m/>
    <x v="2"/>
    <n v="485"/>
    <n v="1261"/>
    <x v="1"/>
    <x v="3"/>
    <x v="3"/>
    <n v="2"/>
    <n v="3"/>
    <n v="0"/>
    <x v="0"/>
    <s v=""/>
    <s v="Not sure"/>
    <m/>
    <m/>
    <m/>
    <m/>
    <m/>
    <m/>
    <m/>
    <m/>
    <m/>
    <m/>
    <m/>
    <m/>
    <m/>
    <m/>
    <m/>
    <m/>
    <n v="0"/>
    <x v="2"/>
    <m/>
    <s v=""/>
    <s v="Yes"/>
    <s v="Bond(s)"/>
    <m/>
    <m/>
    <m/>
    <m/>
    <m/>
    <m/>
    <m/>
    <s v="No"/>
    <s v="No"/>
    <m/>
    <m/>
    <m/>
    <m/>
    <m/>
    <m/>
    <s v="Help navigating resources and/or policy changes"/>
    <s v="Help accessing financial assistance"/>
    <m/>
    <m/>
    <m/>
    <s v="Help complying with state and/or federal regulations"/>
    <m/>
    <m/>
    <m/>
    <m/>
    <m/>
    <m/>
    <x v="706"/>
  </r>
  <r>
    <n v="11597281277"/>
    <d v="2020-05-13T16:47:03.000"/>
    <d v="2020-05-13T16:51:33.000"/>
    <s v="CU"/>
    <x v="5"/>
    <s v="1"/>
    <m/>
    <m/>
    <m/>
    <x v="0"/>
    <n v="1891"/>
    <n v="4916.6"/>
    <x v="2"/>
    <x v="22"/>
    <x v="8"/>
    <n v="6"/>
    <n v="0"/>
    <n v="0"/>
    <x v="0"/>
    <s v=""/>
    <s v="Not sure"/>
    <m/>
    <m/>
    <m/>
    <m/>
    <m/>
    <m/>
    <m/>
    <m/>
    <m/>
    <m/>
    <m/>
    <m/>
    <m/>
    <m/>
    <m/>
    <m/>
    <n v="0"/>
    <x v="2"/>
    <m/>
    <s v=""/>
    <s v="Yes"/>
    <m/>
    <s v="U.S. Department of Agriculture loan(s)"/>
    <m/>
    <m/>
    <m/>
    <m/>
    <m/>
    <m/>
    <s v="No"/>
    <s v="No"/>
    <m/>
    <m/>
    <m/>
    <m/>
    <m/>
    <m/>
    <m/>
    <m/>
    <m/>
    <m/>
    <m/>
    <m/>
    <m/>
    <m/>
    <s v="Not sure"/>
    <m/>
    <m/>
    <m/>
    <x v="707"/>
  </r>
  <r>
    <n v="11581410948"/>
    <d v="2020-05-08T20:24:09.000"/>
    <d v="2020-05-08T20:27:16.000"/>
    <s v="RCAC"/>
    <x v="0"/>
    <s v="1"/>
    <m/>
    <m/>
    <m/>
    <x v="2"/>
    <n v="389"/>
    <n v="1011.4000000000001"/>
    <x v="1"/>
    <x v="29"/>
    <x v="8"/>
    <n v="1"/>
    <n v="1"/>
    <n v="2"/>
    <x v="5"/>
    <s v=""/>
    <s v="Not sure"/>
    <m/>
    <m/>
    <m/>
    <m/>
    <m/>
    <m/>
    <m/>
    <m/>
    <m/>
    <m/>
    <m/>
    <m/>
    <m/>
    <m/>
    <m/>
    <m/>
    <n v="0"/>
    <x v="2"/>
    <m/>
    <s v=""/>
    <m/>
    <m/>
    <m/>
    <m/>
    <m/>
    <s v="Do not want to answer"/>
    <m/>
    <m/>
    <m/>
    <s v="No"/>
    <s v="No"/>
    <m/>
    <m/>
    <m/>
    <m/>
    <m/>
    <m/>
    <m/>
    <m/>
    <m/>
    <m/>
    <m/>
    <m/>
    <m/>
    <m/>
    <s v="Not sure"/>
    <m/>
    <m/>
    <m/>
    <x v="708"/>
  </r>
  <r>
    <n v="11592709035"/>
    <d v="2020-05-12T15:57:26.000"/>
    <d v="2020-05-12T15:58:21.000"/>
    <s v="GLCAP"/>
    <x v="3"/>
    <s v="1"/>
    <m/>
    <m/>
    <m/>
    <x v="0"/>
    <n v="127"/>
    <n v="330.2"/>
    <x v="0"/>
    <x v="3"/>
    <x v="3"/>
    <n v="1"/>
    <n v="0"/>
    <n v="0"/>
    <x v="1"/>
    <n v="15"/>
    <s v="No"/>
    <m/>
    <m/>
    <m/>
    <m/>
    <m/>
    <m/>
    <m/>
    <m/>
    <m/>
    <m/>
    <m/>
    <m/>
    <m/>
    <m/>
    <m/>
    <m/>
    <n v="0"/>
    <x v="2"/>
    <m/>
    <s v=""/>
    <s v="No"/>
    <m/>
    <m/>
    <m/>
    <s v="Not borrowing"/>
    <m/>
    <m/>
    <m/>
    <m/>
    <s v="Not applicable"/>
    <s v="No"/>
    <m/>
    <m/>
    <m/>
    <m/>
    <m/>
    <m/>
    <m/>
    <m/>
    <m/>
    <s v="Help accessing Personal Protective Equipment (PPE)"/>
    <m/>
    <s v="Help complying with state and/or federal regulations"/>
    <m/>
    <m/>
    <m/>
    <m/>
    <m/>
    <m/>
    <x v="709"/>
  </r>
  <r>
    <n v="11576057893"/>
    <d v="2020-05-07T13:18:14.000"/>
    <d v="2020-05-07T13:44:16.000"/>
    <s v="CU"/>
    <x v="11"/>
    <s v="1"/>
    <s v="Yes"/>
    <m/>
    <m/>
    <x v="0"/>
    <n v="435"/>
    <n v="1131"/>
    <x v="1"/>
    <x v="24"/>
    <x v="5"/>
    <n v="3"/>
    <n v="0"/>
    <n v="0"/>
    <x v="2"/>
    <n v="9"/>
    <s v="Yes"/>
    <m/>
    <m/>
    <m/>
    <m/>
    <s v="maintaining our system"/>
    <m/>
    <s v="delaying or impeding capital improvement projects"/>
    <m/>
    <m/>
    <m/>
    <m/>
    <m/>
    <m/>
    <m/>
    <s v="Decrease"/>
    <n v="7"/>
    <n v="-7"/>
    <x v="1"/>
    <n v="2489"/>
    <n v="-2489"/>
    <s v="Yes"/>
    <m/>
    <m/>
    <s v="State Revolving Fund loan(s)"/>
    <m/>
    <m/>
    <m/>
    <m/>
    <m/>
    <s v="No"/>
    <s v="Not sure"/>
    <m/>
    <m/>
    <m/>
    <m/>
    <m/>
    <m/>
    <s v="Help navigating resources and/or policy changes"/>
    <s v="Help accessing financial assistance"/>
    <s v="Help with operations and maintenance"/>
    <m/>
    <m/>
    <m/>
    <m/>
    <m/>
    <m/>
    <m/>
    <m/>
    <m/>
    <x v="710"/>
  </r>
  <r>
    <n v="11604905054"/>
    <d v="2020-05-15T14:12:43.000"/>
    <d v="2020-05-15T14:24:17.000"/>
    <s v="CU"/>
    <x v="11"/>
    <s v="1"/>
    <s v="Yes"/>
    <m/>
    <m/>
    <x v="2"/>
    <n v="925"/>
    <n v="2405"/>
    <x v="1"/>
    <x v="24"/>
    <x v="5"/>
    <n v="3"/>
    <n v="2"/>
    <n v="0"/>
    <x v="2"/>
    <n v="9"/>
    <s v="Yes"/>
    <m/>
    <m/>
    <m/>
    <m/>
    <m/>
    <m/>
    <s v="delaying or impeding capital improvement projects"/>
    <m/>
    <m/>
    <m/>
    <m/>
    <m/>
    <m/>
    <m/>
    <s v="No change"/>
    <n v="0"/>
    <n v="0"/>
    <x v="2"/>
    <n v="0"/>
    <n v="0"/>
    <s v="Yes"/>
    <m/>
    <m/>
    <s v="State Revolving Fund loan(s)"/>
    <m/>
    <m/>
    <m/>
    <m/>
    <m/>
    <s v="No"/>
    <s v="No"/>
    <m/>
    <m/>
    <m/>
    <s v="Nothing"/>
    <m/>
    <s v="None/NA"/>
    <m/>
    <m/>
    <m/>
    <m/>
    <m/>
    <m/>
    <m/>
    <m/>
    <s v="Not sure"/>
    <m/>
    <m/>
    <m/>
    <x v="711"/>
  </r>
  <r>
    <n v="11605367486"/>
    <d v="2020-05-15T16:01:32.000"/>
    <d v="2020-05-15T18:41:07.000"/>
    <s v="CU"/>
    <x v="13"/>
    <s v="0"/>
    <m/>
    <m/>
    <m/>
    <x v="0"/>
    <n v="2650"/>
    <n v="6890"/>
    <x v="2"/>
    <x v="18"/>
    <x v="2"/>
    <n v="12"/>
    <n v="1"/>
    <n v="0"/>
    <x v="2"/>
    <n v="9"/>
    <s v="Yes"/>
    <m/>
    <m/>
    <s v="paying bills, like electricity"/>
    <s v="paying for chemicals"/>
    <s v="maintaining our system"/>
    <s v="complying with state and/or federal regulations"/>
    <s v="delaying or impeding capital improvement projects"/>
    <m/>
    <m/>
    <m/>
    <m/>
    <m/>
    <m/>
    <m/>
    <s v="Decrease"/>
    <n v="5"/>
    <n v="-5"/>
    <x v="1"/>
    <n v="3266"/>
    <n v="-3266"/>
    <s v="Yes"/>
    <m/>
    <s v="U.S. Department of Agriculture loan(s)"/>
    <m/>
    <m/>
    <m/>
    <m/>
    <m/>
    <m/>
    <s v="No"/>
    <s v="No"/>
    <m/>
    <m/>
    <m/>
    <m/>
    <m/>
    <m/>
    <m/>
    <m/>
    <m/>
    <s v="Help accessing Personal Protective Equipment (PPE)"/>
    <m/>
    <m/>
    <m/>
    <s v="Help planning for or adjusting to any future reopening (flushing, financing reconnections, etc.)"/>
    <m/>
    <m/>
    <m/>
    <m/>
    <x v="712"/>
  </r>
  <r>
    <n v="11605949967"/>
    <d v="2020-05-15T18:41:33.000"/>
    <d v="2020-05-15T18:49:28.000"/>
    <s v="CU"/>
    <x v="13"/>
    <s v="1"/>
    <m/>
    <m/>
    <m/>
    <x v="1"/>
    <n v="2450"/>
    <n v="6370"/>
    <x v="2"/>
    <x v="60"/>
    <x v="10"/>
    <n v="2"/>
    <n v="0"/>
    <n v="0"/>
    <x v="2"/>
    <n v="9"/>
    <s v="Yes"/>
    <m/>
    <m/>
    <s v="paying bills, like electricity"/>
    <s v="paying for chemicals"/>
    <m/>
    <s v="complying with state and/or federal regulations"/>
    <s v="delaying or impeding capital improvement projects"/>
    <m/>
    <m/>
    <m/>
    <m/>
    <m/>
    <m/>
    <m/>
    <s v="Decrease"/>
    <n v="4"/>
    <n v="-4"/>
    <x v="1"/>
    <n v="1000"/>
    <n v="-1000"/>
    <s v="No"/>
    <m/>
    <m/>
    <m/>
    <s v="Not borrowing"/>
    <m/>
    <m/>
    <m/>
    <m/>
    <s v="Not applicable"/>
    <s v="No"/>
    <m/>
    <m/>
    <m/>
    <m/>
    <m/>
    <m/>
    <m/>
    <m/>
    <m/>
    <s v="Help accessing Personal Protective Equipment (PPE)"/>
    <s v="Help accessing supplies/chemicals"/>
    <m/>
    <m/>
    <s v="Help planning for or adjusting to any future reopening (flushing, financing reconnections, etc.)"/>
    <m/>
    <m/>
    <m/>
    <m/>
    <x v="712"/>
  </r>
  <r>
    <n v="11588241225"/>
    <d v="2020-05-11T16:25:52.000"/>
    <d v="2020-05-11T16:55:29.000"/>
    <s v="CU"/>
    <x v="11"/>
    <s v="1"/>
    <s v="Yes"/>
    <m/>
    <m/>
    <x v="0"/>
    <n v="530"/>
    <n v="1378"/>
    <x v="1"/>
    <x v="13"/>
    <x v="8"/>
    <n v="2"/>
    <n v="0"/>
    <n v="0"/>
    <x v="4"/>
    <n v="4"/>
    <s v="Yes"/>
    <m/>
    <m/>
    <m/>
    <m/>
    <s v="maintaining our system"/>
    <m/>
    <s v="delaying or impeding capital improvement projects"/>
    <m/>
    <m/>
    <m/>
    <m/>
    <m/>
    <m/>
    <m/>
    <s v="Increase"/>
    <n v="13"/>
    <n v="13"/>
    <x v="8"/>
    <n v="4028.6"/>
    <n v="4028.6"/>
    <s v="No"/>
    <m/>
    <m/>
    <m/>
    <s v="Not borrowing"/>
    <m/>
    <m/>
    <m/>
    <m/>
    <s v="Not applicable"/>
    <s v="No"/>
    <m/>
    <m/>
    <m/>
    <m/>
    <m/>
    <m/>
    <s v="Help navigating resources and/or policy changes"/>
    <s v="Help accessing financial assistance"/>
    <s v="Help with operations and maintenance"/>
    <s v="Help accessing Personal Protective Equipment (PPE)"/>
    <s v="Help accessing supplies/chemicals"/>
    <s v="Help complying with state and/or federal regulations"/>
    <m/>
    <m/>
    <m/>
    <m/>
    <m/>
    <m/>
    <x v="713"/>
  </r>
  <r>
    <n v="11569323485"/>
    <d v="2020-05-05T18:20:19.000"/>
    <d v="2020-05-05T18:29:36.000"/>
    <s v="CU"/>
    <x v="11"/>
    <s v="1"/>
    <m/>
    <m/>
    <m/>
    <x v="2"/>
    <n v="1300"/>
    <n v="3380"/>
    <x v="2"/>
    <x v="5"/>
    <x v="5"/>
    <n v="6"/>
    <n v="0"/>
    <n v="0"/>
    <x v="1"/>
    <n v="15"/>
    <s v="No"/>
    <m/>
    <m/>
    <m/>
    <m/>
    <m/>
    <m/>
    <m/>
    <m/>
    <m/>
    <m/>
    <m/>
    <m/>
    <m/>
    <m/>
    <m/>
    <m/>
    <n v="0"/>
    <x v="2"/>
    <m/>
    <s v=""/>
    <s v="Yes"/>
    <m/>
    <s v="U.S. Department of Agriculture loan(s)"/>
    <m/>
    <m/>
    <m/>
    <m/>
    <m/>
    <m/>
    <s v="No"/>
    <s v="No"/>
    <m/>
    <m/>
    <m/>
    <m/>
    <m/>
    <m/>
    <s v="Help navigating resources and/or policy changes"/>
    <m/>
    <m/>
    <s v="Help accessing Personal Protective Equipment (PPE)"/>
    <s v="Help accessing supplies/chemicals"/>
    <s v="Help complying with state and/or federal regulations"/>
    <m/>
    <m/>
    <m/>
    <m/>
    <m/>
    <m/>
    <x v="713"/>
  </r>
  <r>
    <n v="11604581576"/>
    <d v="2020-05-15T12:38:14.000"/>
    <d v="2020-05-15T12:55:15.000"/>
    <s v="CU"/>
    <x v="20"/>
    <s v="1"/>
    <m/>
    <m/>
    <m/>
    <x v="2"/>
    <n v="2364"/>
    <n v="6146.400000000001"/>
    <x v="2"/>
    <x v="5"/>
    <x v="5"/>
    <n v="6"/>
    <n v="0"/>
    <n v="0"/>
    <x v="4"/>
    <n v="4"/>
    <s v="Yes"/>
    <m/>
    <m/>
    <m/>
    <m/>
    <m/>
    <m/>
    <s v="delaying or impeding capital improvement projects"/>
    <m/>
    <m/>
    <m/>
    <m/>
    <m/>
    <m/>
    <m/>
    <s v="No change"/>
    <m/>
    <n v="0"/>
    <x v="2"/>
    <m/>
    <s v=""/>
    <s v="Yes"/>
    <m/>
    <m/>
    <s v="State Revolving Fund loan(s)"/>
    <m/>
    <m/>
    <m/>
    <m/>
    <m/>
    <s v="No"/>
    <s v="Not sure"/>
    <m/>
    <m/>
    <m/>
    <m/>
    <m/>
    <m/>
    <s v="Help navigating resources and/or policy changes"/>
    <m/>
    <s v="Help with operations and maintenance"/>
    <s v="Help accessing Personal Protective Equipment (PPE)"/>
    <m/>
    <m/>
    <s v="Help communicating with customers"/>
    <s v="Help planning for or adjusting to any future reopening (flushing, financing reconnections, etc.)"/>
    <m/>
    <m/>
    <m/>
    <m/>
    <x v="713"/>
  </r>
  <r>
    <n v="11604792717"/>
    <d v="2020-05-15T13:43:31.000"/>
    <d v="2020-05-15T13:49:03.000"/>
    <s v="RCAC"/>
    <x v="0"/>
    <s v="1"/>
    <m/>
    <m/>
    <m/>
    <x v="0"/>
    <n v="28"/>
    <n v="72.8"/>
    <x v="0"/>
    <x v="1"/>
    <x v="1"/>
    <m/>
    <m/>
    <m/>
    <x v="0"/>
    <s v=""/>
    <s v="Not sure"/>
    <m/>
    <m/>
    <m/>
    <m/>
    <m/>
    <m/>
    <m/>
    <m/>
    <m/>
    <m/>
    <m/>
    <m/>
    <m/>
    <m/>
    <m/>
    <m/>
    <n v="0"/>
    <x v="2"/>
    <m/>
    <s v=""/>
    <s v="No"/>
    <m/>
    <m/>
    <m/>
    <s v="Not borrowing"/>
    <m/>
    <m/>
    <m/>
    <m/>
    <s v="No"/>
    <s v="Yes"/>
    <s v="To supply chlorine that has certified quality"/>
    <m/>
    <s v="Donations/delivery of PPE and other supplies"/>
    <m/>
    <m/>
    <m/>
    <m/>
    <m/>
    <m/>
    <m/>
    <m/>
    <m/>
    <m/>
    <m/>
    <s v="Not sure"/>
    <m/>
    <m/>
    <m/>
    <x v="714"/>
  </r>
  <r>
    <n v="11602231732"/>
    <d v="2020-05-14T20:12:52.000"/>
    <d v="2020-05-14T20:14:36.000"/>
    <s v="CU"/>
    <x v="5"/>
    <s v="1"/>
    <m/>
    <m/>
    <m/>
    <x v="1"/>
    <n v="118"/>
    <n v="306.8"/>
    <x v="0"/>
    <x v="13"/>
    <x v="8"/>
    <n v="2"/>
    <n v="1"/>
    <n v="1"/>
    <x v="1"/>
    <n v="15"/>
    <s v="No"/>
    <m/>
    <m/>
    <m/>
    <m/>
    <m/>
    <m/>
    <m/>
    <m/>
    <m/>
    <m/>
    <m/>
    <m/>
    <m/>
    <m/>
    <m/>
    <m/>
    <n v="0"/>
    <x v="2"/>
    <m/>
    <s v=""/>
    <s v="Yes"/>
    <m/>
    <s v="U.S. Department of Agriculture loan(s)"/>
    <m/>
    <m/>
    <m/>
    <m/>
    <m/>
    <m/>
    <s v="No"/>
    <s v="No"/>
    <m/>
    <m/>
    <m/>
    <m/>
    <m/>
    <m/>
    <m/>
    <m/>
    <m/>
    <m/>
    <m/>
    <m/>
    <s v="Help communicating with customers"/>
    <m/>
    <m/>
    <m/>
    <m/>
    <m/>
    <x v="715"/>
  </r>
  <r>
    <n v="11597117314"/>
    <d v="2020-05-13T16:07:43.000"/>
    <d v="2020-05-13T16:14:07.000"/>
    <s v="CU"/>
    <x v="4"/>
    <s v="1"/>
    <m/>
    <m/>
    <m/>
    <x v="0"/>
    <n v="648"/>
    <n v="1684.8"/>
    <x v="1"/>
    <x v="17"/>
    <x v="8"/>
    <n v="4"/>
    <n v="0"/>
    <n v="0"/>
    <x v="6"/>
    <n v="1"/>
    <s v="Yes"/>
    <s v="paying staff"/>
    <m/>
    <s v="paying bills, like electricity"/>
    <s v="paying for chemicals"/>
    <s v="maintaining our system"/>
    <m/>
    <m/>
    <s v="paying back existing debt"/>
    <m/>
    <m/>
    <m/>
    <m/>
    <m/>
    <m/>
    <s v="Decrease"/>
    <m/>
    <s v=""/>
    <x v="7"/>
    <m/>
    <s v=""/>
    <s v="Yes"/>
    <m/>
    <s v="U.S. Department of Agriculture loan(s)"/>
    <m/>
    <m/>
    <m/>
    <m/>
    <m/>
    <m/>
    <s v="No"/>
    <s v="No"/>
    <m/>
    <m/>
    <m/>
    <m/>
    <m/>
    <m/>
    <m/>
    <m/>
    <m/>
    <m/>
    <m/>
    <m/>
    <m/>
    <m/>
    <s v="Not sure"/>
    <m/>
    <m/>
    <m/>
    <x v="716"/>
  </r>
  <r>
    <n v="11601288598"/>
    <d v="2020-05-14T16:04:57.000"/>
    <d v="2020-05-14T16:08:11.000"/>
    <s v="MAP"/>
    <x v="24"/>
    <s v="1"/>
    <m/>
    <m/>
    <m/>
    <x v="2"/>
    <n v="441"/>
    <n v="1146.6000000000001"/>
    <x v="1"/>
    <x v="11"/>
    <x v="2"/>
    <n v="5"/>
    <n v="0"/>
    <n v="0"/>
    <x v="1"/>
    <n v="15"/>
    <s v="Not sure"/>
    <m/>
    <m/>
    <m/>
    <m/>
    <m/>
    <m/>
    <m/>
    <m/>
    <m/>
    <m/>
    <m/>
    <m/>
    <m/>
    <m/>
    <m/>
    <m/>
    <n v="0"/>
    <x v="2"/>
    <m/>
    <s v=""/>
    <s v="Yes"/>
    <m/>
    <m/>
    <s v="State Revolving Fund loan(s)"/>
    <m/>
    <m/>
    <m/>
    <m/>
    <m/>
    <s v="No"/>
    <s v="No"/>
    <m/>
    <m/>
    <m/>
    <m/>
    <m/>
    <m/>
    <m/>
    <m/>
    <m/>
    <m/>
    <m/>
    <m/>
    <m/>
    <m/>
    <s v="Not sure"/>
    <m/>
    <m/>
    <m/>
    <x v="717"/>
  </r>
  <r>
    <n v="11588041501"/>
    <d v="2020-05-11T15:53:38.000"/>
    <d v="2020-05-11T15:56:22.000"/>
    <s v="CU"/>
    <x v="13"/>
    <s v="1"/>
    <m/>
    <m/>
    <m/>
    <x v="2"/>
    <n v="800"/>
    <n v="2080"/>
    <x v="1"/>
    <x v="13"/>
    <x v="8"/>
    <n v="1"/>
    <n v="1"/>
    <n v="0"/>
    <x v="4"/>
    <n v="4"/>
    <s v="No"/>
    <m/>
    <m/>
    <m/>
    <m/>
    <m/>
    <m/>
    <m/>
    <m/>
    <m/>
    <m/>
    <m/>
    <m/>
    <m/>
    <m/>
    <m/>
    <m/>
    <n v="0"/>
    <x v="2"/>
    <m/>
    <s v=""/>
    <s v="No"/>
    <m/>
    <m/>
    <m/>
    <s v="Not borrowing"/>
    <m/>
    <m/>
    <m/>
    <m/>
    <s v="No"/>
    <s v="No"/>
    <m/>
    <m/>
    <m/>
    <m/>
    <m/>
    <m/>
    <s v="Help navigating resources and/or policy changes"/>
    <s v="Help accessing financial assistance"/>
    <m/>
    <s v="Help accessing Personal Protective Equipment (PPE)"/>
    <m/>
    <m/>
    <m/>
    <m/>
    <m/>
    <m/>
    <m/>
    <m/>
    <x v="718"/>
  </r>
  <r>
    <n v="11601271276"/>
    <d v="2020-05-14T15:36:30.000"/>
    <d v="2020-05-14T16:09:11.000"/>
    <s v="GLCAP"/>
    <x v="12"/>
    <s v="1"/>
    <m/>
    <m/>
    <m/>
    <x v="2"/>
    <n v="8"/>
    <n v="20.8"/>
    <x v="0"/>
    <x v="16"/>
    <x v="8"/>
    <n v="8"/>
    <n v="1"/>
    <n v="0"/>
    <x v="0"/>
    <s v=""/>
    <s v="Yes"/>
    <m/>
    <m/>
    <m/>
    <m/>
    <m/>
    <m/>
    <m/>
    <m/>
    <s v="unsure"/>
    <m/>
    <m/>
    <m/>
    <m/>
    <m/>
    <s v="No change"/>
    <n v="0"/>
    <n v="0"/>
    <x v="2"/>
    <n v="0"/>
    <n v="0"/>
    <m/>
    <m/>
    <m/>
    <m/>
    <m/>
    <s v="Do not want to answer"/>
    <m/>
    <m/>
    <m/>
    <s v="No"/>
    <s v="No"/>
    <m/>
    <m/>
    <m/>
    <m/>
    <m/>
    <m/>
    <m/>
    <s v="Help accessing financial assistance"/>
    <s v="Help with operations and maintenance"/>
    <m/>
    <m/>
    <s v="Help complying with state and/or federal regulations"/>
    <m/>
    <m/>
    <m/>
    <m/>
    <m/>
    <m/>
    <x v="719"/>
  </r>
  <r>
    <n v="11590579032"/>
    <d v="2020-05-12T04:38:16.000"/>
    <d v="2020-05-15T12:44:21.000"/>
    <s v="RCAC"/>
    <x v="0"/>
    <s v="1"/>
    <m/>
    <m/>
    <m/>
    <x v="0"/>
    <n v="40"/>
    <n v="104"/>
    <x v="0"/>
    <x v="1"/>
    <x v="1"/>
    <n v="0"/>
    <n v="1"/>
    <n v="0"/>
    <x v="1"/>
    <n v="15"/>
    <s v="Yes"/>
    <m/>
    <m/>
    <s v="paying bills, like electricity"/>
    <s v="paying for chemicals"/>
    <s v="maintaining our system"/>
    <s v="complying with state and/or federal regulations"/>
    <m/>
    <m/>
    <m/>
    <m/>
    <m/>
    <m/>
    <m/>
    <m/>
    <s v="Decrease"/>
    <n v="10"/>
    <n v="-10"/>
    <x v="1"/>
    <n v="200"/>
    <n v="-200"/>
    <s v="No"/>
    <m/>
    <m/>
    <m/>
    <s v="Not borrowing"/>
    <m/>
    <m/>
    <m/>
    <m/>
    <s v="No"/>
    <s v="No"/>
    <m/>
    <m/>
    <m/>
    <s v="No"/>
    <m/>
    <s v="None/NA"/>
    <m/>
    <m/>
    <m/>
    <m/>
    <m/>
    <m/>
    <m/>
    <m/>
    <s v="Not sure"/>
    <m/>
    <m/>
    <m/>
    <x v="720"/>
  </r>
  <r>
    <n v="11569700931"/>
    <d v="2020-05-05T16:16:13.000"/>
    <d v="2020-05-05T20:27:46.000"/>
    <s v="CU"/>
    <x v="4"/>
    <s v="1"/>
    <m/>
    <m/>
    <m/>
    <x v="2"/>
    <n v="2442"/>
    <n v="6349.2"/>
    <x v="2"/>
    <x v="11"/>
    <x v="2"/>
    <n v="4"/>
    <n v="0"/>
    <n v="0"/>
    <x v="0"/>
    <s v=""/>
    <s v="Not sure"/>
    <m/>
    <m/>
    <m/>
    <m/>
    <m/>
    <m/>
    <m/>
    <m/>
    <m/>
    <m/>
    <m/>
    <m/>
    <m/>
    <m/>
    <m/>
    <m/>
    <n v="0"/>
    <x v="2"/>
    <m/>
    <s v=""/>
    <s v="Yes"/>
    <s v="Bond(s)"/>
    <s v="U.S. Department of Agriculture loan(s)"/>
    <m/>
    <m/>
    <m/>
    <m/>
    <m/>
    <m/>
    <s v="No"/>
    <s v="No"/>
    <m/>
    <m/>
    <m/>
    <m/>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m/>
    <m/>
    <x v="721"/>
  </r>
  <r>
    <n v="11602037728"/>
    <d v="2020-05-14T17:16:54.000"/>
    <d v="2020-05-14T19:20:25.000"/>
    <s v="CU"/>
    <x v="21"/>
    <s v="1"/>
    <m/>
    <m/>
    <m/>
    <x v="2"/>
    <n v="370"/>
    <n v="962"/>
    <x v="1"/>
    <x v="8"/>
    <x v="8"/>
    <n v="3"/>
    <n v="0"/>
    <n v="1"/>
    <x v="4"/>
    <n v="4"/>
    <s v="Not sure"/>
    <m/>
    <m/>
    <m/>
    <m/>
    <m/>
    <m/>
    <m/>
    <m/>
    <m/>
    <m/>
    <m/>
    <m/>
    <m/>
    <m/>
    <m/>
    <m/>
    <n v="0"/>
    <x v="2"/>
    <m/>
    <s v=""/>
    <s v="Yes"/>
    <m/>
    <s v="U.S. Department of Agriculture loan(s)"/>
    <m/>
    <m/>
    <m/>
    <m/>
    <m/>
    <m/>
    <s v="No"/>
    <s v="No"/>
    <m/>
    <m/>
    <m/>
    <m/>
    <m/>
    <m/>
    <m/>
    <m/>
    <m/>
    <m/>
    <m/>
    <m/>
    <m/>
    <m/>
    <m/>
    <s v="No assistance Needs"/>
    <m/>
    <s v="None/NA"/>
    <x v="722"/>
  </r>
  <r>
    <n v="11602557808"/>
    <d v="2020-05-14T21:38:28.000"/>
    <d v="2020-05-14T21:50:57.000"/>
    <s v="CU"/>
    <x v="11"/>
    <s v="1"/>
    <m/>
    <m/>
    <m/>
    <x v="2"/>
    <n v="1650"/>
    <n v="4290"/>
    <x v="2"/>
    <x v="5"/>
    <x v="5"/>
    <n v="7"/>
    <n v="2"/>
    <n v="0"/>
    <x v="1"/>
    <n v="15"/>
    <s v="No"/>
    <m/>
    <m/>
    <m/>
    <m/>
    <m/>
    <m/>
    <m/>
    <m/>
    <m/>
    <m/>
    <m/>
    <m/>
    <m/>
    <m/>
    <m/>
    <m/>
    <n v="0"/>
    <x v="2"/>
    <m/>
    <s v=""/>
    <s v="Yes"/>
    <m/>
    <m/>
    <s v="State Revolving Fund loan(s)"/>
    <m/>
    <m/>
    <m/>
    <m/>
    <m/>
    <s v="No"/>
    <s v="No"/>
    <m/>
    <m/>
    <m/>
    <s v="None"/>
    <m/>
    <s v="None/NA"/>
    <m/>
    <m/>
    <m/>
    <m/>
    <m/>
    <m/>
    <m/>
    <m/>
    <s v="Not sure"/>
    <m/>
    <m/>
    <m/>
    <x v="723"/>
  </r>
  <r>
    <n v="11606233154"/>
    <d v="2020-05-15T19:56:38.000"/>
    <d v="2020-05-15T20:09:35.000"/>
    <s v="CU"/>
    <x v="4"/>
    <s v="1"/>
    <m/>
    <m/>
    <m/>
    <x v="0"/>
    <n v="8910"/>
    <n v="23166"/>
    <x v="3"/>
    <x v="18"/>
    <x v="2"/>
    <n v="4"/>
    <n v="0"/>
    <n v="0"/>
    <x v="0"/>
    <s v=""/>
    <s v="Not sure"/>
    <m/>
    <m/>
    <m/>
    <m/>
    <m/>
    <m/>
    <m/>
    <m/>
    <m/>
    <m/>
    <m/>
    <m/>
    <m/>
    <m/>
    <m/>
    <m/>
    <n v="0"/>
    <x v="2"/>
    <m/>
    <s v=""/>
    <m/>
    <m/>
    <m/>
    <m/>
    <m/>
    <s v="Do not want to answer"/>
    <m/>
    <m/>
    <m/>
    <s v="No"/>
    <s v="Not sure"/>
    <m/>
    <m/>
    <m/>
    <m/>
    <m/>
    <m/>
    <m/>
    <m/>
    <m/>
    <m/>
    <m/>
    <m/>
    <m/>
    <m/>
    <s v="Not sure"/>
    <m/>
    <m/>
    <m/>
    <x v="724"/>
  </r>
  <r>
    <n v="11596760930"/>
    <d v="2020-05-13T14:49:17.000"/>
    <d v="2020-05-13T14:50:49.000"/>
    <s v="CU"/>
    <x v="5"/>
    <s v="1"/>
    <m/>
    <m/>
    <m/>
    <x v="0"/>
    <n v="115"/>
    <n v="299"/>
    <x v="0"/>
    <x v="25"/>
    <x v="8"/>
    <n v="0"/>
    <n v="2"/>
    <n v="1"/>
    <x v="2"/>
    <n v="9"/>
    <s v="Not sure"/>
    <m/>
    <m/>
    <m/>
    <m/>
    <m/>
    <m/>
    <m/>
    <m/>
    <m/>
    <m/>
    <m/>
    <m/>
    <m/>
    <m/>
    <m/>
    <m/>
    <n v="0"/>
    <x v="2"/>
    <m/>
    <s v=""/>
    <s v="Yes"/>
    <m/>
    <s v="U.S. Department of Agriculture loan(s)"/>
    <m/>
    <m/>
    <m/>
    <m/>
    <m/>
    <m/>
    <s v="No"/>
    <s v="No"/>
    <m/>
    <m/>
    <m/>
    <m/>
    <m/>
    <m/>
    <m/>
    <m/>
    <m/>
    <m/>
    <m/>
    <m/>
    <m/>
    <m/>
    <s v="Not sure"/>
    <m/>
    <m/>
    <m/>
    <x v="725"/>
  </r>
  <r>
    <n v="11602368831"/>
    <d v="2020-05-14T20:41:16.000"/>
    <d v="2020-05-14T20:56:57.000"/>
    <s v="CU"/>
    <x v="11"/>
    <s v="1"/>
    <s v="Yes"/>
    <m/>
    <m/>
    <x v="2"/>
    <n v="336"/>
    <n v="873.6"/>
    <x v="1"/>
    <x v="52"/>
    <x v="5"/>
    <n v="1"/>
    <n v="0"/>
    <n v="1"/>
    <x v="4"/>
    <n v="4"/>
    <s v="Yes"/>
    <s v="paying staff"/>
    <s v="keeping staff"/>
    <s v="paying bills, like electricity"/>
    <m/>
    <s v="maintaining our system"/>
    <s v="complying with state and/or federal regulations"/>
    <s v="delaying or impeding capital improvement projects"/>
    <s v="paying back existing debt"/>
    <m/>
    <m/>
    <m/>
    <m/>
    <m/>
    <m/>
    <s v="Increase"/>
    <n v="34.25"/>
    <n v="34.25"/>
    <x v="15"/>
    <n v="5010.57"/>
    <n v="5010.57"/>
    <s v="Yes"/>
    <m/>
    <s v="U.S. Department of Agriculture loan(s)"/>
    <m/>
    <m/>
    <m/>
    <m/>
    <m/>
    <m/>
    <s v="Yes"/>
    <s v="No"/>
    <m/>
    <m/>
    <m/>
    <m/>
    <m/>
    <m/>
    <s v="Help navigating resources and/or policy changes"/>
    <s v="Help accessing financial assistance"/>
    <s v="Help with operations and maintenance"/>
    <s v="Help accessing Personal Protective Equipment (PPE)"/>
    <m/>
    <s v="Help complying with state and/or federal regulations"/>
    <m/>
    <s v="Help planning for or adjusting to any future reopening (flushing, financing reconnections, etc.)"/>
    <m/>
    <m/>
    <m/>
    <m/>
    <x v="726"/>
  </r>
  <r>
    <n v="11597723366"/>
    <d v="2020-05-13T18:04:42.000"/>
    <d v="2020-05-13T18:54:45.000"/>
    <s v="CU"/>
    <x v="4"/>
    <s v="1"/>
    <m/>
    <m/>
    <m/>
    <x v="2"/>
    <n v="990"/>
    <n v="2574"/>
    <x v="1"/>
    <x v="22"/>
    <x v="8"/>
    <n v="7"/>
    <n v="7"/>
    <n v="4"/>
    <x v="2"/>
    <n v="9"/>
    <s v="Yes"/>
    <s v="paying staff"/>
    <m/>
    <m/>
    <m/>
    <m/>
    <m/>
    <m/>
    <m/>
    <m/>
    <m/>
    <m/>
    <m/>
    <s v="Complying with social distancing practices"/>
    <n v="1"/>
    <s v="Decrease"/>
    <n v="1"/>
    <n v="-1"/>
    <x v="1"/>
    <n v="3000"/>
    <n v="-3000"/>
    <s v="Yes"/>
    <m/>
    <s v="U.S. Department of Agriculture loan(s)"/>
    <m/>
    <m/>
    <m/>
    <s v="TWDB EDAP Loan, NAD-Bank"/>
    <m/>
    <s v="State gov. agency"/>
    <s v="No"/>
    <s v="Yes"/>
    <s v="We have worked with - and - as well as - for support and supplies as needed."/>
    <m/>
    <s v="Communication/Discussion - Providing help as needed"/>
    <s v="We have made ourselves available to our community as an essential operation. We are doing whatever needs to be done to provide the community with uninterrupted services to include block schedules for our staff."/>
    <m/>
    <s v="Compliance with disinfection/social distancing protocols"/>
    <m/>
    <m/>
    <m/>
    <m/>
    <m/>
    <m/>
    <m/>
    <m/>
    <m/>
    <s v="N/A"/>
    <m/>
    <s v="None/NA"/>
    <x v="727"/>
  </r>
  <r>
    <n v="11588136000"/>
    <d v="2020-05-11T16:14:41.000"/>
    <d v="2020-05-11T16:39:19.000"/>
    <s v="GLCAP"/>
    <x v="12"/>
    <s v="1"/>
    <m/>
    <m/>
    <m/>
    <x v="1"/>
    <n v="436"/>
    <n v="1133.6000000000001"/>
    <x v="1"/>
    <x v="24"/>
    <x v="5"/>
    <n v="2"/>
    <n v="0"/>
    <n v="0"/>
    <x v="4"/>
    <n v="4"/>
    <s v="Yes"/>
    <s v="paying staff"/>
    <s v="keeping staff"/>
    <s v="paying bills, like electricity"/>
    <m/>
    <s v="maintaining our system"/>
    <s v="complying with state and/or federal regulations"/>
    <m/>
    <s v="paying back existing debt"/>
    <m/>
    <m/>
    <m/>
    <m/>
    <m/>
    <m/>
    <s v="Decrease"/>
    <n v="12"/>
    <n v="-12"/>
    <x v="0"/>
    <n v="2500"/>
    <n v="-2500"/>
    <s v="Yes"/>
    <s v="Bond(s)"/>
    <s v="U.S. Department of Agriculture loan(s)"/>
    <m/>
    <m/>
    <m/>
    <m/>
    <m/>
    <m/>
    <s v="No"/>
    <s v="No"/>
    <m/>
    <m/>
    <m/>
    <m/>
    <m/>
    <m/>
    <s v="Help navigating resources and/or policy changes"/>
    <s v="Help accessing financial assistance"/>
    <s v="Help with operations and maintenance"/>
    <m/>
    <s v="Help accessing supplies/chemicals"/>
    <s v="Help complying with state and/or federal regulations"/>
    <m/>
    <m/>
    <m/>
    <m/>
    <m/>
    <m/>
    <x v="728"/>
  </r>
  <r>
    <n v="11605128031"/>
    <d v="2020-05-15T14:34:14.000"/>
    <d v="2020-05-15T15:12:20.000"/>
    <s v="GLCAP"/>
    <x v="3"/>
    <s v="0"/>
    <m/>
    <m/>
    <m/>
    <x v="2"/>
    <n v="300"/>
    <n v="780"/>
    <x v="1"/>
    <x v="8"/>
    <x v="8"/>
    <n v="1"/>
    <n v="3"/>
    <n v="1"/>
    <x v="0"/>
    <s v=""/>
    <s v="No"/>
    <m/>
    <m/>
    <m/>
    <m/>
    <m/>
    <m/>
    <m/>
    <m/>
    <m/>
    <m/>
    <m/>
    <m/>
    <m/>
    <m/>
    <m/>
    <m/>
    <n v="0"/>
    <x v="2"/>
    <m/>
    <s v=""/>
    <s v="Yes"/>
    <s v="Bond(s)"/>
    <s v="U.S. Department of Agriculture loan(s)"/>
    <m/>
    <m/>
    <m/>
    <m/>
    <m/>
    <m/>
    <s v="No"/>
    <s v="No"/>
    <m/>
    <m/>
    <m/>
    <s v="Nothing"/>
    <m/>
    <s v="None/NA"/>
    <m/>
    <m/>
    <m/>
    <s v="Help accessing Personal Protective Equipment (PPE)"/>
    <m/>
    <m/>
    <m/>
    <m/>
    <m/>
    <m/>
    <m/>
    <m/>
    <x v="729"/>
  </r>
  <r>
    <n v="11592743417"/>
    <d v="2020-05-12T16:04:49.000"/>
    <d v="2020-05-12T16:06:03.000"/>
    <s v="GLCAP"/>
    <x v="3"/>
    <s v="1"/>
    <m/>
    <m/>
    <m/>
    <x v="0"/>
    <n v="390"/>
    <n v="1014"/>
    <x v="1"/>
    <x v="3"/>
    <x v="3"/>
    <n v="3"/>
    <n v="0"/>
    <n v="0"/>
    <x v="1"/>
    <n v="15"/>
    <s v="No"/>
    <m/>
    <m/>
    <m/>
    <m/>
    <m/>
    <m/>
    <m/>
    <m/>
    <m/>
    <m/>
    <m/>
    <m/>
    <m/>
    <m/>
    <m/>
    <m/>
    <n v="0"/>
    <x v="2"/>
    <m/>
    <s v=""/>
    <s v="Yes"/>
    <s v="Bond(s)"/>
    <s v="U.S. Department of Agriculture loan(s)"/>
    <s v="State Revolving Fund loan(s)"/>
    <m/>
    <m/>
    <m/>
    <m/>
    <m/>
    <s v="No"/>
    <s v="No"/>
    <m/>
    <m/>
    <m/>
    <m/>
    <m/>
    <m/>
    <m/>
    <m/>
    <s v="Help with operations and maintenance"/>
    <s v="Help accessing Personal Protective Equipment (PPE)"/>
    <m/>
    <m/>
    <s v="Help communicating with customers"/>
    <m/>
    <m/>
    <m/>
    <m/>
    <m/>
    <x v="730"/>
  </r>
  <r>
    <n v="11583852229"/>
    <d v="2020-05-09T19:17:13.000"/>
    <d v="2020-05-09T19:27:20.000"/>
    <s v="RCAC"/>
    <x v="41"/>
    <s v="1"/>
    <m/>
    <m/>
    <m/>
    <x v="0"/>
    <n v="28"/>
    <n v="72.8"/>
    <x v="0"/>
    <x v="1"/>
    <x v="1"/>
    <n v="3"/>
    <n v="0"/>
    <n v="0"/>
    <x v="2"/>
    <n v="9"/>
    <s v="Not sure"/>
    <m/>
    <m/>
    <m/>
    <m/>
    <m/>
    <m/>
    <m/>
    <m/>
    <m/>
    <m/>
    <m/>
    <m/>
    <m/>
    <m/>
    <m/>
    <m/>
    <n v="0"/>
    <x v="2"/>
    <m/>
    <s v=""/>
    <s v="Yes"/>
    <m/>
    <m/>
    <s v="State Revolving Fund loan(s)"/>
    <m/>
    <m/>
    <m/>
    <m/>
    <m/>
    <s v="No"/>
    <s v="No"/>
    <m/>
    <m/>
    <m/>
    <m/>
    <m/>
    <m/>
    <m/>
    <m/>
    <m/>
    <m/>
    <m/>
    <m/>
    <m/>
    <m/>
    <s v="Not sure"/>
    <m/>
    <m/>
    <m/>
    <x v="731"/>
  </r>
  <r>
    <n v="11590005240"/>
    <d v="2020-05-12T00:12:50.000"/>
    <d v="2020-05-12T00:25:09.000"/>
    <s v="RCAC"/>
    <x v="0"/>
    <s v="1"/>
    <m/>
    <m/>
    <m/>
    <x v="2"/>
    <m/>
    <s v=""/>
    <x v="4"/>
    <x v="1"/>
    <x v="1"/>
    <m/>
    <m/>
    <m/>
    <x v="0"/>
    <s v=""/>
    <s v="Not sure"/>
    <m/>
    <m/>
    <m/>
    <m/>
    <m/>
    <m/>
    <m/>
    <m/>
    <m/>
    <m/>
    <m/>
    <m/>
    <m/>
    <m/>
    <m/>
    <m/>
    <n v="0"/>
    <x v="2"/>
    <m/>
    <s v=""/>
    <m/>
    <m/>
    <m/>
    <m/>
    <m/>
    <m/>
    <m/>
    <m/>
    <m/>
    <m/>
    <m/>
    <m/>
    <m/>
    <m/>
    <m/>
    <m/>
    <m/>
    <m/>
    <m/>
    <m/>
    <m/>
    <m/>
    <m/>
    <m/>
    <m/>
    <m/>
    <m/>
    <m/>
    <m/>
    <x v="732"/>
  </r>
  <r>
    <n v="11592722708"/>
    <d v="2020-05-12T16:00:24.000"/>
    <d v="2020-05-12T16:01:30.000"/>
    <s v="GLCAP"/>
    <x v="3"/>
    <s v="1"/>
    <m/>
    <m/>
    <m/>
    <x v="0"/>
    <n v="123"/>
    <n v="319.8"/>
    <x v="0"/>
    <x v="3"/>
    <x v="3"/>
    <n v="1"/>
    <n v="0"/>
    <n v="0"/>
    <x v="1"/>
    <n v="15"/>
    <s v="No"/>
    <m/>
    <m/>
    <m/>
    <m/>
    <m/>
    <m/>
    <m/>
    <m/>
    <m/>
    <m/>
    <m/>
    <m/>
    <m/>
    <m/>
    <m/>
    <m/>
    <n v="0"/>
    <x v="2"/>
    <m/>
    <s v=""/>
    <s v="Yes"/>
    <m/>
    <s v="U.S. Department of Agriculture loan(s)"/>
    <m/>
    <m/>
    <m/>
    <m/>
    <m/>
    <m/>
    <s v="No"/>
    <s v="No"/>
    <m/>
    <m/>
    <m/>
    <m/>
    <m/>
    <m/>
    <m/>
    <m/>
    <m/>
    <s v="Help accessing Personal Protective Equipment (PPE)"/>
    <m/>
    <s v="Help complying with state and/or federal regulations"/>
    <m/>
    <m/>
    <m/>
    <m/>
    <m/>
    <m/>
    <x v="733"/>
  </r>
  <r>
    <n v="11602167448"/>
    <d v="2020-05-14T19:42:39.000"/>
    <d v="2020-05-14T19:58:50.000"/>
    <s v="CU"/>
    <x v="5"/>
    <s v="1"/>
    <m/>
    <m/>
    <m/>
    <x v="2"/>
    <n v="985"/>
    <n v="2561"/>
    <x v="1"/>
    <x v="32"/>
    <x v="5"/>
    <n v="5"/>
    <n v="0"/>
    <n v="1"/>
    <x v="0"/>
    <s v=""/>
    <s v="Not sure"/>
    <m/>
    <m/>
    <m/>
    <m/>
    <m/>
    <m/>
    <m/>
    <m/>
    <m/>
    <m/>
    <m/>
    <m/>
    <m/>
    <m/>
    <m/>
    <m/>
    <n v="0"/>
    <x v="2"/>
    <m/>
    <s v=""/>
    <s v="Yes"/>
    <s v="Bond(s)"/>
    <m/>
    <s v="State Revolving Fund loan(s)"/>
    <m/>
    <m/>
    <m/>
    <m/>
    <m/>
    <s v="No"/>
    <s v="No"/>
    <m/>
    <m/>
    <m/>
    <m/>
    <m/>
    <m/>
    <s v="Help navigating resources and/or policy changes"/>
    <m/>
    <m/>
    <m/>
    <m/>
    <s v="Help complying with state and/or federal regulations"/>
    <s v="Help communicating with customers"/>
    <m/>
    <m/>
    <m/>
    <m/>
    <m/>
    <x v="734"/>
  </r>
  <r>
    <n v="11573395300"/>
    <d v="2020-05-06T18:55:37.000"/>
    <d v="2020-05-06T19:22:23.000"/>
    <s v="CU"/>
    <x v="21"/>
    <s v="1"/>
    <m/>
    <m/>
    <m/>
    <x v="2"/>
    <n v="243"/>
    <n v="631.8000000000001"/>
    <x v="1"/>
    <x v="13"/>
    <x v="8"/>
    <n v="0"/>
    <n v="1"/>
    <n v="4"/>
    <x v="2"/>
    <n v="9"/>
    <s v="Yes"/>
    <m/>
    <m/>
    <m/>
    <m/>
    <m/>
    <m/>
    <m/>
    <m/>
    <m/>
    <s v="not applicable"/>
    <m/>
    <m/>
    <m/>
    <m/>
    <s v="Decrease"/>
    <n v="2"/>
    <n v="-2"/>
    <x v="1"/>
    <m/>
    <s v=""/>
    <s v="No"/>
    <m/>
    <m/>
    <m/>
    <s v="Not borrowing"/>
    <m/>
    <m/>
    <m/>
    <m/>
    <s v="Not applicable"/>
    <s v="No"/>
    <m/>
    <m/>
    <m/>
    <s v="not at this time"/>
    <m/>
    <s v="None/NA"/>
    <m/>
    <m/>
    <m/>
    <m/>
    <m/>
    <m/>
    <m/>
    <m/>
    <s v="Not sure"/>
    <m/>
    <m/>
    <m/>
    <x v="735"/>
  </r>
  <r>
    <n v="11605420745"/>
    <d v="2020-05-15T16:16:39.000"/>
    <d v="2020-05-15T16:20:56.000"/>
    <s v="CU"/>
    <x v="21"/>
    <s v="1"/>
    <m/>
    <m/>
    <m/>
    <x v="0"/>
    <n v="200"/>
    <n v="520"/>
    <x v="1"/>
    <x v="25"/>
    <x v="8"/>
    <n v="0"/>
    <n v="0"/>
    <n v="1"/>
    <x v="0"/>
    <s v=""/>
    <s v="No"/>
    <m/>
    <m/>
    <m/>
    <m/>
    <m/>
    <m/>
    <m/>
    <m/>
    <m/>
    <m/>
    <m/>
    <m/>
    <m/>
    <m/>
    <m/>
    <m/>
    <n v="0"/>
    <x v="2"/>
    <m/>
    <s v=""/>
    <m/>
    <m/>
    <m/>
    <m/>
    <m/>
    <s v="Do not want to answer"/>
    <m/>
    <m/>
    <m/>
    <s v="No"/>
    <s v="No"/>
    <m/>
    <m/>
    <m/>
    <m/>
    <m/>
    <m/>
    <m/>
    <m/>
    <m/>
    <m/>
    <m/>
    <m/>
    <m/>
    <m/>
    <s v="Not sure"/>
    <m/>
    <m/>
    <m/>
    <x v="736"/>
  </r>
  <r>
    <n v="11577866147"/>
    <d v="2020-05-07T21:17:44.000"/>
    <d v="2020-05-07T21:41:47.000"/>
    <s v="CU"/>
    <x v="21"/>
    <s v="1"/>
    <m/>
    <m/>
    <m/>
    <x v="2"/>
    <n v="991"/>
    <n v="2576.6"/>
    <x v="1"/>
    <x v="10"/>
    <x v="8"/>
    <n v="5"/>
    <n v="0"/>
    <n v="2"/>
    <x v="4"/>
    <n v="4"/>
    <s v="Yes"/>
    <m/>
    <m/>
    <m/>
    <m/>
    <m/>
    <m/>
    <s v="delaying or impeding capital improvement projects"/>
    <m/>
    <m/>
    <m/>
    <m/>
    <m/>
    <m/>
    <m/>
    <s v="Decrease"/>
    <n v="0.13"/>
    <n v="-0.13"/>
    <x v="1"/>
    <n v="80"/>
    <n v="-80"/>
    <s v="Yes"/>
    <s v="Bond(s)"/>
    <s v="U.S. Department of Agriculture loan(s)"/>
    <m/>
    <m/>
    <m/>
    <m/>
    <m/>
    <m/>
    <s v="No"/>
    <s v="Yes"/>
    <s v="Collaborating with Mississippi Municipal League to request that municipalities receive funding for COVID-19."/>
    <m/>
    <s v="Request for funding"/>
    <m/>
    <m/>
    <m/>
    <s v="Help navigating resources and/or policy changes"/>
    <s v="Help accessing financial assistance"/>
    <m/>
    <m/>
    <s v="Help accessing supplies/chemicals"/>
    <m/>
    <m/>
    <s v="Help planning for or adjusting to any future reopening (flushing, financing reconnections, etc.)"/>
    <m/>
    <m/>
    <m/>
    <m/>
    <x v="737"/>
  </r>
  <r>
    <n v="11601671458"/>
    <d v="2020-05-14T17:40:26.000"/>
    <d v="2020-05-14T17:45:59.000"/>
    <s v="GLCAP"/>
    <x v="19"/>
    <s v="1"/>
    <m/>
    <m/>
    <m/>
    <x v="0"/>
    <n v="450"/>
    <n v="1170"/>
    <x v="1"/>
    <x v="24"/>
    <x v="5"/>
    <n v="2"/>
    <n v="1"/>
    <n v="1"/>
    <x v="0"/>
    <s v=""/>
    <s v="Yes"/>
    <m/>
    <m/>
    <m/>
    <m/>
    <m/>
    <m/>
    <m/>
    <m/>
    <s v="unsure"/>
    <m/>
    <m/>
    <m/>
    <m/>
    <m/>
    <s v="Decrease"/>
    <n v="15"/>
    <n v="-15"/>
    <x v="0"/>
    <n v="3000"/>
    <n v="-3000"/>
    <s v="Yes"/>
    <m/>
    <s v="U.S. Department of Agriculture loan(s)"/>
    <s v="State Revolving Fund loan(s)"/>
    <m/>
    <m/>
    <m/>
    <m/>
    <m/>
    <s v="No"/>
    <s v="No"/>
    <m/>
    <m/>
    <m/>
    <m/>
    <m/>
    <m/>
    <s v="Help navigating resources and/or policy changes"/>
    <m/>
    <m/>
    <m/>
    <m/>
    <s v="Help complying with state and/or federal regulations"/>
    <s v="Help communicating with customers"/>
    <m/>
    <m/>
    <m/>
    <m/>
    <m/>
    <x v="738"/>
  </r>
  <r>
    <n v="11602269417"/>
    <d v="2020-05-14T20:22:41.000"/>
    <d v="2020-05-14T20:25:09.000"/>
    <s v="CU"/>
    <x v="5"/>
    <s v="Multiple"/>
    <m/>
    <m/>
    <m/>
    <x v="0"/>
    <n v="465"/>
    <n v="1209"/>
    <x v="1"/>
    <x v="17"/>
    <x v="8"/>
    <n v="0"/>
    <n v="2"/>
    <n v="1"/>
    <x v="1"/>
    <n v="15"/>
    <s v="No"/>
    <m/>
    <m/>
    <m/>
    <m/>
    <m/>
    <m/>
    <m/>
    <m/>
    <m/>
    <m/>
    <m/>
    <m/>
    <m/>
    <m/>
    <m/>
    <m/>
    <n v="0"/>
    <x v="2"/>
    <m/>
    <s v=""/>
    <s v="Yes"/>
    <m/>
    <s v="U.S. Department of Agriculture loan(s)"/>
    <m/>
    <m/>
    <m/>
    <m/>
    <m/>
    <m/>
    <s v="No"/>
    <s v="No"/>
    <m/>
    <m/>
    <m/>
    <m/>
    <m/>
    <m/>
    <m/>
    <m/>
    <m/>
    <m/>
    <m/>
    <m/>
    <s v="Help communicating with customers"/>
    <m/>
    <m/>
    <m/>
    <m/>
    <m/>
    <x v="739"/>
  </r>
  <r>
    <n v="11572177157"/>
    <d v="2020-05-06T13:48:57.000"/>
    <d v="2020-05-06T13:59:53.000"/>
    <s v="RCAC"/>
    <x v="8"/>
    <s v="1"/>
    <m/>
    <m/>
    <m/>
    <x v="0"/>
    <n v="134"/>
    <n v="348.40000000000003"/>
    <x v="0"/>
    <x v="13"/>
    <x v="8"/>
    <n v="1"/>
    <n v="0"/>
    <n v="1"/>
    <x v="1"/>
    <n v="15"/>
    <s v="No"/>
    <m/>
    <m/>
    <m/>
    <m/>
    <m/>
    <m/>
    <m/>
    <m/>
    <m/>
    <m/>
    <m/>
    <m/>
    <m/>
    <m/>
    <m/>
    <m/>
    <n v="0"/>
    <x v="2"/>
    <m/>
    <s v=""/>
    <s v="No"/>
    <m/>
    <m/>
    <m/>
    <s v="Not borrowing"/>
    <m/>
    <m/>
    <m/>
    <m/>
    <s v="Not applicable"/>
    <s v="No"/>
    <m/>
    <m/>
    <m/>
    <m/>
    <m/>
    <m/>
    <m/>
    <m/>
    <m/>
    <m/>
    <m/>
    <m/>
    <m/>
    <m/>
    <s v="Not sure"/>
    <m/>
    <m/>
    <m/>
    <x v="740"/>
  </r>
  <r>
    <n v="11604848984"/>
    <d v="2020-05-15T13:57:31.000"/>
    <d v="2020-05-15T14:03:32.000"/>
    <s v="CU"/>
    <x v="21"/>
    <s v="1"/>
    <m/>
    <m/>
    <m/>
    <x v="0"/>
    <n v="570"/>
    <n v="1482"/>
    <x v="1"/>
    <x v="13"/>
    <x v="8"/>
    <n v="0"/>
    <n v="15"/>
    <n v="1"/>
    <x v="4"/>
    <n v="4"/>
    <s v="Yes"/>
    <s v="paying staff"/>
    <s v="keeping staff"/>
    <s v="paying bills, like electricity"/>
    <s v="paying for chemicals"/>
    <s v="maintaining our system"/>
    <s v="complying with state and/or federal regulations"/>
    <s v="delaying or impeding capital improvement projects"/>
    <s v="paying back existing debt"/>
    <m/>
    <m/>
    <m/>
    <m/>
    <m/>
    <m/>
    <s v="Decrease"/>
    <n v="30"/>
    <n v="-30"/>
    <x v="6"/>
    <m/>
    <s v=""/>
    <s v="Yes"/>
    <m/>
    <s v="U.S. Department of Agriculture loan(s)"/>
    <m/>
    <m/>
    <m/>
    <m/>
    <m/>
    <m/>
    <s v="No"/>
    <s v="No"/>
    <m/>
    <m/>
    <m/>
    <m/>
    <m/>
    <m/>
    <m/>
    <s v="Help accessing financial assistance"/>
    <m/>
    <m/>
    <m/>
    <m/>
    <m/>
    <m/>
    <m/>
    <m/>
    <m/>
    <m/>
    <x v="741"/>
  </r>
  <r>
    <n v="11588331265"/>
    <d v="2020-05-11T17:03:15.000"/>
    <d v="2020-05-11T17:06:57.000"/>
    <s v="SERCAP"/>
    <x v="28"/>
    <s v="Multiple"/>
    <m/>
    <m/>
    <m/>
    <x v="2"/>
    <n v="523"/>
    <n v="1359.8"/>
    <x v="1"/>
    <x v="1"/>
    <x v="1"/>
    <n v="0"/>
    <n v="2"/>
    <n v="0"/>
    <x v="2"/>
    <n v="9"/>
    <s v="No"/>
    <m/>
    <m/>
    <m/>
    <m/>
    <m/>
    <m/>
    <m/>
    <m/>
    <m/>
    <m/>
    <m/>
    <m/>
    <m/>
    <m/>
    <m/>
    <m/>
    <n v="0"/>
    <x v="2"/>
    <m/>
    <s v=""/>
    <s v="Yes"/>
    <m/>
    <s v="U.S. Department of Agriculture loan(s)"/>
    <s v="State Revolving Fund loan(s)"/>
    <m/>
    <m/>
    <m/>
    <m/>
    <m/>
    <s v="No"/>
    <s v="No"/>
    <m/>
    <m/>
    <m/>
    <s v="No"/>
    <m/>
    <s v="None/NA"/>
    <m/>
    <m/>
    <m/>
    <m/>
    <m/>
    <m/>
    <m/>
    <m/>
    <s v="Not sure"/>
    <m/>
    <m/>
    <m/>
    <x v="742"/>
  </r>
  <r>
    <n v="11581493814"/>
    <d v="2020-05-08T20:25:17.000"/>
    <d v="2020-05-08T20:52:46.000"/>
    <s v="RCAC"/>
    <x v="0"/>
    <s v="1"/>
    <m/>
    <m/>
    <m/>
    <x v="2"/>
    <n v="4000"/>
    <n v="10400"/>
    <x v="3"/>
    <x v="31"/>
    <x v="4"/>
    <n v="21"/>
    <n v="0"/>
    <n v="1"/>
    <x v="4"/>
    <n v="4"/>
    <s v="Yes"/>
    <s v="paying staff"/>
    <s v="keeping staff"/>
    <s v="paying bills, like electricity"/>
    <s v="paying for chemicals"/>
    <s v="maintaining our system"/>
    <s v="complying with state and/or federal regulations"/>
    <s v="delaying or impeding capital improvement projects"/>
    <s v="paying back existing debt"/>
    <m/>
    <m/>
    <m/>
    <m/>
    <m/>
    <m/>
    <s v="Decrease"/>
    <n v="10"/>
    <n v="-10"/>
    <x v="1"/>
    <n v="30000"/>
    <n v="-30000"/>
    <s v="Yes"/>
    <s v="Bond(s)"/>
    <s v="U.S. Department of Agriculture loan(s)"/>
    <s v="State Revolving Fund loan(s)"/>
    <m/>
    <m/>
    <m/>
    <m/>
    <m/>
    <s v="Yes"/>
    <s v="No"/>
    <m/>
    <m/>
    <m/>
    <m/>
    <m/>
    <m/>
    <m/>
    <s v="Help accessing financial assistance"/>
    <s v="Help with operations and maintenance"/>
    <m/>
    <m/>
    <m/>
    <s v="Help communicating with customers"/>
    <m/>
    <m/>
    <m/>
    <m/>
    <m/>
    <x v="743"/>
  </r>
  <r>
    <n v="11604973707"/>
    <d v="2020-05-15T14:28:20.000"/>
    <d v="2020-05-15T14:37:10.000"/>
    <s v="CU"/>
    <x v="11"/>
    <s v="1"/>
    <s v="Yes"/>
    <m/>
    <m/>
    <x v="0"/>
    <n v="1015"/>
    <n v="2639"/>
    <x v="1"/>
    <x v="8"/>
    <x v="8"/>
    <n v="3"/>
    <n v="1"/>
    <n v="0"/>
    <x v="4"/>
    <n v="4"/>
    <s v="Yes"/>
    <s v="paying staff"/>
    <s v="keeping staff"/>
    <s v="paying bills, like electricity"/>
    <s v="paying for chemicals"/>
    <s v="maintaining our system"/>
    <m/>
    <m/>
    <s v="paying back existing debt"/>
    <m/>
    <m/>
    <m/>
    <m/>
    <m/>
    <m/>
    <s v="Increase"/>
    <n v="9"/>
    <n v="9"/>
    <x v="2"/>
    <n v="5000"/>
    <n v="5000"/>
    <s v="Yes"/>
    <m/>
    <s v="U.S. Department of Agriculture loan(s)"/>
    <m/>
    <m/>
    <m/>
    <m/>
    <m/>
    <m/>
    <s v="No"/>
    <s v="No"/>
    <m/>
    <m/>
    <m/>
    <m/>
    <m/>
    <m/>
    <m/>
    <m/>
    <m/>
    <m/>
    <m/>
    <m/>
    <m/>
    <m/>
    <s v="Not sure"/>
    <m/>
    <m/>
    <m/>
    <x v="744"/>
  </r>
  <r>
    <n v="11602534106"/>
    <d v="2020-05-14T21:40:28.000"/>
    <d v="2020-05-14T21:43:06.000"/>
    <s v="CU"/>
    <x v="11"/>
    <s v="1"/>
    <m/>
    <m/>
    <m/>
    <x v="0"/>
    <n v="718"/>
    <n v="1866.8"/>
    <x v="1"/>
    <x v="29"/>
    <x v="8"/>
    <n v="4"/>
    <n v="1"/>
    <n v="0"/>
    <x v="1"/>
    <n v="15"/>
    <s v="No"/>
    <m/>
    <m/>
    <m/>
    <m/>
    <m/>
    <m/>
    <m/>
    <m/>
    <m/>
    <m/>
    <m/>
    <m/>
    <m/>
    <m/>
    <m/>
    <m/>
    <n v="0"/>
    <x v="2"/>
    <m/>
    <s v=""/>
    <s v="Yes"/>
    <m/>
    <s v="U.S. Department of Agriculture loan(s)"/>
    <m/>
    <m/>
    <m/>
    <m/>
    <m/>
    <m/>
    <s v="No"/>
    <s v="No"/>
    <m/>
    <m/>
    <m/>
    <m/>
    <m/>
    <m/>
    <m/>
    <m/>
    <m/>
    <m/>
    <m/>
    <m/>
    <m/>
    <m/>
    <s v="Not sure"/>
    <m/>
    <m/>
    <m/>
    <x v="744"/>
  </r>
  <r>
    <n v="11604826865"/>
    <d v="2020-05-15T13:55:29.000"/>
    <d v="2020-05-15T14:02:10.000"/>
    <s v="RCAC"/>
    <x v="0"/>
    <s v="1"/>
    <m/>
    <m/>
    <m/>
    <x v="2"/>
    <n v="600"/>
    <n v="1560"/>
    <x v="1"/>
    <x v="31"/>
    <x v="4"/>
    <n v="4"/>
    <n v="0"/>
    <n v="1"/>
    <x v="4"/>
    <n v="4"/>
    <s v="Not sure"/>
    <m/>
    <m/>
    <m/>
    <m/>
    <m/>
    <m/>
    <m/>
    <m/>
    <m/>
    <m/>
    <m/>
    <m/>
    <m/>
    <m/>
    <m/>
    <m/>
    <n v="0"/>
    <x v="2"/>
    <m/>
    <s v=""/>
    <s v="Yes"/>
    <m/>
    <m/>
    <s v="State Revolving Fund loan(s)"/>
    <m/>
    <m/>
    <m/>
    <m/>
    <m/>
    <s v="No"/>
    <s v="No"/>
    <m/>
    <m/>
    <m/>
    <m/>
    <m/>
    <m/>
    <m/>
    <m/>
    <m/>
    <m/>
    <s v="Help accessing supplies/chemicals"/>
    <s v="Help complying with state and/or federal regulations"/>
    <m/>
    <m/>
    <m/>
    <s v="Need for a new water storage tank at -"/>
    <m/>
    <s v="Help with upgrades of system/infrastructure"/>
    <x v="745"/>
  </r>
  <r>
    <n v="11568476689"/>
    <d v="2020-05-05T14:42:24.000"/>
    <d v="2020-05-05T14:53:50.000"/>
    <s v="CU"/>
    <x v="21"/>
    <s v="1"/>
    <m/>
    <m/>
    <m/>
    <x v="2"/>
    <n v="322"/>
    <n v="837.2"/>
    <x v="1"/>
    <x v="25"/>
    <x v="8"/>
    <n v="3"/>
    <n v="1"/>
    <n v="0"/>
    <x v="6"/>
    <n v="1"/>
    <s v="No"/>
    <m/>
    <m/>
    <m/>
    <m/>
    <m/>
    <m/>
    <m/>
    <m/>
    <m/>
    <m/>
    <m/>
    <m/>
    <m/>
    <m/>
    <m/>
    <m/>
    <n v="0"/>
    <x v="2"/>
    <m/>
    <s v=""/>
    <s v="No"/>
    <m/>
    <m/>
    <m/>
    <s v="Not borrowing"/>
    <m/>
    <m/>
    <m/>
    <m/>
    <s v="Not applicable"/>
    <s v="Not sure"/>
    <m/>
    <m/>
    <m/>
    <s v="none at this time"/>
    <m/>
    <s v="None/NA"/>
    <m/>
    <m/>
    <m/>
    <m/>
    <m/>
    <m/>
    <m/>
    <m/>
    <s v="Not sure"/>
    <m/>
    <m/>
    <m/>
    <x v="746"/>
  </r>
  <r>
    <n v="11569058748"/>
    <d v="2020-05-05T17:13:18.000"/>
    <d v="2020-05-05T17:19:44.000"/>
    <s v="CU"/>
    <x v="5"/>
    <s v="1"/>
    <m/>
    <m/>
    <m/>
    <x v="0"/>
    <n v="1148"/>
    <n v="2984.8"/>
    <x v="1"/>
    <x v="8"/>
    <x v="8"/>
    <n v="5"/>
    <n v="0"/>
    <n v="0"/>
    <x v="0"/>
    <s v=""/>
    <s v="Yes"/>
    <m/>
    <m/>
    <m/>
    <m/>
    <m/>
    <m/>
    <m/>
    <m/>
    <m/>
    <s v="not applicable"/>
    <m/>
    <m/>
    <m/>
    <m/>
    <s v="Decrease"/>
    <n v="15"/>
    <n v="-15"/>
    <x v="0"/>
    <n v="5000"/>
    <n v="-5000"/>
    <s v="Yes"/>
    <m/>
    <s v="U.S. Department of Agriculture loan(s)"/>
    <m/>
    <m/>
    <m/>
    <m/>
    <m/>
    <m/>
    <s v="No"/>
    <s v="No"/>
    <m/>
    <m/>
    <m/>
    <m/>
    <m/>
    <m/>
    <m/>
    <m/>
    <m/>
    <m/>
    <m/>
    <m/>
    <m/>
    <m/>
    <s v="Not sure"/>
    <m/>
    <m/>
    <m/>
    <x v="747"/>
  </r>
  <r>
    <n v="11596864225"/>
    <d v="2020-05-13T15:11:38.000"/>
    <d v="2020-05-13T15:13:06.000"/>
    <s v="CU"/>
    <x v="5"/>
    <s v="1"/>
    <m/>
    <m/>
    <m/>
    <x v="0"/>
    <n v="189"/>
    <n v="491.40000000000003"/>
    <x v="0"/>
    <x v="10"/>
    <x v="8"/>
    <n v="0"/>
    <n v="2"/>
    <n v="0"/>
    <x v="2"/>
    <n v="9"/>
    <s v="Not sure"/>
    <m/>
    <m/>
    <m/>
    <m/>
    <m/>
    <m/>
    <m/>
    <m/>
    <m/>
    <m/>
    <m/>
    <m/>
    <m/>
    <m/>
    <m/>
    <m/>
    <n v="0"/>
    <x v="2"/>
    <m/>
    <s v=""/>
    <s v="Yes"/>
    <m/>
    <m/>
    <s v="State Revolving Fund loan(s)"/>
    <m/>
    <m/>
    <m/>
    <m/>
    <m/>
    <s v="No"/>
    <s v="No"/>
    <m/>
    <m/>
    <m/>
    <m/>
    <m/>
    <m/>
    <m/>
    <m/>
    <m/>
    <m/>
    <m/>
    <m/>
    <m/>
    <m/>
    <s v="Not sure"/>
    <m/>
    <m/>
    <m/>
    <x v="747"/>
  </r>
  <r>
    <n v="11597277119"/>
    <d v="2020-05-13T16:42:42.000"/>
    <d v="2020-05-13T16:55:27.000"/>
    <s v="CU"/>
    <x v="11"/>
    <s v="1"/>
    <s v="Yes"/>
    <m/>
    <m/>
    <x v="2"/>
    <n v="680"/>
    <n v="1768"/>
    <x v="1"/>
    <x v="10"/>
    <x v="8"/>
    <n v="4"/>
    <n v="1"/>
    <n v="0"/>
    <x v="4"/>
    <n v="4"/>
    <s v="Yes"/>
    <s v="paying staff"/>
    <m/>
    <m/>
    <s v="paying for chemicals"/>
    <s v="maintaining our system"/>
    <m/>
    <s v="delaying or impeding capital improvement projects"/>
    <m/>
    <m/>
    <m/>
    <m/>
    <m/>
    <m/>
    <m/>
    <s v="Decrease"/>
    <n v="5"/>
    <n v="-5"/>
    <x v="1"/>
    <n v="1335"/>
    <n v="-1335"/>
    <s v="Yes"/>
    <m/>
    <m/>
    <s v="State Revolving Fund loan(s)"/>
    <m/>
    <m/>
    <s v="LOCAL BANK--"/>
    <m/>
    <s v="Bank loan"/>
    <s v="No"/>
    <s v="No"/>
    <m/>
    <m/>
    <m/>
    <m/>
    <m/>
    <m/>
    <m/>
    <s v="Help accessing financial assistance"/>
    <m/>
    <m/>
    <m/>
    <m/>
    <m/>
    <m/>
    <m/>
    <m/>
    <m/>
    <m/>
    <x v="748"/>
  </r>
  <r>
    <n v="11585262376"/>
    <d v="2020-05-10T16:34:48.000"/>
    <d v="2020-05-10T16:41:57.000"/>
    <s v="GLCAP"/>
    <x v="12"/>
    <s v="1"/>
    <m/>
    <m/>
    <m/>
    <x v="1"/>
    <n v="130"/>
    <n v="338"/>
    <x v="0"/>
    <x v="8"/>
    <x v="8"/>
    <n v="0"/>
    <n v="3"/>
    <n v="1"/>
    <x v="0"/>
    <s v=""/>
    <s v="Not sure"/>
    <m/>
    <m/>
    <m/>
    <m/>
    <m/>
    <m/>
    <m/>
    <m/>
    <m/>
    <m/>
    <m/>
    <m/>
    <m/>
    <m/>
    <m/>
    <m/>
    <n v="0"/>
    <x v="2"/>
    <m/>
    <s v=""/>
    <s v="Yes"/>
    <s v="Bond(s)"/>
    <m/>
    <m/>
    <m/>
    <m/>
    <m/>
    <m/>
    <m/>
    <s v="No"/>
    <s v="No"/>
    <m/>
    <m/>
    <m/>
    <m/>
    <m/>
    <m/>
    <s v="Help navigating resources and/or policy changes"/>
    <m/>
    <m/>
    <m/>
    <m/>
    <s v="Help complying with state and/or federal regulations"/>
    <m/>
    <m/>
    <m/>
    <m/>
    <m/>
    <m/>
    <x v="749"/>
  </r>
  <r>
    <n v="11592694794"/>
    <d v="2020-05-12T15:50:40.000"/>
    <d v="2020-05-12T16:04:13.000"/>
    <s v="SERCAP"/>
    <x v="29"/>
    <s v="1"/>
    <m/>
    <m/>
    <m/>
    <x v="2"/>
    <n v="2200"/>
    <n v="5720"/>
    <x v="2"/>
    <x v="31"/>
    <x v="4"/>
    <n v="15"/>
    <n v="0"/>
    <n v="0"/>
    <x v="1"/>
    <n v="15"/>
    <s v="Yes"/>
    <m/>
    <m/>
    <m/>
    <m/>
    <m/>
    <m/>
    <s v="delaying or impeding capital improvement projects"/>
    <s v="paying back existing debt"/>
    <m/>
    <m/>
    <m/>
    <m/>
    <m/>
    <m/>
    <s v="Decrease"/>
    <n v="9"/>
    <n v="-9"/>
    <x v="1"/>
    <n v="30000"/>
    <n v="-30000"/>
    <s v="Yes"/>
    <s v="Bond(s)"/>
    <s v="U.S. Department of Agriculture loan(s)"/>
    <s v="State Revolving Fund loan(s)"/>
    <m/>
    <m/>
    <m/>
    <m/>
    <m/>
    <s v="No"/>
    <s v="No"/>
    <m/>
    <m/>
    <m/>
    <m/>
    <m/>
    <m/>
    <m/>
    <m/>
    <m/>
    <m/>
    <m/>
    <m/>
    <m/>
    <m/>
    <m/>
    <s v="none"/>
    <m/>
    <s v="None/NA"/>
    <x v="750"/>
  </r>
  <r>
    <n v="11572338741"/>
    <d v="2020-05-06T14:28:52.000"/>
    <d v="2020-05-06T14:38:11.000"/>
    <s v="GLCAP"/>
    <x v="3"/>
    <s v="1"/>
    <m/>
    <m/>
    <m/>
    <x v="2"/>
    <n v="496"/>
    <n v="1289.6000000000001"/>
    <x v="1"/>
    <x v="16"/>
    <x v="8"/>
    <n v="1"/>
    <n v="3"/>
    <n v="0"/>
    <x v="6"/>
    <n v="1"/>
    <s v="Yes"/>
    <s v="paying staff"/>
    <m/>
    <s v="paying bills, like electricity"/>
    <s v="paying for chemicals"/>
    <s v="maintaining our system"/>
    <m/>
    <s v="delaying or impeding capital improvement projects"/>
    <s v="paying back existing debt"/>
    <m/>
    <m/>
    <m/>
    <m/>
    <m/>
    <m/>
    <s v="No change"/>
    <n v="0"/>
    <n v="0"/>
    <x v="2"/>
    <n v="0"/>
    <n v="0"/>
    <s v="Yes"/>
    <s v="Bond(s)"/>
    <s v="U.S. Department of Agriculture loan(s)"/>
    <m/>
    <m/>
    <m/>
    <m/>
    <m/>
    <m/>
    <s v="No"/>
    <s v="No"/>
    <m/>
    <m/>
    <m/>
    <s v="Nothing"/>
    <m/>
    <s v="None/NA"/>
    <m/>
    <s v="Help accessing financial assistance"/>
    <m/>
    <m/>
    <m/>
    <m/>
    <m/>
    <m/>
    <m/>
    <m/>
    <m/>
    <m/>
    <x v="751"/>
  </r>
  <r>
    <n v="11576583152"/>
    <d v="2020-05-07T15:32:26.000"/>
    <d v="2020-05-07T16:02:30.000"/>
    <s v="CU"/>
    <x v="4"/>
    <s v="1"/>
    <m/>
    <m/>
    <m/>
    <x v="2"/>
    <n v="11000"/>
    <n v="28600"/>
    <x v="3"/>
    <x v="16"/>
    <x v="8"/>
    <n v="61"/>
    <n v="1"/>
    <n v="0"/>
    <x v="0"/>
    <s v=""/>
    <s v="Not sure"/>
    <m/>
    <m/>
    <m/>
    <m/>
    <m/>
    <m/>
    <m/>
    <m/>
    <m/>
    <m/>
    <m/>
    <m/>
    <m/>
    <m/>
    <m/>
    <m/>
    <n v="0"/>
    <x v="2"/>
    <m/>
    <s v=""/>
    <s v="Yes"/>
    <m/>
    <s v="U.S. Department of Agriculture loan(s)"/>
    <m/>
    <m/>
    <m/>
    <m/>
    <m/>
    <m/>
    <s v="No"/>
    <s v="No"/>
    <s v="Not at this time"/>
    <m/>
    <s v="None/NA"/>
    <m/>
    <m/>
    <m/>
    <m/>
    <m/>
    <m/>
    <s v="Help accessing Personal Protective Equipment (PPE)"/>
    <m/>
    <m/>
    <m/>
    <m/>
    <s v="Not sure"/>
    <s v="Keep up your excellent work, on our behalf. THANKS"/>
    <m/>
    <s v="None/NA"/>
    <x v="752"/>
  </r>
  <r>
    <n v="11605916945"/>
    <d v="2020-05-15T18:32:07.000"/>
    <d v="2020-05-15T18:37:55.000"/>
    <s v="CU"/>
    <x v="21"/>
    <s v="1"/>
    <m/>
    <m/>
    <m/>
    <x v="0"/>
    <m/>
    <s v=""/>
    <x v="4"/>
    <x v="3"/>
    <x v="3"/>
    <n v="3"/>
    <n v="0"/>
    <n v="0"/>
    <x v="2"/>
    <n v="9"/>
    <s v="Yes"/>
    <s v="paying staff"/>
    <m/>
    <m/>
    <m/>
    <s v="maintaining our system"/>
    <m/>
    <m/>
    <s v="paying back existing debt"/>
    <m/>
    <m/>
    <m/>
    <m/>
    <m/>
    <m/>
    <s v="No change"/>
    <n v="0"/>
    <n v="0"/>
    <x v="2"/>
    <n v="0"/>
    <n v="0"/>
    <m/>
    <m/>
    <m/>
    <m/>
    <m/>
    <m/>
    <m/>
    <m/>
    <m/>
    <m/>
    <m/>
    <m/>
    <m/>
    <m/>
    <m/>
    <m/>
    <m/>
    <m/>
    <m/>
    <m/>
    <m/>
    <m/>
    <m/>
    <m/>
    <m/>
    <m/>
    <m/>
    <m/>
    <m/>
    <x v="753"/>
  </r>
  <r>
    <n v="11606093079"/>
    <d v="2020-05-15T19:19:05.000"/>
    <d v="2020-05-15T19:29:59.000"/>
    <s v="CU"/>
    <x v="20"/>
    <s v="1"/>
    <m/>
    <m/>
    <m/>
    <x v="0"/>
    <n v="52"/>
    <n v="135.20000000000002"/>
    <x v="0"/>
    <x v="32"/>
    <x v="5"/>
    <n v="0"/>
    <n v="0"/>
    <n v="0"/>
    <x v="1"/>
    <n v="15"/>
    <s v="No"/>
    <m/>
    <m/>
    <m/>
    <m/>
    <m/>
    <m/>
    <m/>
    <m/>
    <m/>
    <m/>
    <m/>
    <m/>
    <m/>
    <m/>
    <m/>
    <m/>
    <n v="0"/>
    <x v="2"/>
    <m/>
    <s v=""/>
    <s v="No"/>
    <m/>
    <m/>
    <m/>
    <s v="Not borrowing"/>
    <m/>
    <m/>
    <m/>
    <m/>
    <m/>
    <s v="No"/>
    <m/>
    <m/>
    <m/>
    <m/>
    <m/>
    <m/>
    <m/>
    <m/>
    <m/>
    <m/>
    <s v="Help accessing supplies/chemicals"/>
    <m/>
    <m/>
    <m/>
    <m/>
    <m/>
    <m/>
    <m/>
    <x v="754"/>
  </r>
  <r>
    <n v="11605491300"/>
    <d v="2020-05-15T16:26:00.000"/>
    <d v="2020-05-15T16:40:35.000"/>
    <s v="RCAC"/>
    <x v="0"/>
    <s v="1"/>
    <m/>
    <m/>
    <m/>
    <x v="2"/>
    <n v="1025"/>
    <n v="2665"/>
    <x v="1"/>
    <x v="8"/>
    <x v="8"/>
    <n v="6"/>
    <n v="0"/>
    <n v="0"/>
    <x v="4"/>
    <n v="4"/>
    <s v="Yes"/>
    <s v="paying staff"/>
    <m/>
    <m/>
    <m/>
    <m/>
    <m/>
    <m/>
    <m/>
    <s v="unsure"/>
    <m/>
    <m/>
    <m/>
    <m/>
    <m/>
    <s v="No change"/>
    <n v="0"/>
    <n v="0"/>
    <x v="2"/>
    <n v="0"/>
    <n v="0"/>
    <s v="Yes"/>
    <m/>
    <s v="U.S. Department of Agriculture loan(s)"/>
    <m/>
    <m/>
    <m/>
    <m/>
    <m/>
    <m/>
    <s v="No"/>
    <s v="No"/>
    <m/>
    <m/>
    <m/>
    <m/>
    <m/>
    <m/>
    <m/>
    <s v="Help accessing financial assistance"/>
    <m/>
    <s v="Help accessing Personal Protective Equipment (PPE)"/>
    <m/>
    <m/>
    <m/>
    <m/>
    <s v="Not sure"/>
    <m/>
    <m/>
    <m/>
    <x v="755"/>
  </r>
  <r>
    <n v="11601397460"/>
    <d v="2020-05-14T15:37:50.000"/>
    <d v="2020-05-14T16:35:26.000"/>
    <s v="CU"/>
    <x v="13"/>
    <s v="1"/>
    <m/>
    <m/>
    <m/>
    <x v="2"/>
    <n v="730"/>
    <n v="1898"/>
    <x v="1"/>
    <x v="8"/>
    <x v="8"/>
    <n v="2"/>
    <n v="1"/>
    <n v="0"/>
    <x v="4"/>
    <n v="4"/>
    <s v="Yes"/>
    <s v="paying staff"/>
    <m/>
    <s v="paying bills, like electricity"/>
    <s v="paying for chemicals"/>
    <s v="maintaining our system"/>
    <m/>
    <m/>
    <m/>
    <m/>
    <m/>
    <m/>
    <m/>
    <m/>
    <m/>
    <s v="No change"/>
    <n v="0"/>
    <n v="0"/>
    <x v="2"/>
    <n v="0"/>
    <n v="0"/>
    <s v="No"/>
    <m/>
    <m/>
    <m/>
    <s v="Not borrowing"/>
    <m/>
    <m/>
    <m/>
    <m/>
    <s v="Not applicable"/>
    <s v="No"/>
    <m/>
    <m/>
    <m/>
    <m/>
    <m/>
    <m/>
    <s v="Help navigating resources and/or policy changes"/>
    <s v="Help accessing financial assistance"/>
    <m/>
    <s v="Help accessing Personal Protective Equipment (PPE)"/>
    <m/>
    <m/>
    <m/>
    <m/>
    <m/>
    <m/>
    <m/>
    <m/>
    <x v="756"/>
  </r>
  <r>
    <n v="11574420713"/>
    <d v="2020-05-07T00:33:44.000"/>
    <d v="2020-05-07T00:44:58.000"/>
    <s v="CU"/>
    <x v="21"/>
    <s v="1"/>
    <m/>
    <m/>
    <m/>
    <x v="2"/>
    <n v="97"/>
    <n v="252.20000000000002"/>
    <x v="0"/>
    <x v="17"/>
    <x v="8"/>
    <n v="0"/>
    <n v="0"/>
    <n v="1"/>
    <x v="0"/>
    <s v=""/>
    <s v="Yes"/>
    <s v="paying staff"/>
    <m/>
    <s v="paying bills, like electricity"/>
    <s v="paying for chemicals"/>
    <s v="maintaining our system"/>
    <s v="complying with state and/or federal regulations"/>
    <m/>
    <s v="paying back existing debt"/>
    <m/>
    <m/>
    <m/>
    <m/>
    <m/>
    <m/>
    <s v="Decrease"/>
    <n v="30"/>
    <n v="-30"/>
    <x v="6"/>
    <n v="600"/>
    <n v="-600"/>
    <s v="Yes"/>
    <m/>
    <s v="U.S. Department of Agriculture loan(s)"/>
    <m/>
    <m/>
    <m/>
    <m/>
    <m/>
    <m/>
    <s v="Yes"/>
    <s v="No"/>
    <m/>
    <m/>
    <m/>
    <m/>
    <m/>
    <m/>
    <s v="Help navigating resources and/or policy changes"/>
    <s v="Help accessing financial assistance"/>
    <s v="Help with operations and maintenance"/>
    <s v="Help accessing Personal Protective Equipment (PPE)"/>
    <s v="Help accessing supplies/chemicals"/>
    <s v="Help complying with state and/or federal regulations"/>
    <m/>
    <s v="Help planning for or adjusting to any future reopening (flushing, financing reconnections, etc.)"/>
    <m/>
    <m/>
    <m/>
    <m/>
    <x v="757"/>
  </r>
  <r>
    <n v="11577902009"/>
    <d v="2020-05-07T21:37:41.000"/>
    <d v="2020-05-07T21:42:59.000"/>
    <s v="CU"/>
    <x v="4"/>
    <s v="1"/>
    <m/>
    <m/>
    <m/>
    <x v="0"/>
    <n v="2082"/>
    <n v="5413.2"/>
    <x v="2"/>
    <x v="0"/>
    <x v="0"/>
    <n v="14"/>
    <n v="0"/>
    <n v="0"/>
    <x v="0"/>
    <s v=""/>
    <s v="Yes"/>
    <s v="paying staff"/>
    <s v="keeping staff"/>
    <s v="paying bills, like electricity"/>
    <s v="paying for chemicals"/>
    <s v="maintaining our system"/>
    <m/>
    <m/>
    <s v="paying back existing debt"/>
    <m/>
    <m/>
    <m/>
    <m/>
    <m/>
    <m/>
    <s v="No change"/>
    <n v="0"/>
    <n v="0"/>
    <x v="2"/>
    <n v="0"/>
    <n v="0"/>
    <s v="Yes"/>
    <m/>
    <s v="U.S. Department of Agriculture loan(s)"/>
    <m/>
    <m/>
    <m/>
    <m/>
    <m/>
    <m/>
    <s v="No"/>
    <s v="Yes"/>
    <s v="Made arrangements to lend operators and/or employees."/>
    <m/>
    <s v="Personnel backups"/>
    <m/>
    <m/>
    <m/>
    <m/>
    <m/>
    <m/>
    <m/>
    <m/>
    <m/>
    <m/>
    <m/>
    <s v="Not sure"/>
    <m/>
    <m/>
    <m/>
    <x v="758"/>
  </r>
  <r>
    <n v="11602615365"/>
    <d v="2020-05-14T22:07:40.000"/>
    <d v="2020-05-14T22:10:59.000"/>
    <s v="CU"/>
    <x v="4"/>
    <s v="1"/>
    <m/>
    <m/>
    <m/>
    <x v="0"/>
    <n v="880"/>
    <n v="2288"/>
    <x v="1"/>
    <x v="3"/>
    <x v="3"/>
    <n v="3"/>
    <n v="0"/>
    <n v="0"/>
    <x v="0"/>
    <s v=""/>
    <s v="No"/>
    <m/>
    <m/>
    <m/>
    <m/>
    <m/>
    <m/>
    <m/>
    <m/>
    <m/>
    <m/>
    <m/>
    <m/>
    <m/>
    <m/>
    <m/>
    <m/>
    <n v="0"/>
    <x v="2"/>
    <m/>
    <s v=""/>
    <s v="Yes"/>
    <m/>
    <s v="U.S. Department of Agriculture loan(s)"/>
    <m/>
    <m/>
    <m/>
    <m/>
    <m/>
    <m/>
    <s v="No"/>
    <s v="No"/>
    <s v="N/A"/>
    <m/>
    <s v="None/NA"/>
    <s v="None, COVID has little impact on our community and customers at this time."/>
    <m/>
    <s v="None/NA"/>
    <m/>
    <m/>
    <m/>
    <m/>
    <m/>
    <m/>
    <m/>
    <m/>
    <s v="Not sure"/>
    <s v="Rate study in progress."/>
    <m/>
    <s v="Miscellaneous"/>
    <x v="758"/>
  </r>
  <r>
    <n v="11569456630"/>
    <d v="2020-05-05T19:02:36.000"/>
    <d v="2020-05-05T19:10:12.000"/>
    <s v="RCAC"/>
    <x v="8"/>
    <s v="1"/>
    <m/>
    <m/>
    <m/>
    <x v="0"/>
    <n v="160"/>
    <n v="416"/>
    <x v="0"/>
    <x v="16"/>
    <x v="8"/>
    <n v="0"/>
    <n v="2"/>
    <n v="0"/>
    <x v="1"/>
    <n v="15"/>
    <s v="Yes"/>
    <s v="paying staff"/>
    <s v="keeping staff"/>
    <s v="paying bills, like electricity"/>
    <s v="paying for chemicals"/>
    <s v="maintaining our system"/>
    <s v="complying with state and/or federal regulations"/>
    <s v="delaying or impeding capital improvement projects"/>
    <m/>
    <m/>
    <m/>
    <m/>
    <m/>
    <m/>
    <m/>
    <s v="Decrease"/>
    <n v="15"/>
    <n v="-15"/>
    <x v="0"/>
    <n v="2000"/>
    <n v="-2000"/>
    <s v="No"/>
    <m/>
    <m/>
    <m/>
    <s v="Not borrowing"/>
    <m/>
    <m/>
    <m/>
    <m/>
    <s v="Not applicable"/>
    <s v="No"/>
    <m/>
    <m/>
    <m/>
    <m/>
    <m/>
    <m/>
    <s v="Help navigating resources and/or policy changes"/>
    <s v="Help accessing financial assistance"/>
    <s v="Help with operations and maintenance"/>
    <m/>
    <s v="Help accessing supplies/chemicals"/>
    <s v="Help complying with state and/or federal regulations"/>
    <m/>
    <s v="Help planning for or adjusting to any future reopening (flushing, financing reconnections, etc.)"/>
    <s v="Not sure"/>
    <m/>
    <m/>
    <m/>
    <x v="759"/>
  </r>
  <r>
    <n v="11601617528"/>
    <d v="2020-05-14T17:10:13.000"/>
    <d v="2020-05-14T18:16:00.000"/>
    <s v="MAP"/>
    <x v="25"/>
    <s v="1"/>
    <m/>
    <m/>
    <m/>
    <x v="2"/>
    <n v="64"/>
    <n v="166.4"/>
    <x v="0"/>
    <x v="27"/>
    <x v="8"/>
    <n v="0"/>
    <n v="2"/>
    <n v="1"/>
    <x v="1"/>
    <n v="15"/>
    <s v="Yes"/>
    <s v="paying staff"/>
    <m/>
    <s v="paying bills, like electricity"/>
    <s v="paying for chemicals"/>
    <s v="maintaining our system"/>
    <s v="complying with state and/or federal regulations"/>
    <s v="delaying or impeding capital improvement projects"/>
    <s v="paying back existing debt"/>
    <m/>
    <m/>
    <m/>
    <m/>
    <m/>
    <m/>
    <s v="Decrease"/>
    <n v="25"/>
    <n v="-25"/>
    <x v="6"/>
    <n v="1750"/>
    <n v="-1750"/>
    <s v="Yes"/>
    <m/>
    <m/>
    <m/>
    <m/>
    <m/>
    <s v="Water loan with Communities Unlimited"/>
    <m/>
    <s v="Communities Unlimited"/>
    <s v="No"/>
    <s v="No"/>
    <m/>
    <m/>
    <m/>
    <s v="Suspended water shut-offs to May 30, 2020 and extended to June 30, 2020  Holding monthly city council meetings in larger building for social distancing"/>
    <m/>
    <s v="Assistance to customers with payments and/or suspended shutoffs"/>
    <m/>
    <m/>
    <m/>
    <s v="Help accessing Personal Protective Equipment (PPE)"/>
    <m/>
    <m/>
    <m/>
    <m/>
    <m/>
    <m/>
    <m/>
    <m/>
    <x v="760"/>
  </r>
  <r>
    <n v="11579970830"/>
    <d v="2020-05-08T13:37:51.000"/>
    <d v="2020-05-08T13:41:28.000"/>
    <s v="GLCAP"/>
    <x v="3"/>
    <s v="1"/>
    <m/>
    <m/>
    <m/>
    <x v="1"/>
    <n v="440"/>
    <n v="1144"/>
    <x v="1"/>
    <x v="22"/>
    <x v="8"/>
    <n v="2"/>
    <n v="2"/>
    <n v="0"/>
    <x v="1"/>
    <n v="15"/>
    <s v="No"/>
    <m/>
    <m/>
    <m/>
    <m/>
    <m/>
    <m/>
    <m/>
    <m/>
    <m/>
    <m/>
    <m/>
    <m/>
    <m/>
    <m/>
    <m/>
    <m/>
    <n v="0"/>
    <x v="2"/>
    <m/>
    <s v=""/>
    <s v="Yes"/>
    <s v="Bond(s)"/>
    <m/>
    <m/>
    <m/>
    <m/>
    <m/>
    <m/>
    <m/>
    <s v="No"/>
    <s v="No"/>
    <m/>
    <m/>
    <m/>
    <s v="Nothing"/>
    <m/>
    <s v="None/NA"/>
    <m/>
    <m/>
    <m/>
    <m/>
    <m/>
    <m/>
    <m/>
    <m/>
    <s v="Not sure"/>
    <m/>
    <m/>
    <m/>
    <x v="761"/>
  </r>
  <r>
    <n v="11593290767"/>
    <d v="2020-05-12T18:14:29.000"/>
    <d v="2020-05-12T18:21:01.000"/>
    <s v="RCAC"/>
    <x v="37"/>
    <s v="1"/>
    <m/>
    <m/>
    <m/>
    <x v="2"/>
    <n v="300"/>
    <n v="780"/>
    <x v="1"/>
    <x v="8"/>
    <x v="8"/>
    <n v="2"/>
    <n v="0"/>
    <n v="2"/>
    <x v="0"/>
    <s v=""/>
    <s v="Not sure"/>
    <m/>
    <m/>
    <m/>
    <m/>
    <m/>
    <m/>
    <m/>
    <m/>
    <m/>
    <m/>
    <m/>
    <m/>
    <m/>
    <m/>
    <m/>
    <m/>
    <n v="0"/>
    <x v="2"/>
    <m/>
    <s v=""/>
    <s v="Yes"/>
    <m/>
    <s v="U.S. Department of Agriculture loan(s)"/>
    <s v="State Revolving Fund loan(s)"/>
    <m/>
    <m/>
    <m/>
    <m/>
    <m/>
    <s v="Not applicable"/>
    <s v="No"/>
    <m/>
    <m/>
    <m/>
    <m/>
    <m/>
    <m/>
    <m/>
    <m/>
    <m/>
    <m/>
    <m/>
    <m/>
    <m/>
    <m/>
    <s v="Not sure"/>
    <m/>
    <m/>
    <m/>
    <x v="762"/>
  </r>
  <r>
    <n v="11606233240"/>
    <d v="2020-05-15T20:05:10.000"/>
    <d v="2020-05-15T20:14:01.000"/>
    <s v="CU"/>
    <x v="11"/>
    <s v="1"/>
    <s v="Yes"/>
    <m/>
    <m/>
    <x v="2"/>
    <n v="2117"/>
    <n v="5504.2"/>
    <x v="2"/>
    <x v="10"/>
    <x v="8"/>
    <n v="8"/>
    <n v="3"/>
    <n v="0"/>
    <x v="2"/>
    <n v="9"/>
    <s v="Yes"/>
    <m/>
    <m/>
    <m/>
    <m/>
    <m/>
    <m/>
    <m/>
    <m/>
    <s v="unsure"/>
    <m/>
    <m/>
    <m/>
    <m/>
    <m/>
    <s v="No change"/>
    <n v="0"/>
    <n v="0"/>
    <x v="2"/>
    <n v="0"/>
    <n v="0"/>
    <s v="Yes"/>
    <m/>
    <s v="U.S. Department of Agriculture loan(s)"/>
    <s v="State Revolving Fund loan(s)"/>
    <m/>
    <m/>
    <m/>
    <m/>
    <m/>
    <s v="No"/>
    <s v="No"/>
    <m/>
    <m/>
    <m/>
    <m/>
    <m/>
    <m/>
    <m/>
    <m/>
    <m/>
    <s v="Help accessing Personal Protective Equipment (PPE)"/>
    <m/>
    <m/>
    <m/>
    <m/>
    <m/>
    <m/>
    <m/>
    <m/>
    <x v="763"/>
  </r>
  <r>
    <n v="11568700228"/>
    <d v="2020-05-05T15:40:56.000"/>
    <d v="2020-05-05T15:47:26.000"/>
    <s v="CU"/>
    <x v="21"/>
    <s v="1"/>
    <m/>
    <m/>
    <m/>
    <x v="2"/>
    <n v="1400"/>
    <n v="3640"/>
    <x v="2"/>
    <x v="3"/>
    <x v="3"/>
    <n v="6"/>
    <n v="1"/>
    <n v="1"/>
    <x v="0"/>
    <s v=""/>
    <s v="Yes"/>
    <s v="paying staff"/>
    <s v="keeping staff"/>
    <s v="paying bills, like electricity"/>
    <m/>
    <s v="maintaining our system"/>
    <m/>
    <m/>
    <m/>
    <m/>
    <m/>
    <m/>
    <m/>
    <m/>
    <m/>
    <s v="Decrease"/>
    <m/>
    <s v=""/>
    <x v="7"/>
    <m/>
    <s v=""/>
    <s v="No"/>
    <m/>
    <m/>
    <m/>
    <s v="Not borrowing"/>
    <m/>
    <m/>
    <m/>
    <m/>
    <s v="No"/>
    <s v="Not sure"/>
    <m/>
    <m/>
    <m/>
    <m/>
    <m/>
    <m/>
    <m/>
    <m/>
    <m/>
    <m/>
    <m/>
    <m/>
    <m/>
    <m/>
    <s v="Not sure"/>
    <m/>
    <m/>
    <m/>
    <x v="764"/>
  </r>
  <r>
    <n v="11601368368"/>
    <d v="2020-05-14T16:23:26.000"/>
    <d v="2020-05-14T16:27:22.000"/>
    <s v="CU"/>
    <x v="21"/>
    <s v="1"/>
    <m/>
    <m/>
    <m/>
    <x v="2"/>
    <n v="762"/>
    <n v="1981.2"/>
    <x v="1"/>
    <x v="1"/>
    <x v="1"/>
    <n v="1"/>
    <n v="0"/>
    <n v="1"/>
    <x v="0"/>
    <s v=""/>
    <s v="Not sure"/>
    <m/>
    <m/>
    <m/>
    <m/>
    <m/>
    <m/>
    <m/>
    <m/>
    <m/>
    <m/>
    <m/>
    <m/>
    <m/>
    <m/>
    <m/>
    <m/>
    <n v="0"/>
    <x v="2"/>
    <m/>
    <s v=""/>
    <m/>
    <m/>
    <m/>
    <m/>
    <m/>
    <m/>
    <s v="We had a wastewater grant to repair a few lift stations"/>
    <m/>
    <s v="Grant - no details provided"/>
    <s v="No"/>
    <s v="No"/>
    <m/>
    <m/>
    <m/>
    <m/>
    <m/>
    <m/>
    <m/>
    <s v="Help accessing financial assistance"/>
    <s v="Help with operations and maintenance"/>
    <s v="Help accessing Personal Protective Equipment (PPE)"/>
    <s v="Help accessing supplies/chemicals"/>
    <m/>
    <m/>
    <m/>
    <m/>
    <m/>
    <m/>
    <m/>
    <x v="765"/>
  </r>
  <r>
    <n v="11577304945"/>
    <d v="2020-05-07T18:41:17.000"/>
    <d v="2020-05-07T18:42:29.000"/>
    <s v="GLCAP"/>
    <x v="12"/>
    <s v="1"/>
    <m/>
    <m/>
    <m/>
    <x v="0"/>
    <n v="1874"/>
    <n v="4872.400000000001"/>
    <x v="2"/>
    <x v="25"/>
    <x v="8"/>
    <n v="5"/>
    <n v="1"/>
    <n v="0"/>
    <x v="0"/>
    <s v=""/>
    <s v="Not sure"/>
    <m/>
    <m/>
    <m/>
    <m/>
    <m/>
    <m/>
    <m/>
    <m/>
    <m/>
    <m/>
    <m/>
    <m/>
    <m/>
    <m/>
    <m/>
    <m/>
    <n v="0"/>
    <x v="2"/>
    <m/>
    <s v=""/>
    <m/>
    <m/>
    <m/>
    <m/>
    <m/>
    <m/>
    <m/>
    <m/>
    <m/>
    <m/>
    <m/>
    <m/>
    <m/>
    <m/>
    <m/>
    <m/>
    <m/>
    <m/>
    <m/>
    <m/>
    <m/>
    <m/>
    <m/>
    <m/>
    <m/>
    <m/>
    <m/>
    <m/>
    <m/>
    <x v="766"/>
  </r>
  <r>
    <n v="11603167604"/>
    <d v="2020-05-15T01:41:47.000"/>
    <d v="2020-05-15T01:44:38.000"/>
    <s v="CU"/>
    <x v="11"/>
    <s v="1"/>
    <s v="Yes"/>
    <m/>
    <m/>
    <x v="1"/>
    <n v="63"/>
    <n v="163.8"/>
    <x v="0"/>
    <x v="25"/>
    <x v="8"/>
    <n v="1"/>
    <n v="1"/>
    <n v="0"/>
    <x v="6"/>
    <n v="1"/>
    <s v="Not sure"/>
    <m/>
    <m/>
    <m/>
    <m/>
    <m/>
    <m/>
    <m/>
    <m/>
    <m/>
    <m/>
    <m/>
    <m/>
    <m/>
    <m/>
    <m/>
    <m/>
    <n v="0"/>
    <x v="2"/>
    <m/>
    <s v=""/>
    <m/>
    <m/>
    <m/>
    <m/>
    <m/>
    <s v="Do not want to answer"/>
    <m/>
    <m/>
    <m/>
    <s v="No"/>
    <s v="No"/>
    <m/>
    <m/>
    <m/>
    <m/>
    <m/>
    <m/>
    <m/>
    <m/>
    <m/>
    <m/>
    <m/>
    <m/>
    <m/>
    <m/>
    <s v="Not sure"/>
    <m/>
    <m/>
    <m/>
    <x v="767"/>
  </r>
  <r>
    <n v="11577631100"/>
    <d v="2020-05-07T20:13:07.000"/>
    <d v="2020-05-07T20:17:07.000"/>
    <s v="CU"/>
    <x v="5"/>
    <s v="1"/>
    <m/>
    <m/>
    <m/>
    <x v="0"/>
    <n v="232"/>
    <n v="603.2"/>
    <x v="1"/>
    <x v="15"/>
    <x v="8"/>
    <n v="0"/>
    <n v="3"/>
    <n v="0"/>
    <x v="0"/>
    <s v=""/>
    <s v="No"/>
    <m/>
    <m/>
    <m/>
    <m/>
    <m/>
    <m/>
    <m/>
    <m/>
    <m/>
    <m/>
    <m/>
    <m/>
    <m/>
    <m/>
    <m/>
    <m/>
    <n v="0"/>
    <x v="2"/>
    <m/>
    <s v=""/>
    <s v="Yes"/>
    <m/>
    <s v="U.S. Department of Agriculture loan(s)"/>
    <m/>
    <m/>
    <m/>
    <m/>
    <m/>
    <m/>
    <s v="No"/>
    <s v="No"/>
    <m/>
    <m/>
    <m/>
    <m/>
    <m/>
    <m/>
    <m/>
    <m/>
    <m/>
    <m/>
    <m/>
    <m/>
    <m/>
    <m/>
    <s v="Not sure"/>
    <m/>
    <m/>
    <m/>
    <x v="768"/>
  </r>
  <r>
    <n v="11581309444"/>
    <d v="2020-05-08T19:34:46.000"/>
    <d v="2020-05-08T20:00:41.000"/>
    <s v="CU"/>
    <x v="21"/>
    <s v="1"/>
    <m/>
    <m/>
    <m/>
    <x v="0"/>
    <m/>
    <s v=""/>
    <x v="4"/>
    <x v="3"/>
    <x v="3"/>
    <m/>
    <m/>
    <m/>
    <x v="2"/>
    <n v="9"/>
    <s v="No"/>
    <m/>
    <m/>
    <m/>
    <m/>
    <m/>
    <m/>
    <m/>
    <m/>
    <m/>
    <m/>
    <m/>
    <m/>
    <m/>
    <m/>
    <m/>
    <m/>
    <n v="0"/>
    <x v="2"/>
    <m/>
    <s v=""/>
    <s v="No"/>
    <m/>
    <m/>
    <m/>
    <s v="Not borrowing"/>
    <m/>
    <m/>
    <m/>
    <m/>
    <m/>
    <s v="No"/>
    <m/>
    <m/>
    <m/>
    <m/>
    <m/>
    <m/>
    <m/>
    <m/>
    <m/>
    <m/>
    <m/>
    <m/>
    <m/>
    <m/>
    <m/>
    <s v="No assistance Needs"/>
    <m/>
    <s v="None/NA"/>
    <x v="769"/>
  </r>
  <r>
    <n v="11597614253"/>
    <d v="2020-05-13T18:09:35.000"/>
    <d v="2020-05-13T18:17:54.000"/>
    <s v="SERCAP"/>
    <x v="14"/>
    <s v="1"/>
    <m/>
    <m/>
    <m/>
    <x v="0"/>
    <n v="1520"/>
    <n v="3952"/>
    <x v="2"/>
    <x v="6"/>
    <x v="6"/>
    <n v="4"/>
    <n v="0"/>
    <n v="0"/>
    <x v="0"/>
    <s v=""/>
    <s v="Yes"/>
    <m/>
    <m/>
    <s v="paying bills, like electricity"/>
    <m/>
    <s v="maintaining our system"/>
    <m/>
    <s v="delaying or impeding capital improvement projects"/>
    <m/>
    <m/>
    <m/>
    <m/>
    <m/>
    <m/>
    <m/>
    <s v="Decrease"/>
    <m/>
    <s v=""/>
    <x v="7"/>
    <m/>
    <s v=""/>
    <m/>
    <m/>
    <m/>
    <m/>
    <m/>
    <m/>
    <s v="Grant"/>
    <m/>
    <s v="Grant - no details provided"/>
    <s v="Not applicable"/>
    <s v="No"/>
    <m/>
    <m/>
    <m/>
    <m/>
    <m/>
    <m/>
    <m/>
    <m/>
    <m/>
    <s v="Help accessing Personal Protective Equipment (PPE)"/>
    <m/>
    <m/>
    <m/>
    <m/>
    <m/>
    <m/>
    <m/>
    <m/>
    <x v="770"/>
  </r>
  <r>
    <n v="11568545840"/>
    <d v="2020-05-05T14:32:41.000"/>
    <d v="2020-05-05T16:13:00.000"/>
    <s v="CU"/>
    <x v="5"/>
    <s v="1"/>
    <m/>
    <m/>
    <m/>
    <x v="0"/>
    <n v="650"/>
    <n v="1690"/>
    <x v="1"/>
    <x v="8"/>
    <x v="8"/>
    <n v="1"/>
    <n v="1"/>
    <n v="0"/>
    <x v="0"/>
    <s v=""/>
    <s v="Yes"/>
    <s v="paying staff"/>
    <m/>
    <s v="paying bills, like electricity"/>
    <s v="paying for chemicals"/>
    <s v="maintaining our system"/>
    <s v="complying with state and/or federal regulations"/>
    <s v="delaying or impeding capital improvement projects"/>
    <s v="paying back existing debt"/>
    <m/>
    <m/>
    <m/>
    <m/>
    <m/>
    <m/>
    <s v="No change"/>
    <n v="0"/>
    <n v="0"/>
    <x v="2"/>
    <n v="0"/>
    <n v="0"/>
    <s v="Yes"/>
    <m/>
    <m/>
    <m/>
    <m/>
    <m/>
    <s v="CoBank loan"/>
    <m/>
    <s v="Bank loan"/>
    <s v="No"/>
    <s v="No"/>
    <m/>
    <m/>
    <m/>
    <m/>
    <m/>
    <m/>
    <m/>
    <m/>
    <m/>
    <m/>
    <m/>
    <m/>
    <m/>
    <m/>
    <s v="Not sure"/>
    <m/>
    <m/>
    <m/>
    <x v="771"/>
  </r>
  <r>
    <n v="11596288004"/>
    <d v="2020-05-13T12:53:38.000"/>
    <d v="2020-05-13T12:56:37.000"/>
    <s v="CU"/>
    <x v="5"/>
    <s v="1"/>
    <m/>
    <m/>
    <m/>
    <x v="2"/>
    <n v="117"/>
    <n v="304.2"/>
    <x v="0"/>
    <x v="25"/>
    <x v="8"/>
    <n v="2"/>
    <n v="0"/>
    <n v="0"/>
    <x v="2"/>
    <n v="9"/>
    <s v="Not sure"/>
    <m/>
    <m/>
    <m/>
    <m/>
    <m/>
    <m/>
    <m/>
    <m/>
    <m/>
    <m/>
    <m/>
    <m/>
    <m/>
    <m/>
    <m/>
    <m/>
    <n v="0"/>
    <x v="2"/>
    <m/>
    <s v=""/>
    <m/>
    <m/>
    <m/>
    <m/>
    <m/>
    <s v="Do not want to answer"/>
    <m/>
    <m/>
    <m/>
    <s v="No"/>
    <s v="No"/>
    <m/>
    <m/>
    <m/>
    <m/>
    <m/>
    <m/>
    <m/>
    <m/>
    <m/>
    <m/>
    <m/>
    <m/>
    <m/>
    <m/>
    <s v="Not sure"/>
    <m/>
    <m/>
    <m/>
    <x v="771"/>
  </r>
  <r>
    <n v="11604813565"/>
    <d v="2020-05-15T13:50:22.000"/>
    <d v="2020-05-15T13:56:35.000"/>
    <s v="RCAC"/>
    <x v="0"/>
    <s v="1"/>
    <m/>
    <m/>
    <m/>
    <x v="2"/>
    <n v="9500"/>
    <n v="24700"/>
    <x v="3"/>
    <x v="31"/>
    <x v="4"/>
    <n v="200"/>
    <n v="0"/>
    <n v="0"/>
    <x v="0"/>
    <s v=""/>
    <s v="Not sure"/>
    <m/>
    <s v="keeping staff"/>
    <m/>
    <m/>
    <s v="maintaining our system"/>
    <s v="complying with state and/or federal regulations"/>
    <m/>
    <m/>
    <m/>
    <m/>
    <m/>
    <m/>
    <m/>
    <m/>
    <s v="No change"/>
    <n v="0"/>
    <n v="0"/>
    <x v="2"/>
    <n v="0"/>
    <n v="0"/>
    <m/>
    <m/>
    <m/>
    <m/>
    <m/>
    <s v="Do not want to answer"/>
    <m/>
    <m/>
    <m/>
    <s v="No"/>
    <s v="No"/>
    <m/>
    <m/>
    <m/>
    <m/>
    <m/>
    <m/>
    <s v="Help navigating resources and/or policy changes"/>
    <m/>
    <m/>
    <s v="Help accessing Personal Protective Equipment (PPE)"/>
    <m/>
    <s v="Help complying with state and/or federal regulations"/>
    <s v="Help communicating with customers"/>
    <m/>
    <m/>
    <m/>
    <m/>
    <m/>
    <x v="772"/>
  </r>
  <r>
    <n v="11605040914"/>
    <d v="2020-05-15T14:42:03.000"/>
    <d v="2020-05-15T15:07:47.000"/>
    <s v="RCAC"/>
    <x v="0"/>
    <s v="0"/>
    <m/>
    <m/>
    <m/>
    <x v="2"/>
    <n v="15"/>
    <n v="39"/>
    <x v="0"/>
    <x v="3"/>
    <x v="3"/>
    <n v="1"/>
    <n v="0"/>
    <n v="0"/>
    <x v="1"/>
    <n v="15"/>
    <s v="No"/>
    <m/>
    <m/>
    <m/>
    <m/>
    <m/>
    <m/>
    <m/>
    <m/>
    <m/>
    <m/>
    <m/>
    <m/>
    <m/>
    <m/>
    <m/>
    <m/>
    <n v="0"/>
    <x v="2"/>
    <m/>
    <s v=""/>
    <s v="No"/>
    <m/>
    <m/>
    <m/>
    <s v="Not borrowing"/>
    <m/>
    <m/>
    <m/>
    <m/>
    <s v="Not applicable"/>
    <s v="No"/>
    <m/>
    <m/>
    <m/>
    <m/>
    <m/>
    <m/>
    <m/>
    <m/>
    <m/>
    <m/>
    <m/>
    <m/>
    <m/>
    <s v="Help planning for or adjusting to any future reopening (flushing, financing reconnections, etc.)"/>
    <m/>
    <s v="This is a church camp. Due to covid-19 camp may not be open as a public water system. Do not know if guidelines from NM will change today (May 5th). If they stay the same we probably will not be open this summer."/>
    <m/>
    <m/>
    <x v="772"/>
  </r>
  <r>
    <n v="11604677819"/>
    <d v="2020-05-15T12:53:01.000"/>
    <d v="2020-05-15T13:18:51.000"/>
    <s v="RCAC"/>
    <x v="0"/>
    <s v="1"/>
    <m/>
    <m/>
    <m/>
    <x v="0"/>
    <n v="12"/>
    <n v="31.200000000000003"/>
    <x v="0"/>
    <x v="1"/>
    <x v="1"/>
    <n v="0"/>
    <n v="1"/>
    <n v="0"/>
    <x v="2"/>
    <n v="9"/>
    <s v="Not sure"/>
    <m/>
    <m/>
    <m/>
    <m/>
    <m/>
    <m/>
    <m/>
    <m/>
    <m/>
    <m/>
    <m/>
    <m/>
    <m/>
    <m/>
    <m/>
    <m/>
    <n v="0"/>
    <x v="2"/>
    <m/>
    <s v=""/>
    <s v="Yes"/>
    <m/>
    <m/>
    <s v="State Revolving Fund loan(s)"/>
    <m/>
    <m/>
    <m/>
    <m/>
    <m/>
    <s v="No"/>
    <s v="No"/>
    <m/>
    <m/>
    <m/>
    <s v="no"/>
    <m/>
    <s v="None/NA"/>
    <m/>
    <s v="Help accessing financial assistance"/>
    <m/>
    <m/>
    <m/>
    <m/>
    <m/>
    <m/>
    <m/>
    <m/>
    <m/>
    <m/>
    <x v="773"/>
  </r>
  <r>
    <n v="11573317444"/>
    <d v="2020-05-06T18:42:57.000"/>
    <d v="2020-05-06T18:45:27.000"/>
    <s v="GLCAP"/>
    <x v="12"/>
    <s v="1"/>
    <m/>
    <m/>
    <m/>
    <x v="2"/>
    <n v="1200"/>
    <n v="3120"/>
    <x v="1"/>
    <x v="5"/>
    <x v="5"/>
    <n v="6"/>
    <n v="0"/>
    <n v="0"/>
    <x v="1"/>
    <n v="15"/>
    <s v="No"/>
    <m/>
    <m/>
    <m/>
    <m/>
    <m/>
    <m/>
    <m/>
    <m/>
    <m/>
    <m/>
    <m/>
    <m/>
    <m/>
    <m/>
    <m/>
    <m/>
    <n v="0"/>
    <x v="2"/>
    <m/>
    <s v=""/>
    <s v="Yes"/>
    <m/>
    <m/>
    <s v="State Revolving Fund loan(s)"/>
    <m/>
    <m/>
    <m/>
    <m/>
    <m/>
    <s v="No"/>
    <s v="No"/>
    <m/>
    <m/>
    <m/>
    <m/>
    <m/>
    <m/>
    <m/>
    <m/>
    <m/>
    <s v="Help accessing Personal Protective Equipment (PPE)"/>
    <m/>
    <m/>
    <m/>
    <m/>
    <m/>
    <m/>
    <m/>
    <m/>
    <x v="774"/>
  </r>
  <r>
    <n v="11592753758"/>
    <d v="2020-05-12T16:05:56.000"/>
    <d v="2020-05-12T16:10:46.000"/>
    <s v="SERCAP"/>
    <x v="17"/>
    <s v="1"/>
    <m/>
    <m/>
    <m/>
    <x v="2"/>
    <n v="775"/>
    <n v="2015"/>
    <x v="1"/>
    <x v="31"/>
    <x v="4"/>
    <n v="6"/>
    <n v="3"/>
    <n v="0"/>
    <x v="0"/>
    <s v=""/>
    <s v="Yes"/>
    <s v="paying staff"/>
    <m/>
    <s v="paying bills, like electricity"/>
    <s v="paying for chemicals"/>
    <s v="maintaining our system"/>
    <s v="complying with state and/or federal regulations"/>
    <s v="delaying or impeding capital improvement projects"/>
    <s v="paying back existing debt"/>
    <m/>
    <m/>
    <m/>
    <m/>
    <m/>
    <m/>
    <s v="Decrease"/>
    <n v="50"/>
    <n v="-50"/>
    <x v="10"/>
    <n v="120000"/>
    <n v="-120000"/>
    <s v="Yes"/>
    <m/>
    <s v="U.S. Department of Agriculture loan(s)"/>
    <m/>
    <m/>
    <m/>
    <m/>
    <m/>
    <m/>
    <s v="Yes"/>
    <s v="Not sure"/>
    <m/>
    <m/>
    <m/>
    <m/>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m/>
    <m/>
    <x v="775"/>
  </r>
  <r>
    <n v="11597622255"/>
    <d v="2020-05-13T18:01:05.000"/>
    <d v="2020-05-13T18:51:59.000"/>
    <s v="SERCAP"/>
    <x v="29"/>
    <s v="1"/>
    <m/>
    <m/>
    <m/>
    <x v="2"/>
    <n v="1938"/>
    <n v="5038.8"/>
    <x v="2"/>
    <x v="21"/>
    <x v="10"/>
    <n v="15"/>
    <n v="0"/>
    <n v="1"/>
    <x v="0"/>
    <s v=""/>
    <s v="Yes"/>
    <m/>
    <m/>
    <m/>
    <m/>
    <s v="maintaining our system"/>
    <m/>
    <s v="delaying or impeding capital improvement projects"/>
    <m/>
    <m/>
    <m/>
    <m/>
    <m/>
    <m/>
    <m/>
    <s v="Decrease"/>
    <n v="25"/>
    <n v="-25"/>
    <x v="6"/>
    <m/>
    <s v=""/>
    <m/>
    <m/>
    <m/>
    <m/>
    <m/>
    <m/>
    <s v="we were recently awarded a grant"/>
    <m/>
    <s v="Grant - no details provided"/>
    <s v="No"/>
    <s v="No"/>
    <m/>
    <m/>
    <m/>
    <m/>
    <m/>
    <m/>
    <m/>
    <m/>
    <m/>
    <s v="Help accessing Personal Protective Equipment (PPE)"/>
    <s v="Help accessing supplies/chemicals"/>
    <m/>
    <m/>
    <s v="Help planning for or adjusting to any future reopening (flushing, financing reconnections, etc.)"/>
    <m/>
    <m/>
    <m/>
    <m/>
    <x v="776"/>
  </r>
  <r>
    <n v="11602877791"/>
    <d v="2020-05-14T22:34:18.000"/>
    <d v="2020-05-14T23:38:11.000"/>
    <s v="RCAC"/>
    <x v="0"/>
    <s v="1"/>
    <m/>
    <m/>
    <m/>
    <x v="0"/>
    <n v="92"/>
    <n v="239.20000000000002"/>
    <x v="0"/>
    <x v="1"/>
    <x v="1"/>
    <n v="0"/>
    <n v="0"/>
    <n v="1"/>
    <x v="1"/>
    <n v="15"/>
    <s v="No"/>
    <m/>
    <m/>
    <m/>
    <m/>
    <m/>
    <m/>
    <m/>
    <m/>
    <m/>
    <m/>
    <m/>
    <m/>
    <m/>
    <m/>
    <m/>
    <m/>
    <n v="0"/>
    <x v="2"/>
    <m/>
    <s v=""/>
    <s v="Yes"/>
    <m/>
    <s v="U.S. Department of Agriculture loan(s)"/>
    <m/>
    <m/>
    <m/>
    <m/>
    <m/>
    <m/>
    <s v="No"/>
    <s v="No"/>
    <m/>
    <m/>
    <m/>
    <m/>
    <m/>
    <m/>
    <m/>
    <m/>
    <m/>
    <m/>
    <m/>
    <m/>
    <m/>
    <m/>
    <s v="Not sure"/>
    <m/>
    <m/>
    <m/>
    <x v="777"/>
  </r>
  <r>
    <n v="11601741466"/>
    <d v="2020-05-14T17:59:45.000"/>
    <d v="2020-05-14T18:02:44.000"/>
    <s v="CU"/>
    <x v="21"/>
    <s v="2"/>
    <m/>
    <m/>
    <m/>
    <x v="0"/>
    <n v="171"/>
    <n v="444.6"/>
    <x v="0"/>
    <x v="1"/>
    <x v="1"/>
    <n v="0"/>
    <n v="0"/>
    <n v="1"/>
    <x v="1"/>
    <n v="15"/>
    <s v="No"/>
    <m/>
    <m/>
    <m/>
    <m/>
    <m/>
    <m/>
    <m/>
    <m/>
    <m/>
    <m/>
    <m/>
    <m/>
    <m/>
    <m/>
    <m/>
    <m/>
    <n v="0"/>
    <x v="2"/>
    <m/>
    <s v=""/>
    <s v="Yes"/>
    <m/>
    <s v="U.S. Department of Agriculture loan(s)"/>
    <m/>
    <m/>
    <m/>
    <m/>
    <m/>
    <m/>
    <s v="No"/>
    <s v="No"/>
    <m/>
    <m/>
    <m/>
    <m/>
    <m/>
    <m/>
    <m/>
    <m/>
    <m/>
    <m/>
    <m/>
    <m/>
    <m/>
    <m/>
    <s v="Not sure"/>
    <m/>
    <m/>
    <m/>
    <x v="778"/>
  </r>
  <r>
    <n v="11605228590"/>
    <d v="2020-05-15T15:32:56.000"/>
    <d v="2020-05-15T15:36:40.000"/>
    <s v="CU"/>
    <x v="21"/>
    <s v="1"/>
    <m/>
    <m/>
    <m/>
    <x v="2"/>
    <n v="3244"/>
    <n v="8434.4"/>
    <x v="2"/>
    <x v="11"/>
    <x v="2"/>
    <n v="31"/>
    <n v="4"/>
    <n v="0"/>
    <x v="1"/>
    <n v="15"/>
    <s v="Yes"/>
    <m/>
    <m/>
    <m/>
    <m/>
    <m/>
    <m/>
    <s v="delaying or impeding capital improvement projects"/>
    <m/>
    <m/>
    <m/>
    <m/>
    <m/>
    <m/>
    <m/>
    <s v="Increase"/>
    <m/>
    <s v=""/>
    <x v="7"/>
    <n v="132608"/>
    <n v="132608"/>
    <s v="No"/>
    <m/>
    <m/>
    <m/>
    <s v="Not borrowing"/>
    <m/>
    <m/>
    <m/>
    <m/>
    <s v="Not applicable"/>
    <s v="No"/>
    <m/>
    <m/>
    <m/>
    <m/>
    <m/>
    <m/>
    <m/>
    <m/>
    <m/>
    <s v="Help accessing Personal Protective Equipment (PPE)"/>
    <m/>
    <m/>
    <m/>
    <m/>
    <m/>
    <m/>
    <m/>
    <m/>
    <x v="779"/>
  </r>
  <r>
    <n v="11600422437"/>
    <d v="2020-05-14T12:25:34.000"/>
    <d v="2020-05-14T12:32:57.000"/>
    <s v="GLCAP"/>
    <x v="3"/>
    <s v="1"/>
    <m/>
    <m/>
    <m/>
    <x v="2"/>
    <n v="385"/>
    <n v="1001"/>
    <x v="1"/>
    <x v="8"/>
    <x v="8"/>
    <n v="4"/>
    <n v="2"/>
    <n v="0"/>
    <x v="4"/>
    <n v="4"/>
    <s v="Yes"/>
    <m/>
    <m/>
    <m/>
    <m/>
    <m/>
    <m/>
    <s v="delaying or impeding capital improvement projects"/>
    <m/>
    <m/>
    <m/>
    <m/>
    <m/>
    <m/>
    <m/>
    <s v="No change"/>
    <m/>
    <n v="0"/>
    <x v="2"/>
    <m/>
    <s v=""/>
    <s v="Yes"/>
    <s v="Bond(s)"/>
    <s v="U.S. Department of Agriculture loan(s)"/>
    <m/>
    <m/>
    <m/>
    <m/>
    <m/>
    <m/>
    <s v="No"/>
    <s v="No"/>
    <m/>
    <m/>
    <m/>
    <s v="Nothing"/>
    <m/>
    <s v="None/NA"/>
    <m/>
    <s v="Help accessing financial assistance"/>
    <m/>
    <s v="Help accessing Personal Protective Equipment (PPE)"/>
    <s v="Help accessing supplies/chemicals"/>
    <m/>
    <m/>
    <s v="Help planning for or adjusting to any future reopening (flushing, financing reconnections, etc.)"/>
    <m/>
    <m/>
    <m/>
    <m/>
    <x v="780"/>
  </r>
  <r>
    <n v="11579918703"/>
    <d v="2020-05-08T13:22:13.000"/>
    <d v="2020-05-08T13:25:08.000"/>
    <s v="GLCAP"/>
    <x v="12"/>
    <s v="1"/>
    <m/>
    <m/>
    <m/>
    <x v="2"/>
    <n v="1780"/>
    <n v="4628"/>
    <x v="2"/>
    <x v="32"/>
    <x v="5"/>
    <n v="12"/>
    <n v="0"/>
    <n v="0"/>
    <x v="1"/>
    <n v="15"/>
    <s v="No"/>
    <m/>
    <m/>
    <m/>
    <m/>
    <m/>
    <m/>
    <m/>
    <m/>
    <m/>
    <m/>
    <m/>
    <m/>
    <m/>
    <m/>
    <m/>
    <m/>
    <n v="0"/>
    <x v="2"/>
    <m/>
    <s v=""/>
    <s v="Yes"/>
    <m/>
    <s v="U.S. Department of Agriculture loan(s)"/>
    <m/>
    <m/>
    <m/>
    <m/>
    <m/>
    <m/>
    <s v="No"/>
    <s v="No"/>
    <m/>
    <m/>
    <m/>
    <m/>
    <m/>
    <m/>
    <m/>
    <m/>
    <m/>
    <m/>
    <m/>
    <m/>
    <m/>
    <m/>
    <s v="Not sure"/>
    <m/>
    <m/>
    <m/>
    <x v="781"/>
  </r>
  <r>
    <n v="11596421566"/>
    <d v="2020-05-13T13:26:47.000"/>
    <d v="2020-05-13T13:31:23.000"/>
    <s v="SERCAP"/>
    <x v="29"/>
    <s v="1"/>
    <m/>
    <m/>
    <m/>
    <x v="2"/>
    <n v="505"/>
    <n v="1313"/>
    <x v="1"/>
    <x v="24"/>
    <x v="5"/>
    <n v="9"/>
    <n v="1"/>
    <n v="0"/>
    <x v="1"/>
    <n v="15"/>
    <s v="No"/>
    <m/>
    <m/>
    <m/>
    <m/>
    <m/>
    <m/>
    <m/>
    <m/>
    <m/>
    <m/>
    <m/>
    <m/>
    <m/>
    <m/>
    <m/>
    <m/>
    <n v="0"/>
    <x v="2"/>
    <m/>
    <s v=""/>
    <s v="Yes"/>
    <m/>
    <s v="U.S. Department of Agriculture loan(s)"/>
    <m/>
    <m/>
    <m/>
    <m/>
    <m/>
    <m/>
    <s v="No"/>
    <s v="No"/>
    <m/>
    <m/>
    <m/>
    <m/>
    <m/>
    <m/>
    <m/>
    <m/>
    <m/>
    <m/>
    <m/>
    <m/>
    <m/>
    <m/>
    <s v="Not sure"/>
    <m/>
    <m/>
    <m/>
    <x v="782"/>
  </r>
  <r>
    <n v="11605927949"/>
    <d v="2020-05-15T18:33:35.000"/>
    <d v="2020-05-15T18:42:44.000"/>
    <s v="RCAC"/>
    <x v="0"/>
    <s v="2"/>
    <m/>
    <m/>
    <m/>
    <x v="2"/>
    <n v="6850"/>
    <n v="17810"/>
    <x v="3"/>
    <x v="65"/>
    <x v="4"/>
    <n v="15"/>
    <n v="0"/>
    <n v="4"/>
    <x v="1"/>
    <n v="15"/>
    <s v="Yes"/>
    <s v="paying staff"/>
    <m/>
    <s v="paying bills, like electricity"/>
    <s v="paying for chemicals"/>
    <s v="maintaining our system"/>
    <s v="complying with state and/or federal regulations"/>
    <s v="delaying or impeding capital improvement projects"/>
    <m/>
    <m/>
    <m/>
    <m/>
    <m/>
    <m/>
    <m/>
    <s v="Decrease"/>
    <n v="25"/>
    <n v="-25"/>
    <x v="6"/>
    <m/>
    <s v=""/>
    <s v="Yes"/>
    <s v="Bond(s)"/>
    <s v="U.S. Department of Agriculture loan(s)"/>
    <m/>
    <m/>
    <m/>
    <m/>
    <m/>
    <m/>
    <s v="No"/>
    <s v="Yes"/>
    <s v="Baking each other up on staffing if needed"/>
    <m/>
    <s v="Personnel backups"/>
    <s v="We are practicing safe distancing &amp; wearing PPE etc. So far we've had no cases in our company"/>
    <m/>
    <s v="Compliance with disinfection/social distancing protocols"/>
    <m/>
    <m/>
    <m/>
    <m/>
    <m/>
    <m/>
    <m/>
    <m/>
    <s v="Not sure"/>
    <m/>
    <m/>
    <m/>
    <x v="783"/>
  </r>
  <r>
    <n v="11580478056"/>
    <d v="2020-05-08T15:56:50.000"/>
    <d v="2020-05-08T16:00:57.000"/>
    <s v="CU"/>
    <x v="5"/>
    <s v="1"/>
    <m/>
    <m/>
    <m/>
    <x v="2"/>
    <n v="1500"/>
    <n v="3900"/>
    <x v="2"/>
    <x v="26"/>
    <x v="5"/>
    <n v="2"/>
    <n v="0"/>
    <n v="0"/>
    <x v="4"/>
    <n v="4"/>
    <s v="Yes"/>
    <s v="paying staff"/>
    <m/>
    <s v="paying bills, like electricity"/>
    <s v="paying for chemicals"/>
    <s v="maintaining our system"/>
    <m/>
    <s v="delaying or impeding capital improvement projects"/>
    <m/>
    <m/>
    <m/>
    <m/>
    <m/>
    <m/>
    <m/>
    <s v="Decrease"/>
    <n v="30"/>
    <n v="-30"/>
    <x v="6"/>
    <n v="50000"/>
    <n v="-50000"/>
    <s v="No"/>
    <m/>
    <m/>
    <m/>
    <s v="Not borrowing"/>
    <m/>
    <m/>
    <m/>
    <m/>
    <s v="Not applicable"/>
    <s v="Not sure"/>
    <m/>
    <m/>
    <m/>
    <m/>
    <m/>
    <m/>
    <s v="Help navigating resources and/or policy changes"/>
    <s v="Help accessing financial assistance"/>
    <m/>
    <m/>
    <s v="Help accessing supplies/chemicals"/>
    <m/>
    <m/>
    <m/>
    <m/>
    <m/>
    <m/>
    <m/>
    <x v="784"/>
  </r>
  <r>
    <n v="11587499260"/>
    <d v="2020-05-11T13:36:12.000"/>
    <d v="2020-05-11T13:47:25.000"/>
    <s v="GLCAP"/>
    <x v="12"/>
    <s v="1"/>
    <m/>
    <m/>
    <m/>
    <x v="1"/>
    <n v="392"/>
    <n v="1019.2"/>
    <x v="1"/>
    <x v="8"/>
    <x v="8"/>
    <n v="2"/>
    <n v="1"/>
    <n v="0"/>
    <x v="0"/>
    <s v=""/>
    <s v="Not sure"/>
    <m/>
    <m/>
    <m/>
    <m/>
    <m/>
    <m/>
    <m/>
    <m/>
    <m/>
    <m/>
    <m/>
    <m/>
    <m/>
    <m/>
    <m/>
    <m/>
    <n v="0"/>
    <x v="2"/>
    <m/>
    <s v=""/>
    <s v="Yes"/>
    <m/>
    <s v="U.S. Department of Agriculture loan(s)"/>
    <m/>
    <m/>
    <m/>
    <m/>
    <m/>
    <m/>
    <s v="No"/>
    <s v="No"/>
    <m/>
    <m/>
    <m/>
    <s v="None"/>
    <m/>
    <s v="None/NA"/>
    <m/>
    <s v="Help accessing financial assistance"/>
    <s v="Help with operations and maintenance"/>
    <s v="Help accessing Personal Protective Equipment (PPE)"/>
    <m/>
    <m/>
    <m/>
    <m/>
    <m/>
    <m/>
    <m/>
    <m/>
    <x v="785"/>
  </r>
  <r>
    <n v="11595876517"/>
    <d v="2020-05-13T10:39:04.000"/>
    <d v="2020-05-13T10:47:02.000"/>
    <s v="GLCAP"/>
    <x v="23"/>
    <s v="Multiple"/>
    <m/>
    <m/>
    <m/>
    <x v="0"/>
    <n v="260"/>
    <n v="676"/>
    <x v="1"/>
    <x v="1"/>
    <x v="1"/>
    <n v="1"/>
    <n v="1"/>
    <n v="1"/>
    <x v="1"/>
    <n v="15"/>
    <s v="Not sure"/>
    <m/>
    <m/>
    <m/>
    <m/>
    <m/>
    <m/>
    <m/>
    <m/>
    <m/>
    <m/>
    <m/>
    <m/>
    <m/>
    <m/>
    <m/>
    <m/>
    <n v="0"/>
    <x v="2"/>
    <m/>
    <s v=""/>
    <s v="Yes"/>
    <m/>
    <m/>
    <s v="State Revolving Fund loan(s)"/>
    <m/>
    <m/>
    <m/>
    <m/>
    <m/>
    <s v="No"/>
    <s v="No"/>
    <m/>
    <m/>
    <m/>
    <m/>
    <m/>
    <m/>
    <m/>
    <m/>
    <m/>
    <m/>
    <m/>
    <m/>
    <m/>
    <m/>
    <s v="Not sure"/>
    <m/>
    <m/>
    <m/>
    <x v="786"/>
  </r>
  <r>
    <n v="11572247885"/>
    <d v="2020-05-06T14:08:22.000"/>
    <d v="2020-05-06T14:10:42.000"/>
    <s v="GLCAP"/>
    <x v="23"/>
    <s v="1"/>
    <m/>
    <m/>
    <m/>
    <x v="0"/>
    <n v="300"/>
    <n v="780"/>
    <x v="1"/>
    <x v="1"/>
    <x v="1"/>
    <n v="0"/>
    <n v="1"/>
    <n v="1"/>
    <x v="1"/>
    <n v="15"/>
    <s v="No"/>
    <m/>
    <m/>
    <m/>
    <m/>
    <m/>
    <m/>
    <m/>
    <m/>
    <m/>
    <m/>
    <m/>
    <m/>
    <m/>
    <m/>
    <m/>
    <m/>
    <n v="0"/>
    <x v="2"/>
    <m/>
    <s v=""/>
    <m/>
    <m/>
    <m/>
    <m/>
    <m/>
    <m/>
    <m/>
    <m/>
    <m/>
    <m/>
    <m/>
    <m/>
    <m/>
    <m/>
    <m/>
    <m/>
    <m/>
    <m/>
    <m/>
    <m/>
    <m/>
    <m/>
    <m/>
    <m/>
    <m/>
    <m/>
    <m/>
    <m/>
    <m/>
    <x v="786"/>
  </r>
  <r>
    <n v="11583570371"/>
    <d v="2020-05-09T16:33:42.000"/>
    <d v="2020-05-09T16:42:44.000"/>
    <s v="RCAC"/>
    <x v="0"/>
    <s v="1"/>
    <m/>
    <m/>
    <m/>
    <x v="0"/>
    <n v="263"/>
    <n v="683.8000000000001"/>
    <x v="1"/>
    <x v="1"/>
    <x v="1"/>
    <n v="0"/>
    <n v="1"/>
    <n v="0"/>
    <x v="0"/>
    <s v=""/>
    <s v="No"/>
    <m/>
    <m/>
    <m/>
    <m/>
    <m/>
    <m/>
    <m/>
    <m/>
    <m/>
    <m/>
    <m/>
    <m/>
    <m/>
    <m/>
    <m/>
    <m/>
    <n v="0"/>
    <x v="2"/>
    <m/>
    <s v=""/>
    <s v="Yes"/>
    <m/>
    <s v="U.S. Department of Agriculture loan(s)"/>
    <m/>
    <m/>
    <m/>
    <m/>
    <m/>
    <m/>
    <s v="No"/>
    <s v="Yes"/>
    <s v="Ensuring that an operator is available from another system if needed."/>
    <m/>
    <s v="Personnel backups"/>
    <m/>
    <m/>
    <m/>
    <m/>
    <m/>
    <m/>
    <m/>
    <m/>
    <m/>
    <m/>
    <m/>
    <s v="Not sure"/>
    <m/>
    <m/>
    <m/>
    <x v="787"/>
  </r>
  <r>
    <n v="11604724850"/>
    <d v="2020-05-14T21:50:10.000"/>
    <d v="2020-05-15T13:34:30.000"/>
    <s v="CU"/>
    <x v="13"/>
    <s v="1"/>
    <m/>
    <m/>
    <m/>
    <x v="2"/>
    <n v="2063"/>
    <n v="5363.8"/>
    <x v="2"/>
    <x v="16"/>
    <x v="8"/>
    <n v="9"/>
    <n v="2"/>
    <n v="1"/>
    <x v="2"/>
    <n v="9"/>
    <s v="Yes"/>
    <s v="paying staff"/>
    <s v="keeping staff"/>
    <s v="paying bills, like electricity"/>
    <m/>
    <s v="maintaining our system"/>
    <s v="complying with state and/or federal regulations"/>
    <s v="delaying or impeding capital improvement projects"/>
    <s v="paying back existing debt"/>
    <m/>
    <m/>
    <m/>
    <m/>
    <m/>
    <m/>
    <s v="Decrease"/>
    <n v="24"/>
    <n v="-24"/>
    <x v="6"/>
    <n v="8123"/>
    <n v="-8123"/>
    <s v="Yes"/>
    <m/>
    <m/>
    <s v="State Revolving Fund loan(s)"/>
    <m/>
    <m/>
    <m/>
    <m/>
    <m/>
    <s v="Not applicable"/>
    <s v="Yes"/>
    <s v="2 additional water systems purchase water from the city."/>
    <m/>
    <s v="Purchase of water"/>
    <s v="Work out agreements with delinquent customers."/>
    <m/>
    <s v="Assistance to customers with payments and/or suspended shutoffs"/>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m/>
    <m/>
    <x v="788"/>
  </r>
  <r>
    <n v="11568947107"/>
    <d v="2020-05-05T16:43:18.000"/>
    <d v="2020-05-05T16:52:51.000"/>
    <s v="CU"/>
    <x v="11"/>
    <s v="1"/>
    <m/>
    <m/>
    <m/>
    <x v="2"/>
    <n v="866"/>
    <n v="2251.6"/>
    <x v="1"/>
    <x v="25"/>
    <x v="8"/>
    <n v="4"/>
    <n v="2"/>
    <n v="0"/>
    <x v="6"/>
    <n v="1"/>
    <s v="Yes"/>
    <s v="paying staff"/>
    <s v="keeping staff"/>
    <s v="paying bills, like electricity"/>
    <m/>
    <s v="maintaining our system"/>
    <s v="complying with state and/or federal regulations"/>
    <s v="delaying or impeding capital improvement projects"/>
    <s v="paying back existing debt"/>
    <m/>
    <m/>
    <m/>
    <m/>
    <m/>
    <m/>
    <s v="Increase"/>
    <n v="2"/>
    <n v="2"/>
    <x v="2"/>
    <n v="1605"/>
    <n v="1605"/>
    <s v="Yes"/>
    <m/>
    <m/>
    <m/>
    <m/>
    <m/>
    <s v="local bank loan"/>
    <m/>
    <s v="Bank loan"/>
    <s v="No"/>
    <s v="Not sure"/>
    <m/>
    <m/>
    <m/>
    <m/>
    <m/>
    <m/>
    <s v="Help navigating resources and/or policy changes"/>
    <s v="Help accessing financial assistance"/>
    <s v="Help with operations and maintenance"/>
    <m/>
    <m/>
    <s v="Help complying with state and/or federal regulations"/>
    <m/>
    <m/>
    <m/>
    <m/>
    <m/>
    <m/>
    <x v="789"/>
  </r>
  <r>
    <n v="11569480524"/>
    <d v="2020-05-05T19:09:55.000"/>
    <d v="2020-05-05T19:14:01.000"/>
    <s v="CU"/>
    <x v="11"/>
    <s v="1"/>
    <s v="Yes"/>
    <m/>
    <m/>
    <x v="0"/>
    <n v="684"/>
    <n v="1778.4"/>
    <x v="1"/>
    <x v="25"/>
    <x v="8"/>
    <n v="3"/>
    <n v="0"/>
    <n v="0"/>
    <x v="4"/>
    <n v="4"/>
    <s v="Yes"/>
    <s v="paying staff"/>
    <s v="keeping staff"/>
    <s v="paying bills, like electricity"/>
    <m/>
    <s v="maintaining our system"/>
    <m/>
    <s v="delaying or impeding capital improvement projects"/>
    <s v="paying back existing debt"/>
    <m/>
    <m/>
    <m/>
    <m/>
    <m/>
    <m/>
    <s v="No change"/>
    <n v="0"/>
    <n v="0"/>
    <x v="2"/>
    <n v="0"/>
    <n v="0"/>
    <s v="Yes"/>
    <m/>
    <m/>
    <m/>
    <m/>
    <m/>
    <s v="local bank loan"/>
    <m/>
    <s v="Bank loan"/>
    <s v="No"/>
    <s v="No"/>
    <m/>
    <m/>
    <m/>
    <m/>
    <m/>
    <m/>
    <s v="Help navigating resources and/or policy changes"/>
    <s v="Help accessing financial assistance"/>
    <s v="Help with operations and maintenance"/>
    <m/>
    <m/>
    <m/>
    <m/>
    <s v="Help planning for or adjusting to any future reopening (flushing, financing reconnections, etc.)"/>
    <m/>
    <m/>
    <m/>
    <m/>
    <x v="789"/>
  </r>
  <r>
    <n v="11605194107"/>
    <d v="2020-05-15T15:23:17.000"/>
    <d v="2020-05-15T15:27:37.000"/>
    <s v="CU"/>
    <x v="21"/>
    <s v="1"/>
    <m/>
    <m/>
    <m/>
    <x v="0"/>
    <n v="456"/>
    <n v="1185.6000000000001"/>
    <x v="1"/>
    <x v="1"/>
    <x v="1"/>
    <n v="1"/>
    <n v="5"/>
    <n v="0"/>
    <x v="1"/>
    <n v="15"/>
    <s v="No"/>
    <m/>
    <m/>
    <m/>
    <m/>
    <m/>
    <m/>
    <m/>
    <m/>
    <m/>
    <m/>
    <m/>
    <m/>
    <m/>
    <m/>
    <m/>
    <m/>
    <n v="0"/>
    <x v="2"/>
    <m/>
    <s v=""/>
    <s v="Yes"/>
    <m/>
    <s v="U.S. Department of Agriculture loan(s)"/>
    <m/>
    <m/>
    <m/>
    <s v="USDA LOAN"/>
    <m/>
    <m/>
    <s v="No"/>
    <s v="No"/>
    <m/>
    <m/>
    <m/>
    <m/>
    <m/>
    <m/>
    <m/>
    <m/>
    <m/>
    <m/>
    <m/>
    <m/>
    <m/>
    <m/>
    <s v="Not sure"/>
    <m/>
    <m/>
    <m/>
    <x v="790"/>
  </r>
  <r>
    <n v="11591974994"/>
    <d v="2020-05-12T13:12:17.000"/>
    <d v="2020-05-12T13:14:46.000"/>
    <s v="GLCAP"/>
    <x v="12"/>
    <s v="1"/>
    <m/>
    <m/>
    <m/>
    <x v="2"/>
    <n v="1494"/>
    <n v="3884.4"/>
    <x v="2"/>
    <x v="34"/>
    <x v="5"/>
    <n v="9"/>
    <n v="0"/>
    <n v="0"/>
    <x v="1"/>
    <n v="15"/>
    <s v="Not sure"/>
    <m/>
    <m/>
    <m/>
    <m/>
    <m/>
    <m/>
    <m/>
    <m/>
    <m/>
    <m/>
    <m/>
    <m/>
    <m/>
    <m/>
    <m/>
    <m/>
    <n v="0"/>
    <x v="2"/>
    <m/>
    <s v=""/>
    <s v="Yes"/>
    <s v="Bond(s)"/>
    <s v="U.S. Department of Agriculture loan(s)"/>
    <s v="State Revolving Fund loan(s)"/>
    <m/>
    <m/>
    <m/>
    <m/>
    <m/>
    <s v="No"/>
    <s v="No"/>
    <m/>
    <m/>
    <m/>
    <m/>
    <m/>
    <m/>
    <m/>
    <m/>
    <m/>
    <s v="Help accessing Personal Protective Equipment (PPE)"/>
    <s v="Help accessing supplies/chemicals"/>
    <m/>
    <m/>
    <m/>
    <m/>
    <s v="sanitizing supplies (taking samples) and toiletries for essential staff  &amp; PPE (MASKS &amp; GLOVES)"/>
    <m/>
    <m/>
    <x v="791"/>
  </r>
  <r>
    <n v="11592143678"/>
    <d v="2020-05-12T13:50:09.000"/>
    <d v="2020-05-12T14:01:36.000"/>
    <s v="SERCAP"/>
    <x v="17"/>
    <s v="1"/>
    <m/>
    <m/>
    <m/>
    <x v="2"/>
    <n v="350"/>
    <n v="910"/>
    <x v="1"/>
    <x v="17"/>
    <x v="8"/>
    <n v="2"/>
    <n v="2"/>
    <n v="0"/>
    <x v="4"/>
    <n v="4"/>
    <s v="Yes"/>
    <s v="paying staff"/>
    <m/>
    <s v="paying bills, like electricity"/>
    <s v="paying for chemicals"/>
    <m/>
    <m/>
    <m/>
    <m/>
    <m/>
    <m/>
    <m/>
    <m/>
    <m/>
    <m/>
    <s v="Decrease"/>
    <n v="20"/>
    <n v="-20"/>
    <x v="0"/>
    <n v="5000"/>
    <n v="-5000"/>
    <s v="No"/>
    <m/>
    <m/>
    <m/>
    <s v="Not borrowing"/>
    <m/>
    <m/>
    <m/>
    <m/>
    <s v="Not applicable"/>
    <s v="No"/>
    <m/>
    <m/>
    <m/>
    <m/>
    <m/>
    <m/>
    <s v="Help navigating resources and/or policy changes"/>
    <s v="Help accessing financial assistance"/>
    <m/>
    <s v="Help accessing Personal Protective Equipment (PPE)"/>
    <m/>
    <m/>
    <m/>
    <m/>
    <m/>
    <m/>
    <m/>
    <m/>
    <x v="792"/>
  </r>
  <r>
    <n v="11592703353"/>
    <d v="2020-05-12T15:47:07.000"/>
    <d v="2020-05-12T15:57:04.000"/>
    <s v="GLCAP"/>
    <x v="3"/>
    <s v="1"/>
    <m/>
    <m/>
    <m/>
    <x v="0"/>
    <n v="70"/>
    <n v="182"/>
    <x v="0"/>
    <x v="3"/>
    <x v="3"/>
    <n v="1"/>
    <n v="0"/>
    <n v="0"/>
    <x v="1"/>
    <n v="15"/>
    <s v="No"/>
    <m/>
    <m/>
    <m/>
    <m/>
    <m/>
    <m/>
    <m/>
    <m/>
    <m/>
    <m/>
    <m/>
    <m/>
    <m/>
    <m/>
    <m/>
    <m/>
    <n v="0"/>
    <x v="2"/>
    <m/>
    <s v=""/>
    <s v="No"/>
    <m/>
    <m/>
    <m/>
    <s v="Not borrowing"/>
    <m/>
    <m/>
    <m/>
    <m/>
    <s v="Not applicable"/>
    <s v="No"/>
    <m/>
    <m/>
    <m/>
    <m/>
    <m/>
    <m/>
    <m/>
    <m/>
    <m/>
    <s v="Help accessing Personal Protective Equipment (PPE)"/>
    <m/>
    <s v="Help complying with state and/or federal regulations"/>
    <m/>
    <m/>
    <m/>
    <m/>
    <m/>
    <m/>
    <x v="793"/>
  </r>
  <r>
    <n v="11605556505"/>
    <d v="2020-05-15T16:52:50.000"/>
    <d v="2020-05-15T17:00:23.000"/>
    <s v="CU"/>
    <x v="13"/>
    <s v="1"/>
    <m/>
    <m/>
    <m/>
    <x v="0"/>
    <n v="72"/>
    <n v="187.20000000000002"/>
    <x v="0"/>
    <x v="25"/>
    <x v="8"/>
    <n v="1"/>
    <n v="0"/>
    <n v="0"/>
    <x v="2"/>
    <n v="9"/>
    <s v="Yes"/>
    <s v="paying staff"/>
    <s v="keeping staff"/>
    <s v="paying bills, like electricity"/>
    <s v="paying for chemicals"/>
    <s v="maintaining our system"/>
    <s v="complying with state and/or federal regulations"/>
    <s v="delaying or impeding capital improvement projects"/>
    <m/>
    <m/>
    <m/>
    <m/>
    <m/>
    <m/>
    <m/>
    <s v="Decrease"/>
    <n v="48"/>
    <n v="-48"/>
    <x v="10"/>
    <n v="2541"/>
    <n v="-2541"/>
    <s v="Yes"/>
    <m/>
    <m/>
    <s v="State Revolving Fund loan(s)"/>
    <m/>
    <m/>
    <m/>
    <m/>
    <m/>
    <s v="No"/>
    <s v="Yes"/>
    <s v="The City of - is in a Decentralization Wastewater project and the town of - is continuing to collaborate planning of the current project."/>
    <m/>
    <s v="Communication/Discussion - Providing help as needed"/>
    <m/>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m/>
    <m/>
    <x v="794"/>
  </r>
  <r>
    <n v="11597650696"/>
    <d v="2020-05-13T18:20:53.000"/>
    <d v="2020-05-13T18:24:49.000"/>
    <s v="CU"/>
    <x v="21"/>
    <s v="1"/>
    <m/>
    <m/>
    <m/>
    <x v="2"/>
    <n v="100"/>
    <n v="260"/>
    <x v="0"/>
    <x v="17"/>
    <x v="8"/>
    <n v="0"/>
    <n v="2"/>
    <n v="1"/>
    <x v="0"/>
    <s v=""/>
    <s v="Not sure"/>
    <m/>
    <m/>
    <m/>
    <m/>
    <m/>
    <m/>
    <m/>
    <m/>
    <m/>
    <m/>
    <m/>
    <m/>
    <m/>
    <m/>
    <m/>
    <m/>
    <n v="0"/>
    <x v="2"/>
    <m/>
    <s v=""/>
    <m/>
    <m/>
    <m/>
    <m/>
    <m/>
    <m/>
    <s v="INFRASTRUCTURE  GRANT"/>
    <m/>
    <s v="Grant - other source"/>
    <s v="Not applicable"/>
    <s v="No"/>
    <m/>
    <m/>
    <m/>
    <m/>
    <m/>
    <m/>
    <m/>
    <m/>
    <s v="Help with operations and maintenance"/>
    <m/>
    <s v="Help accessing supplies/chemicals"/>
    <m/>
    <m/>
    <m/>
    <m/>
    <m/>
    <m/>
    <m/>
    <x v="795"/>
  </r>
  <r>
    <n v="11592195230"/>
    <d v="2020-05-12T14:00:59.000"/>
    <d v="2020-05-12T14:14:14.000"/>
    <s v="CU"/>
    <x v="11"/>
    <s v="1"/>
    <s v="Yes"/>
    <m/>
    <m/>
    <x v="1"/>
    <n v="572"/>
    <n v="1487.2"/>
    <x v="1"/>
    <x v="16"/>
    <x v="8"/>
    <n v="7"/>
    <n v="0"/>
    <n v="1"/>
    <x v="4"/>
    <n v="4"/>
    <s v="Yes"/>
    <s v="paying staff"/>
    <s v="keeping staff"/>
    <s v="paying bills, like electricity"/>
    <s v="paying for chemicals"/>
    <s v="maintaining our system"/>
    <s v="complying with state and/or federal regulations"/>
    <s v="delaying or impeding capital improvement projects"/>
    <m/>
    <m/>
    <m/>
    <m/>
    <m/>
    <m/>
    <m/>
    <s v="No change"/>
    <n v="0"/>
    <n v="0"/>
    <x v="2"/>
    <n v="0"/>
    <n v="0"/>
    <s v="Yes"/>
    <m/>
    <s v="U.S. Department of Agriculture loan(s)"/>
    <m/>
    <m/>
    <m/>
    <m/>
    <m/>
    <m/>
    <s v="No"/>
    <s v="No"/>
    <m/>
    <m/>
    <m/>
    <m/>
    <m/>
    <m/>
    <s v="Help navigating resources and/or policy changes"/>
    <s v="Help accessing financial assistance"/>
    <s v="Help with operations and maintenance"/>
    <m/>
    <m/>
    <s v="Help complying with state and/or federal regulations"/>
    <m/>
    <m/>
    <m/>
    <m/>
    <m/>
    <m/>
    <x v="796"/>
  </r>
  <r>
    <n v="11580120324"/>
    <d v="2020-05-08T14:22:29.000"/>
    <d v="2020-05-08T14:25:29.000"/>
    <s v="SERCAP"/>
    <x v="28"/>
    <s v="1"/>
    <m/>
    <m/>
    <m/>
    <x v="0"/>
    <n v="550"/>
    <n v="1430"/>
    <x v="1"/>
    <x v="8"/>
    <x v="8"/>
    <n v="0"/>
    <n v="0"/>
    <n v="3"/>
    <x v="0"/>
    <s v=""/>
    <s v="Not sure"/>
    <m/>
    <m/>
    <m/>
    <m/>
    <m/>
    <m/>
    <m/>
    <m/>
    <m/>
    <m/>
    <m/>
    <m/>
    <m/>
    <m/>
    <m/>
    <m/>
    <n v="0"/>
    <x v="2"/>
    <m/>
    <s v=""/>
    <s v="No"/>
    <m/>
    <m/>
    <m/>
    <s v="Not borrowing"/>
    <m/>
    <m/>
    <m/>
    <m/>
    <s v="Not applicable"/>
    <s v="No"/>
    <m/>
    <m/>
    <m/>
    <m/>
    <m/>
    <m/>
    <m/>
    <s v="Help accessing financial assistance"/>
    <m/>
    <m/>
    <m/>
    <m/>
    <m/>
    <m/>
    <m/>
    <m/>
    <m/>
    <m/>
    <x v="797"/>
  </r>
  <r>
    <n v="11581651405"/>
    <d v="2020-05-08T21:35:23.000"/>
    <d v="2020-05-08T21:56:37.000"/>
    <s v="RSOL"/>
    <x v="9"/>
    <s v="1"/>
    <m/>
    <m/>
    <m/>
    <x v="0"/>
    <n v="35"/>
    <n v="91"/>
    <x v="0"/>
    <x v="10"/>
    <x v="8"/>
    <n v="1"/>
    <n v="2"/>
    <n v="0"/>
    <x v="3"/>
    <n v="0"/>
    <s v="Yes"/>
    <m/>
    <m/>
    <m/>
    <m/>
    <s v="maintaining our system"/>
    <s v="complying with state and/or federal regulations"/>
    <s v="delaying or impeding capital improvement projects"/>
    <m/>
    <m/>
    <m/>
    <m/>
    <m/>
    <m/>
    <m/>
    <s v="No change"/>
    <n v="0"/>
    <n v="0"/>
    <x v="2"/>
    <n v="0"/>
    <n v="0"/>
    <s v="No"/>
    <m/>
    <m/>
    <m/>
    <s v="Not borrowing"/>
    <m/>
    <m/>
    <m/>
    <m/>
    <s v="Not applicable"/>
    <s v="Not sure"/>
    <m/>
    <m/>
    <m/>
    <s v="Nada realmente importante,todos estamos enfocados a protejer nuestras familias,diria yo que nuestros sistemas pasan a un segundo plano hasta que todo este problema se resuelva,creo que esto no es muy inspiradorpero es la realidad."/>
    <s v="Nothing really important, we are all focused on protecting our families, I would say that our systems go into the background until this whole problem is solved. I think this is not very inspiring but it is reality."/>
    <s v="None/NA"/>
    <s v="Help navigating resources and/or policy changes"/>
    <s v="Help accessing financial assistance"/>
    <m/>
    <s v="Help accessing Personal Protective Equipment (PPE)"/>
    <m/>
    <s v="Help complying with state and/or federal regulations"/>
    <m/>
    <m/>
    <m/>
    <m/>
    <m/>
    <m/>
    <x v="798"/>
  </r>
  <r>
    <n v="11605745601"/>
    <d v="2020-05-15T17:41:44.000"/>
    <d v="2020-05-15T17:52:44.000"/>
    <s v="RCAC"/>
    <x v="0"/>
    <s v="1"/>
    <m/>
    <m/>
    <m/>
    <x v="0"/>
    <n v="91"/>
    <n v="236.6"/>
    <x v="0"/>
    <x v="8"/>
    <x v="8"/>
    <n v="0"/>
    <n v="3"/>
    <n v="0"/>
    <x v="2"/>
    <n v="9"/>
    <s v="Yes"/>
    <s v="paying staff"/>
    <s v="keeping staff"/>
    <s v="paying bills, like electricity"/>
    <s v="paying for chemicals"/>
    <s v="maintaining our system"/>
    <s v="complying with state and/or federal regulations"/>
    <s v="delaying or impeding capital improvement projects"/>
    <s v="paying back existing debt"/>
    <s v="unsure"/>
    <m/>
    <m/>
    <m/>
    <m/>
    <m/>
    <s v="Decrease"/>
    <n v="10"/>
    <n v="-10"/>
    <x v="1"/>
    <n v="1000"/>
    <n v="-1000"/>
    <s v="Yes"/>
    <m/>
    <s v="U.S. Department of Agriculture loan(s)"/>
    <s v="State Revolving Fund loan(s)"/>
    <m/>
    <m/>
    <m/>
    <m/>
    <m/>
    <s v="No"/>
    <s v="Yes"/>
    <s v="The Village of - has collaborated with RCAC and the NM Rural Water Association to ensure strategies are present, in the event the Village needs help in distributing water to our residents."/>
    <m/>
    <s v="Communication/Discussion - Sharing ideas/see what other organizations are doing"/>
    <m/>
    <m/>
    <m/>
    <s v="Help navigating resources and/or policy changes"/>
    <s v="Help accessing financial assistance"/>
    <s v="Help with operations and maintenance"/>
    <s v="Help accessing Personal Protective Equipment (PPE)"/>
    <s v="Help accessing supplies/chemicals"/>
    <m/>
    <s v="Help communicating with customers"/>
    <s v="Help planning for or adjusting to any future reopening (flushing, financing reconnections, etc.)"/>
    <s v="Not sure"/>
    <m/>
    <m/>
    <m/>
    <x v="799"/>
  </r>
  <r>
    <n v="11573750267"/>
    <d v="2020-05-06T20:40:51.000"/>
    <d v="2020-05-07T16:51:43.000"/>
    <s v="CU"/>
    <x v="13"/>
    <s v="1"/>
    <m/>
    <m/>
    <m/>
    <x v="2"/>
    <n v="179"/>
    <n v="465.40000000000003"/>
    <x v="0"/>
    <x v="32"/>
    <x v="5"/>
    <n v="0"/>
    <n v="3"/>
    <n v="1"/>
    <x v="4"/>
    <n v="4"/>
    <s v="Yes"/>
    <s v="paying staff"/>
    <s v="keeping staff"/>
    <m/>
    <m/>
    <s v="maintaining our system"/>
    <s v="complying with state and/or federal regulations"/>
    <s v="delaying or impeding capital improvement projects"/>
    <m/>
    <m/>
    <m/>
    <s v="Severe Storm caused a greater impact during COVID19."/>
    <m/>
    <s v="Miscellaneous"/>
    <n v="1"/>
    <s v="Decrease"/>
    <n v="30"/>
    <n v="-30"/>
    <x v="6"/>
    <n v="2900"/>
    <n v="-2900"/>
    <s v="No"/>
    <m/>
    <m/>
    <m/>
    <s v="Not borrowing"/>
    <m/>
    <m/>
    <m/>
    <m/>
    <s v="No"/>
    <s v="Yes"/>
    <s v="`- is working with county officials, Communities Unlimited, Civil Engineers, and neighboring towns for Emergency Response and Water and Wastewater operation assistance."/>
    <m/>
    <s v="Operation assistance"/>
    <s v="`- contracted a company to disinfect the playground area and community center so citizens could continue to have access to facilities and areas. - was the only city in the county that had a fuel/gas station, Entergy Vehicles were allowed to fill up trucks as a priority to address the Natural Disaster Storms and COVID19. - City Employees coordinated the local churches to supply food during this time due to the loss of power in the county for a 6 to 7 day period of time. The community has continued efforts to recover from the severe storms and address COVID19 new cases that arise. Firefighters have had to assist with rescue efforts to citizens due to fire safety."/>
    <m/>
    <s v="General assistance"/>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s v="Elderly resident recently had a medical procedure where he needs power to operate medical equipment. The City of - has to coordinate with medical professionals to ensure the health and safety of the resident The fire department needs more than just mask and gloves."/>
    <m/>
    <m/>
    <x v="800"/>
  </r>
  <r>
    <n v="11599219590"/>
    <d v="2020-05-14T03:10:54.000"/>
    <d v="2020-05-14T03:15:03.000"/>
    <s v="MAP"/>
    <x v="32"/>
    <s v="1"/>
    <s v="Yes"/>
    <m/>
    <m/>
    <x v="1"/>
    <n v="150"/>
    <n v="390"/>
    <x v="0"/>
    <x v="8"/>
    <x v="8"/>
    <n v="0"/>
    <n v="0"/>
    <n v="2"/>
    <x v="4"/>
    <n v="4"/>
    <s v="Not sure"/>
    <m/>
    <m/>
    <m/>
    <m/>
    <m/>
    <m/>
    <m/>
    <m/>
    <m/>
    <m/>
    <m/>
    <m/>
    <m/>
    <m/>
    <m/>
    <m/>
    <n v="0"/>
    <x v="2"/>
    <m/>
    <s v=""/>
    <s v="No"/>
    <m/>
    <m/>
    <m/>
    <s v="Not borrowing"/>
    <m/>
    <m/>
    <m/>
    <m/>
    <s v="Not applicable"/>
    <s v="Not sure"/>
    <m/>
    <m/>
    <m/>
    <m/>
    <m/>
    <m/>
    <m/>
    <m/>
    <s v="Help with operations and maintenance"/>
    <m/>
    <m/>
    <m/>
    <m/>
    <s v="Help planning for or adjusting to any future reopening (flushing, financing reconnections, etc.)"/>
    <m/>
    <s v="Help establishing plan for system deferred maintenance"/>
    <m/>
    <m/>
    <x v="801"/>
  </r>
  <r>
    <n v="11604738542"/>
    <d v="2020-05-15T13:20:15.000"/>
    <d v="2020-05-15T13:39:28.000"/>
    <s v="CU"/>
    <x v="11"/>
    <s v="1"/>
    <s v="Yes"/>
    <s v="CREEK"/>
    <m/>
    <x v="2"/>
    <n v="661"/>
    <n v="1718.6000000000001"/>
    <x v="1"/>
    <x v="21"/>
    <x v="10"/>
    <n v="20"/>
    <n v="1"/>
    <n v="0"/>
    <x v="6"/>
    <n v="1"/>
    <s v="Yes"/>
    <s v="paying staff"/>
    <s v="keeping staff"/>
    <s v="paying bills, like electricity"/>
    <s v="paying for chemicals"/>
    <s v="maintaining our system"/>
    <m/>
    <s v="delaying or impeding capital improvement projects"/>
    <s v="paying back existing debt"/>
    <m/>
    <m/>
    <m/>
    <m/>
    <m/>
    <m/>
    <s v="Decrease"/>
    <n v="75"/>
    <n v="-75"/>
    <x v="12"/>
    <n v="100000"/>
    <n v="-100000"/>
    <s v="Yes"/>
    <m/>
    <s v="U.S. Department of Agriculture loan(s)"/>
    <m/>
    <m/>
    <m/>
    <m/>
    <m/>
    <m/>
    <s v="Yes"/>
    <s v="Yes"/>
    <s v="WORKING WITH - COUNTY EMERGENCY MANAGEMENT AND SURROUNDING CITY'S TO COORDINATE COVID 19 RESTRICTIONS AND COMMUNITY HELP."/>
    <m/>
    <s v="No details provided - just listed agency they're partnering with"/>
    <s v="WE LIVE IN A SMALL CITY AND EVERYONE IN OUR COMMUNITY HAS COME TOGETHER TO HELP KEEP OUR ELDERLY SAFE AND HEALTHY.  WE HAVE CLOSED OUR PARKS AND OUR COMMUNITY HAS HELPED WITH THE COVID RESTRICTIONS AND COMPLIED WITH ALL WE HAVE ASK THEM TO DO TO KEEP EVERYONE SAFE."/>
    <m/>
    <s v="Compliance with disinfection/social distancing protocols"/>
    <m/>
    <s v="Help accessing financial assistance"/>
    <m/>
    <s v="Help accessing Personal Protective Equipment (PPE)"/>
    <m/>
    <m/>
    <m/>
    <s v="Help planning for or adjusting to any future reopening (flushing, financing reconnections, etc.)"/>
    <m/>
    <m/>
    <m/>
    <m/>
    <x v="802"/>
  </r>
  <r>
    <n v="11602427856"/>
    <d v="2020-05-14T21:09:01.000"/>
    <d v="2020-05-14T21:10:47.000"/>
    <s v="CU"/>
    <x v="5"/>
    <s v="1"/>
    <m/>
    <m/>
    <m/>
    <x v="2"/>
    <n v="1510"/>
    <n v="3926"/>
    <x v="2"/>
    <x v="11"/>
    <x v="2"/>
    <n v="3"/>
    <n v="2"/>
    <n v="1"/>
    <x v="2"/>
    <n v="9"/>
    <s v="No"/>
    <m/>
    <m/>
    <m/>
    <m/>
    <m/>
    <m/>
    <m/>
    <m/>
    <m/>
    <m/>
    <m/>
    <m/>
    <m/>
    <m/>
    <m/>
    <m/>
    <n v="0"/>
    <x v="2"/>
    <m/>
    <s v=""/>
    <s v="Yes"/>
    <m/>
    <s v="U.S. Department of Agriculture loan(s)"/>
    <m/>
    <m/>
    <m/>
    <s v="Block Grant Funds"/>
    <m/>
    <s v="Block grant"/>
    <s v="No"/>
    <s v="No"/>
    <m/>
    <m/>
    <m/>
    <m/>
    <m/>
    <m/>
    <m/>
    <m/>
    <m/>
    <m/>
    <m/>
    <m/>
    <m/>
    <m/>
    <s v="Not sure"/>
    <m/>
    <m/>
    <m/>
    <x v="803"/>
  </r>
  <r>
    <n v="11602019300"/>
    <d v="2020-05-14T19:13:05.000"/>
    <d v="2020-05-14T19:16:01.000"/>
    <s v="CU"/>
    <x v="21"/>
    <s v="1"/>
    <m/>
    <m/>
    <m/>
    <x v="2"/>
    <n v="135"/>
    <n v="351"/>
    <x v="0"/>
    <x v="16"/>
    <x v="8"/>
    <n v="2"/>
    <n v="0"/>
    <n v="1"/>
    <x v="4"/>
    <n v="4"/>
    <s v="Yes"/>
    <s v="paying staff"/>
    <m/>
    <s v="paying bills, like electricity"/>
    <s v="paying for chemicals"/>
    <s v="maintaining our system"/>
    <m/>
    <m/>
    <m/>
    <m/>
    <m/>
    <m/>
    <m/>
    <m/>
    <m/>
    <s v="Decrease"/>
    <n v="25"/>
    <n v="-25"/>
    <x v="6"/>
    <m/>
    <s v=""/>
    <s v="Yes"/>
    <m/>
    <s v="U.S. Department of Agriculture loan(s)"/>
    <m/>
    <m/>
    <m/>
    <m/>
    <m/>
    <m/>
    <s v="No"/>
    <s v="No"/>
    <m/>
    <m/>
    <m/>
    <m/>
    <m/>
    <m/>
    <m/>
    <m/>
    <m/>
    <m/>
    <m/>
    <m/>
    <m/>
    <m/>
    <s v="Not sure"/>
    <m/>
    <m/>
    <m/>
    <x v="804"/>
  </r>
  <r>
    <n v="11572961963"/>
    <d v="2020-05-06T17:07:36.000"/>
    <d v="2020-05-06T17:10:54.000"/>
    <s v="CU"/>
    <x v="5"/>
    <s v="1"/>
    <m/>
    <m/>
    <m/>
    <x v="0"/>
    <n v="3000"/>
    <n v="7800"/>
    <x v="2"/>
    <x v="5"/>
    <x v="5"/>
    <n v="6"/>
    <n v="1"/>
    <n v="2"/>
    <x v="1"/>
    <n v="15"/>
    <s v="No"/>
    <m/>
    <m/>
    <m/>
    <m/>
    <m/>
    <m/>
    <m/>
    <m/>
    <m/>
    <m/>
    <m/>
    <m/>
    <m/>
    <m/>
    <m/>
    <m/>
    <n v="0"/>
    <x v="2"/>
    <m/>
    <s v=""/>
    <s v="Yes"/>
    <s v="Bond(s)"/>
    <s v="U.S. Department of Agriculture loan(s)"/>
    <s v="State Revolving Fund loan(s)"/>
    <m/>
    <m/>
    <m/>
    <m/>
    <m/>
    <s v="No"/>
    <s v="No"/>
    <m/>
    <m/>
    <m/>
    <m/>
    <m/>
    <m/>
    <m/>
    <m/>
    <m/>
    <s v="Help accessing Personal Protective Equipment (PPE)"/>
    <m/>
    <m/>
    <m/>
    <m/>
    <m/>
    <m/>
    <m/>
    <m/>
    <x v="805"/>
  </r>
  <r>
    <n v="11572141907"/>
    <d v="2020-05-06T13:36:50.000"/>
    <d v="2020-05-06T13:43:58.000"/>
    <s v="CU"/>
    <x v="11"/>
    <s v="1"/>
    <s v="Yes"/>
    <m/>
    <m/>
    <x v="0"/>
    <n v="330"/>
    <n v="858"/>
    <x v="1"/>
    <x v="17"/>
    <x v="8"/>
    <n v="2"/>
    <n v="1"/>
    <n v="0"/>
    <x v="2"/>
    <n v="9"/>
    <s v="No"/>
    <m/>
    <m/>
    <m/>
    <m/>
    <m/>
    <m/>
    <m/>
    <m/>
    <m/>
    <m/>
    <m/>
    <m/>
    <m/>
    <m/>
    <m/>
    <m/>
    <n v="0"/>
    <x v="2"/>
    <m/>
    <s v=""/>
    <s v="No"/>
    <m/>
    <m/>
    <m/>
    <s v="Not borrowing"/>
    <m/>
    <m/>
    <m/>
    <m/>
    <s v="No"/>
    <s v="No"/>
    <m/>
    <m/>
    <m/>
    <s v="None"/>
    <m/>
    <s v="None/NA"/>
    <m/>
    <m/>
    <m/>
    <m/>
    <m/>
    <m/>
    <m/>
    <m/>
    <s v="Not sure"/>
    <m/>
    <m/>
    <m/>
    <x v="806"/>
  </r>
  <r>
    <n v="11583922003"/>
    <d v="2020-05-09T20:06:36.000"/>
    <d v="2020-05-09T20:12:15.000"/>
    <s v="GLCAP"/>
    <x v="12"/>
    <s v="1"/>
    <m/>
    <m/>
    <m/>
    <x v="0"/>
    <n v="1659"/>
    <n v="4313.400000000001"/>
    <x v="2"/>
    <x v="54"/>
    <x v="2"/>
    <n v="9"/>
    <n v="0"/>
    <n v="0"/>
    <x v="2"/>
    <n v="9"/>
    <s v="Yes"/>
    <s v="paying staff"/>
    <m/>
    <s v="paying bills, like electricity"/>
    <s v="paying for chemicals"/>
    <m/>
    <m/>
    <m/>
    <m/>
    <m/>
    <m/>
    <m/>
    <m/>
    <m/>
    <m/>
    <s v="Decrease"/>
    <n v="20"/>
    <n v="-20"/>
    <x v="0"/>
    <n v="27000"/>
    <n v="-27000"/>
    <s v="Yes"/>
    <s v="Bond(s)"/>
    <s v="U.S. Department of Agriculture loan(s)"/>
    <m/>
    <m/>
    <m/>
    <m/>
    <m/>
    <m/>
    <s v="No"/>
    <s v="No"/>
    <m/>
    <m/>
    <m/>
    <m/>
    <m/>
    <m/>
    <s v="Help navigating resources and/or policy changes"/>
    <m/>
    <m/>
    <s v="Help accessing Personal Protective Equipment (PPE)"/>
    <m/>
    <m/>
    <m/>
    <m/>
    <m/>
    <m/>
    <m/>
    <m/>
    <x v="807"/>
  </r>
  <r>
    <n v="11597092745"/>
    <d v="2020-05-13T16:00:34.000"/>
    <d v="2020-05-13T16:07:17.000"/>
    <s v="CU"/>
    <x v="13"/>
    <s v="1"/>
    <m/>
    <m/>
    <m/>
    <x v="2"/>
    <n v="489"/>
    <n v="1271.4"/>
    <x v="1"/>
    <x v="5"/>
    <x v="5"/>
    <n v="1"/>
    <n v="0"/>
    <n v="0"/>
    <x v="1"/>
    <n v="15"/>
    <s v="No"/>
    <m/>
    <m/>
    <m/>
    <m/>
    <m/>
    <m/>
    <m/>
    <m/>
    <m/>
    <m/>
    <m/>
    <m/>
    <m/>
    <m/>
    <m/>
    <m/>
    <n v="0"/>
    <x v="2"/>
    <m/>
    <s v=""/>
    <s v="Yes"/>
    <m/>
    <s v="U.S. Department of Agriculture loan(s)"/>
    <m/>
    <m/>
    <m/>
    <s v="Water loan ANRC and Sewer Loans USDA"/>
    <m/>
    <s v="State gov. agency"/>
    <s v="No"/>
    <s v="No"/>
    <m/>
    <m/>
    <m/>
    <m/>
    <m/>
    <m/>
    <m/>
    <m/>
    <m/>
    <m/>
    <m/>
    <m/>
    <m/>
    <m/>
    <m/>
    <s v="No assistance needed"/>
    <m/>
    <s v="None/NA"/>
    <x v="808"/>
  </r>
  <r>
    <n v="11567793694"/>
    <d v="2020-05-05T11:28:29.000"/>
    <d v="2020-05-05T11:30:31.000"/>
    <s v="GLCAP"/>
    <x v="12"/>
    <s v="1"/>
    <m/>
    <m/>
    <s v="Incomplete"/>
    <x v="0"/>
    <n v="200"/>
    <n v="520"/>
    <x v="1"/>
    <x v="3"/>
    <x v="3"/>
    <n v="1"/>
    <n v="0"/>
    <n v="0"/>
    <x v="2"/>
    <n v="9"/>
    <s v="Yes"/>
    <m/>
    <m/>
    <m/>
    <m/>
    <m/>
    <m/>
    <m/>
    <m/>
    <m/>
    <m/>
    <m/>
    <m/>
    <m/>
    <m/>
    <m/>
    <m/>
    <s v=""/>
    <x v="7"/>
    <m/>
    <s v=""/>
    <m/>
    <m/>
    <m/>
    <m/>
    <m/>
    <m/>
    <m/>
    <m/>
    <m/>
    <m/>
    <m/>
    <m/>
    <m/>
    <m/>
    <m/>
    <m/>
    <m/>
    <m/>
    <m/>
    <m/>
    <m/>
    <m/>
    <m/>
    <m/>
    <m/>
    <m/>
    <m/>
    <m/>
    <m/>
    <x v="809"/>
  </r>
  <r>
    <n v="11573288399"/>
    <d v="2020-05-06T18:24:53.000"/>
    <d v="2020-05-06T18:43:22.000"/>
    <s v="CU"/>
    <x v="13"/>
    <s v="1"/>
    <m/>
    <m/>
    <m/>
    <x v="2"/>
    <n v="192"/>
    <n v="499.20000000000005"/>
    <x v="0"/>
    <x v="16"/>
    <x v="8"/>
    <n v="0"/>
    <n v="4"/>
    <n v="0"/>
    <x v="4"/>
    <n v="4"/>
    <s v="Yes"/>
    <s v="paying staff"/>
    <s v="keeping staff"/>
    <s v="paying bills, like electricity"/>
    <m/>
    <s v="maintaining our system"/>
    <m/>
    <m/>
    <s v="paying back existing debt"/>
    <m/>
    <m/>
    <m/>
    <m/>
    <m/>
    <m/>
    <s v="Increase"/>
    <n v="10"/>
    <n v="10"/>
    <x v="8"/>
    <n v="4000"/>
    <n v="4000"/>
    <m/>
    <m/>
    <m/>
    <m/>
    <m/>
    <m/>
    <s v="waiting on grant"/>
    <m/>
    <s v="Grant - no details provided"/>
    <s v="Yes"/>
    <s v="No"/>
    <m/>
    <m/>
    <m/>
    <m/>
    <m/>
    <m/>
    <s v="Help navigating resources and/or policy changes"/>
    <s v="Help accessing financial assistance"/>
    <m/>
    <s v="Help accessing Personal Protective Equipment (PPE)"/>
    <m/>
    <m/>
    <m/>
    <m/>
    <m/>
    <m/>
    <m/>
    <m/>
    <x v="810"/>
  </r>
  <r>
    <n v="11596446477"/>
    <d v="2020-05-13T13:34:57.000"/>
    <d v="2020-05-13T13:38:28.000"/>
    <s v="CU"/>
    <x v="13"/>
    <s v="1"/>
    <m/>
    <m/>
    <m/>
    <x v="0"/>
    <n v="165"/>
    <n v="429"/>
    <x v="0"/>
    <x v="1"/>
    <x v="1"/>
    <n v="0"/>
    <n v="0"/>
    <n v="2"/>
    <x v="6"/>
    <n v="1"/>
    <s v="Yes"/>
    <s v="paying staff"/>
    <m/>
    <m/>
    <m/>
    <s v="maintaining our system"/>
    <m/>
    <s v="delaying or impeding capital improvement projects"/>
    <s v="paying back existing debt"/>
    <m/>
    <m/>
    <m/>
    <m/>
    <m/>
    <m/>
    <m/>
    <m/>
    <s v=""/>
    <x v="7"/>
    <m/>
    <s v=""/>
    <s v="Yes"/>
    <m/>
    <m/>
    <m/>
    <m/>
    <m/>
    <s v="COMMUNITIES UNLIMITED"/>
    <m/>
    <s v="Communities Unlimited"/>
    <s v="Not applicable"/>
    <s v="No"/>
    <m/>
    <m/>
    <m/>
    <m/>
    <m/>
    <m/>
    <m/>
    <s v="Help accessing financial assistance"/>
    <s v="Help with operations and maintenance"/>
    <m/>
    <m/>
    <m/>
    <m/>
    <m/>
    <m/>
    <m/>
    <m/>
    <m/>
    <x v="810"/>
  </r>
  <r>
    <n v="11604848786"/>
    <d v="2020-05-15T13:56:41.000"/>
    <d v="2020-05-15T14:03:02.000"/>
    <s v="RCAC"/>
    <x v="0"/>
    <s v="1"/>
    <m/>
    <m/>
    <m/>
    <x v="0"/>
    <n v="100"/>
    <n v="260"/>
    <x v="0"/>
    <x v="15"/>
    <x v="8"/>
    <n v="0"/>
    <n v="0"/>
    <n v="2"/>
    <x v="2"/>
    <n v="9"/>
    <s v="Not sure"/>
    <m/>
    <m/>
    <m/>
    <m/>
    <m/>
    <m/>
    <m/>
    <m/>
    <m/>
    <m/>
    <m/>
    <m/>
    <m/>
    <m/>
    <m/>
    <m/>
    <n v="0"/>
    <x v="2"/>
    <m/>
    <s v=""/>
    <s v="No"/>
    <m/>
    <m/>
    <m/>
    <s v="Not borrowing"/>
    <m/>
    <m/>
    <m/>
    <m/>
    <s v="Not applicable"/>
    <s v="No"/>
    <s v="None"/>
    <m/>
    <s v="None/NA"/>
    <s v="None"/>
    <m/>
    <s v="None/NA"/>
    <m/>
    <m/>
    <m/>
    <m/>
    <m/>
    <m/>
    <m/>
    <m/>
    <s v="Not sure"/>
    <m/>
    <m/>
    <m/>
    <x v="811"/>
  </r>
  <r>
    <n v="11576881282"/>
    <d v="2020-05-07T16:45:10.000"/>
    <d v="2020-05-07T17:00:18.000"/>
    <s v="GLCAP"/>
    <x v="3"/>
    <s v="1"/>
    <m/>
    <m/>
    <m/>
    <x v="2"/>
    <n v="690"/>
    <n v="1794"/>
    <x v="1"/>
    <x v="24"/>
    <x v="5"/>
    <n v="7"/>
    <n v="1"/>
    <n v="0"/>
    <x v="6"/>
    <n v="1"/>
    <s v="Yes"/>
    <m/>
    <m/>
    <m/>
    <m/>
    <m/>
    <m/>
    <m/>
    <m/>
    <s v="unsure"/>
    <m/>
    <m/>
    <m/>
    <m/>
    <m/>
    <s v="Decrease"/>
    <n v="40"/>
    <n v="-40"/>
    <x v="5"/>
    <n v="3000"/>
    <n v="-3000"/>
    <s v="Yes"/>
    <s v="Bond(s)"/>
    <m/>
    <s v="State Revolving Fund loan(s)"/>
    <m/>
    <m/>
    <m/>
    <m/>
    <m/>
    <s v="No"/>
    <s v="No"/>
    <m/>
    <m/>
    <m/>
    <s v="Nothing"/>
    <m/>
    <s v="None/NA"/>
    <m/>
    <m/>
    <m/>
    <s v="Help accessing Personal Protective Equipment (PPE)"/>
    <m/>
    <m/>
    <s v="Help communicating with customers"/>
    <s v="Help planning for or adjusting to any future reopening (flushing, financing reconnections, etc.)"/>
    <m/>
    <m/>
    <m/>
    <m/>
    <x v="812"/>
  </r>
  <r>
    <n v="11592881597"/>
    <d v="2020-05-12T16:30:35.000"/>
    <d v="2020-05-12T16:39:22.000"/>
    <s v="GLCAP"/>
    <x v="3"/>
    <s v="1"/>
    <m/>
    <m/>
    <m/>
    <x v="2"/>
    <m/>
    <s v=""/>
    <x v="4"/>
    <x v="15"/>
    <x v="8"/>
    <n v="8"/>
    <n v="4"/>
    <n v="0"/>
    <x v="0"/>
    <s v=""/>
    <s v="No"/>
    <m/>
    <m/>
    <m/>
    <m/>
    <m/>
    <m/>
    <m/>
    <m/>
    <m/>
    <m/>
    <m/>
    <m/>
    <m/>
    <m/>
    <m/>
    <m/>
    <n v="0"/>
    <x v="2"/>
    <m/>
    <s v=""/>
    <s v="Yes"/>
    <s v="Bond(s)"/>
    <s v="U.S. Department of Agriculture loan(s)"/>
    <m/>
    <m/>
    <m/>
    <m/>
    <m/>
    <m/>
    <s v="No"/>
    <s v="No"/>
    <m/>
    <m/>
    <m/>
    <m/>
    <m/>
    <m/>
    <m/>
    <m/>
    <m/>
    <m/>
    <m/>
    <m/>
    <m/>
    <m/>
    <s v="Not sure"/>
    <m/>
    <m/>
    <m/>
    <x v="813"/>
  </r>
  <r>
    <n v="11581224237"/>
    <d v="2020-05-08T19:31:10.000"/>
    <d v="2020-05-08T19:36:11.000"/>
    <s v="MAP"/>
    <x v="30"/>
    <s v="1"/>
    <m/>
    <m/>
    <m/>
    <x v="2"/>
    <n v="126"/>
    <n v="327.6"/>
    <x v="0"/>
    <x v="45"/>
    <x v="5"/>
    <n v="1"/>
    <n v="1"/>
    <n v="3"/>
    <x v="3"/>
    <n v="0"/>
    <s v="No"/>
    <m/>
    <m/>
    <m/>
    <m/>
    <m/>
    <m/>
    <m/>
    <m/>
    <m/>
    <m/>
    <m/>
    <m/>
    <m/>
    <m/>
    <m/>
    <m/>
    <n v="0"/>
    <x v="2"/>
    <m/>
    <s v=""/>
    <s v="Yes"/>
    <m/>
    <m/>
    <s v="State Revolving Fund loan(s)"/>
    <m/>
    <m/>
    <m/>
    <m/>
    <m/>
    <s v="No"/>
    <s v="No"/>
    <m/>
    <m/>
    <m/>
    <s v="We put a small amount in -"/>
    <m/>
    <s v="Miscellaneous"/>
    <m/>
    <s v="Help accessing financial assistance"/>
    <m/>
    <m/>
    <m/>
    <m/>
    <m/>
    <m/>
    <m/>
    <m/>
    <m/>
    <m/>
    <x v="814"/>
  </r>
  <r>
    <n v="11602193816"/>
    <d v="2020-05-14T20:01:41.000"/>
    <d v="2020-05-14T20:04:13.000"/>
    <s v="CU"/>
    <x v="5"/>
    <s v="1"/>
    <m/>
    <m/>
    <m/>
    <x v="1"/>
    <n v="198"/>
    <n v="514.8000000000001"/>
    <x v="1"/>
    <x v="16"/>
    <x v="8"/>
    <n v="1"/>
    <n v="1"/>
    <n v="1"/>
    <x v="1"/>
    <n v="15"/>
    <s v="No"/>
    <m/>
    <m/>
    <m/>
    <m/>
    <m/>
    <m/>
    <m/>
    <m/>
    <m/>
    <m/>
    <m/>
    <m/>
    <m/>
    <m/>
    <m/>
    <m/>
    <n v="0"/>
    <x v="2"/>
    <m/>
    <s v=""/>
    <m/>
    <m/>
    <m/>
    <m/>
    <m/>
    <m/>
    <s v="Block Grant"/>
    <m/>
    <s v="Block grant"/>
    <s v="No"/>
    <s v="No"/>
    <m/>
    <m/>
    <m/>
    <m/>
    <m/>
    <m/>
    <m/>
    <m/>
    <m/>
    <m/>
    <m/>
    <m/>
    <s v="Help communicating with customers"/>
    <m/>
    <m/>
    <m/>
    <m/>
    <m/>
    <x v="815"/>
  </r>
  <r>
    <n v="11581301499"/>
    <d v="2020-05-08T19:39:10.000"/>
    <d v="2020-05-08T20:04:48.000"/>
    <s v="RSOL"/>
    <x v="9"/>
    <s v="1"/>
    <m/>
    <m/>
    <m/>
    <x v="0"/>
    <n v="180"/>
    <n v="468"/>
    <x v="0"/>
    <x v="13"/>
    <x v="8"/>
    <n v="0"/>
    <n v="0"/>
    <n v="1"/>
    <x v="2"/>
    <n v="9"/>
    <s v="Yes"/>
    <m/>
    <m/>
    <s v="paying bills, like electricity"/>
    <s v="paying for chemicals"/>
    <m/>
    <m/>
    <s v="delaying or impeding capital improvement projects"/>
    <s v="paying back existing debt"/>
    <m/>
    <m/>
    <m/>
    <m/>
    <m/>
    <m/>
    <s v="Decrease"/>
    <n v="90"/>
    <n v="-90"/>
    <x v="16"/>
    <m/>
    <s v=""/>
    <s v="No"/>
    <m/>
    <m/>
    <m/>
    <s v="Not borrowing"/>
    <m/>
    <m/>
    <m/>
    <m/>
    <s v="Not applicable"/>
    <s v="No"/>
    <m/>
    <m/>
    <m/>
    <m/>
    <m/>
    <m/>
    <m/>
    <s v="Help accessing financial assistance"/>
    <s v="Help with operations and maintenance"/>
    <s v="Help accessing Personal Protective Equipment (PPE)"/>
    <s v="Help accessing supplies/chemicals"/>
    <s v="Help complying with state and/or federal regulations"/>
    <s v="Help communicating with customers"/>
    <m/>
    <m/>
    <m/>
    <m/>
    <m/>
    <x v="816"/>
  </r>
  <r>
    <n v="11603559051"/>
    <d v="2020-05-15T05:18:39.000"/>
    <d v="2020-05-15T05:26:36.000"/>
    <s v="RSOL"/>
    <x v="9"/>
    <s v="1"/>
    <m/>
    <m/>
    <m/>
    <x v="0"/>
    <n v="145"/>
    <n v="377"/>
    <x v="0"/>
    <x v="10"/>
    <x v="8"/>
    <m/>
    <m/>
    <m/>
    <x v="4"/>
    <n v="4"/>
    <s v="Yes"/>
    <m/>
    <m/>
    <s v="paying bills, like electricity"/>
    <s v="paying for chemicals"/>
    <m/>
    <s v="complying with state and/or federal regulations"/>
    <m/>
    <m/>
    <m/>
    <m/>
    <m/>
    <m/>
    <m/>
    <m/>
    <s v="Decrease"/>
    <m/>
    <s v=""/>
    <x v="7"/>
    <m/>
    <s v=""/>
    <s v="No"/>
    <m/>
    <m/>
    <m/>
    <s v="Not borrowing"/>
    <m/>
    <m/>
    <m/>
    <m/>
    <s v="Not applicable"/>
    <s v="No"/>
    <m/>
    <m/>
    <m/>
    <m/>
    <m/>
    <m/>
    <m/>
    <s v="Help accessing financial assistance"/>
    <m/>
    <s v="Help accessing Personal Protective Equipment (PPE)"/>
    <s v="Help accessing supplies/chemicals"/>
    <s v="Help complying with state and/or federal regulations"/>
    <m/>
    <m/>
    <m/>
    <m/>
    <m/>
    <m/>
    <x v="816"/>
  </r>
  <r>
    <n v="11605102991"/>
    <d v="2020-05-15T15:03:49.000"/>
    <d v="2020-05-15T15:06:25.000"/>
    <s v="CU"/>
    <x v="4"/>
    <s v="1"/>
    <m/>
    <m/>
    <m/>
    <x v="2"/>
    <n v="306"/>
    <n v="795.6"/>
    <x v="1"/>
    <x v="27"/>
    <x v="8"/>
    <n v="3"/>
    <n v="2"/>
    <n v="0"/>
    <x v="1"/>
    <n v="15"/>
    <s v="Not sure"/>
    <m/>
    <m/>
    <m/>
    <m/>
    <m/>
    <m/>
    <m/>
    <m/>
    <m/>
    <m/>
    <m/>
    <m/>
    <m/>
    <m/>
    <m/>
    <m/>
    <n v="0"/>
    <x v="2"/>
    <m/>
    <s v=""/>
    <s v="Yes"/>
    <m/>
    <s v="U.S. Department of Agriculture loan(s)"/>
    <m/>
    <m/>
    <m/>
    <m/>
    <m/>
    <m/>
    <s v="No"/>
    <s v="No"/>
    <m/>
    <m/>
    <m/>
    <m/>
    <m/>
    <m/>
    <m/>
    <m/>
    <m/>
    <m/>
    <m/>
    <s v="Help complying with state and/or federal regulations"/>
    <m/>
    <m/>
    <s v="Not sure"/>
    <m/>
    <m/>
    <m/>
    <x v="817"/>
  </r>
  <r>
    <n v="11605389885"/>
    <d v="2020-05-15T16:12:02.000"/>
    <d v="2020-05-15T16:16:30.000"/>
    <s v="CU"/>
    <x v="21"/>
    <s v="1"/>
    <m/>
    <m/>
    <m/>
    <x v="2"/>
    <n v="539"/>
    <n v="1401.4"/>
    <x v="1"/>
    <x v="11"/>
    <x v="2"/>
    <n v="3"/>
    <n v="0"/>
    <n v="1"/>
    <x v="0"/>
    <s v=""/>
    <s v="Not sure"/>
    <m/>
    <m/>
    <m/>
    <m/>
    <m/>
    <m/>
    <m/>
    <m/>
    <m/>
    <m/>
    <m/>
    <m/>
    <m/>
    <m/>
    <m/>
    <m/>
    <n v="0"/>
    <x v="2"/>
    <m/>
    <s v=""/>
    <s v="No"/>
    <m/>
    <m/>
    <m/>
    <s v="Not borrowing"/>
    <m/>
    <m/>
    <m/>
    <m/>
    <s v="No"/>
    <s v="No"/>
    <m/>
    <m/>
    <m/>
    <m/>
    <m/>
    <m/>
    <m/>
    <m/>
    <m/>
    <m/>
    <m/>
    <m/>
    <m/>
    <m/>
    <s v="Not sure"/>
    <m/>
    <m/>
    <m/>
    <x v="818"/>
  </r>
  <r>
    <n v="11606348849"/>
    <d v="2020-05-15T20:43:59.000"/>
    <d v="2020-05-15T20:53:26.000"/>
    <s v="CU"/>
    <x v="4"/>
    <s v="1"/>
    <m/>
    <m/>
    <m/>
    <x v="2"/>
    <n v="2200"/>
    <n v="5720"/>
    <x v="2"/>
    <x v="8"/>
    <x v="8"/>
    <n v="16"/>
    <n v="1"/>
    <n v="0"/>
    <x v="4"/>
    <n v="4"/>
    <s v="Yes"/>
    <m/>
    <s v="keeping staff"/>
    <s v="paying bills, like electricity"/>
    <m/>
    <m/>
    <m/>
    <s v="delaying or impeding capital improvement projects"/>
    <s v="paying back existing debt"/>
    <m/>
    <m/>
    <m/>
    <m/>
    <m/>
    <m/>
    <s v="Decrease"/>
    <n v="5"/>
    <n v="-5"/>
    <x v="1"/>
    <n v="2000"/>
    <n v="-2000"/>
    <s v="Yes"/>
    <m/>
    <s v="U.S. Department of Agriculture loan(s)"/>
    <m/>
    <m/>
    <m/>
    <s v="Three loans being refinanced through the private sector ( in process)"/>
    <m/>
    <s v="Loan - other"/>
    <s v="No"/>
    <s v="Yes"/>
    <s v="Keeping in close contact with the -, - and - providing support and assistance as needed."/>
    <m/>
    <s v="Communication/Discussion - Providing help as needed"/>
    <s v="The coordination with the water districts in our area has been great. When the stay at home order was issued by the County of - we split our office and field staff as a precautionary measure to assist in avoiding the spread as well as ensuring we will have uninterrupted service."/>
    <m/>
    <s v="Compliance with disinfection/social distancing protocols"/>
    <m/>
    <m/>
    <m/>
    <m/>
    <m/>
    <m/>
    <m/>
    <m/>
    <m/>
    <s v="Not at this time."/>
    <m/>
    <s v="None/NA"/>
    <x v="819"/>
  </r>
  <r>
    <n v="11602826210"/>
    <d v="2020-05-14T23:12:52.000"/>
    <d v="2020-05-14T23:26:28.000"/>
    <s v="RSOL"/>
    <x v="9"/>
    <s v="1"/>
    <m/>
    <m/>
    <m/>
    <x v="0"/>
    <n v="107"/>
    <n v="278.2"/>
    <x v="0"/>
    <x v="1"/>
    <x v="1"/>
    <n v="0"/>
    <n v="1"/>
    <n v="0"/>
    <x v="4"/>
    <n v="4"/>
    <s v="Yes"/>
    <m/>
    <m/>
    <s v="paying bills, like electricity"/>
    <s v="paying for chemicals"/>
    <s v="maintaining our system"/>
    <s v="complying with state and/or federal regulations"/>
    <s v="delaying or impeding capital improvement projects"/>
    <m/>
    <m/>
    <m/>
    <m/>
    <m/>
    <m/>
    <m/>
    <s v="Decrease"/>
    <n v="80"/>
    <n v="-80"/>
    <x v="12"/>
    <n v="1600"/>
    <n v="-1600"/>
    <s v="No"/>
    <m/>
    <m/>
    <m/>
    <s v="Not borrowing"/>
    <m/>
    <m/>
    <m/>
    <m/>
    <s v="Not applicable"/>
    <s v="No"/>
    <m/>
    <m/>
    <m/>
    <m/>
    <m/>
    <m/>
    <m/>
    <m/>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m/>
    <m/>
    <x v="820"/>
  </r>
  <r>
    <n v="11581853158"/>
    <d v="2020-05-08T23:01:16.000"/>
    <d v="2020-05-08T23:11:11.000"/>
    <s v="RSOL"/>
    <x v="9"/>
    <s v="1"/>
    <m/>
    <m/>
    <m/>
    <x v="0"/>
    <n v="40"/>
    <n v="104"/>
    <x v="0"/>
    <x v="1"/>
    <x v="1"/>
    <m/>
    <m/>
    <m/>
    <x v="2"/>
    <n v="9"/>
    <s v="Yes"/>
    <m/>
    <m/>
    <s v="paying bills, like electricity"/>
    <m/>
    <m/>
    <m/>
    <m/>
    <m/>
    <m/>
    <m/>
    <m/>
    <m/>
    <m/>
    <m/>
    <s v="Decrease"/>
    <n v="20"/>
    <n v="-20"/>
    <x v="0"/>
    <n v="250"/>
    <n v="-250"/>
    <s v="No"/>
    <m/>
    <m/>
    <m/>
    <s v="Not borrowing"/>
    <m/>
    <m/>
    <m/>
    <m/>
    <s v="Not applicable"/>
    <s v="No"/>
    <m/>
    <m/>
    <m/>
    <m/>
    <m/>
    <m/>
    <m/>
    <m/>
    <s v="Help with operations and maintenance"/>
    <m/>
    <m/>
    <m/>
    <m/>
    <m/>
    <m/>
    <m/>
    <m/>
    <m/>
    <x v="820"/>
  </r>
  <r>
    <n v="11600182220"/>
    <d v="2020-05-14T11:00:34.000"/>
    <d v="2020-05-14T11:12:52.000"/>
    <s v="RSOL"/>
    <x v="9"/>
    <s v="1"/>
    <m/>
    <m/>
    <m/>
    <x v="0"/>
    <n v="210"/>
    <n v="546"/>
    <x v="1"/>
    <x v="1"/>
    <x v="1"/>
    <n v="1"/>
    <n v="3"/>
    <n v="0"/>
    <x v="1"/>
    <n v="15"/>
    <s v="Yes"/>
    <s v="paying staff"/>
    <m/>
    <s v="paying bills, like electricity"/>
    <s v="paying for chemicals"/>
    <s v="maintaining our system"/>
    <m/>
    <s v="delaying or impeding capital improvement projects"/>
    <s v="paying back existing debt"/>
    <m/>
    <m/>
    <m/>
    <m/>
    <m/>
    <m/>
    <s v="Decrease"/>
    <n v="15"/>
    <n v="-15"/>
    <x v="0"/>
    <n v="1350"/>
    <n v="-1350"/>
    <s v="Yes"/>
    <m/>
    <s v="U.S. Department of Agriculture loan(s)"/>
    <m/>
    <m/>
    <m/>
    <m/>
    <m/>
    <m/>
    <s v="No"/>
    <s v="Yes"/>
    <s v="En lo que pueda y este a mi alcance"/>
    <s v="Yes, we are collaborating as much as we can"/>
    <s v="Communication/Discussion - Details of discussion not provided"/>
    <s v="Esto es trabajar el día a dia"/>
    <s v="This is working day-to-day"/>
    <s v="None/NA"/>
    <m/>
    <s v="Help accessing financial assistance"/>
    <m/>
    <s v="Help accessing Personal Protective Equipment (PPE)"/>
    <m/>
    <m/>
    <m/>
    <s v="Help planning for or adjusting to any future reopening (flushing, financing reconnections, etc.)"/>
    <m/>
    <m/>
    <m/>
    <m/>
    <x v="820"/>
  </r>
  <r>
    <n v="11589639881"/>
    <d v="2020-05-11T22:30:20.000"/>
    <d v="2020-05-11T22:45:30.000"/>
    <s v="RSOL"/>
    <x v="9"/>
    <s v="1"/>
    <m/>
    <m/>
    <m/>
    <x v="0"/>
    <n v="92"/>
    <n v="239.20000000000002"/>
    <x v="0"/>
    <x v="0"/>
    <x v="0"/>
    <n v="1"/>
    <n v="0"/>
    <n v="1"/>
    <x v="6"/>
    <n v="1"/>
    <s v="Yes"/>
    <m/>
    <m/>
    <s v="paying bills, like electricity"/>
    <s v="paying for chemicals"/>
    <s v="maintaining our system"/>
    <m/>
    <s v="delaying or impeding capital improvement projects"/>
    <m/>
    <m/>
    <m/>
    <m/>
    <m/>
    <m/>
    <m/>
    <s v="Decrease"/>
    <n v="10"/>
    <n v="-10"/>
    <x v="1"/>
    <n v="1000"/>
    <n v="-1000"/>
    <s v="No"/>
    <m/>
    <m/>
    <m/>
    <s v="Not borrowing"/>
    <m/>
    <m/>
    <m/>
    <m/>
    <s v="No"/>
    <s v="Yes"/>
    <s v="Se ha soministrado químico para la desinfección ya que no han podido conseguir el cloro."/>
    <s v="We have been provided chemicals for disinfection, as chlorine is not available."/>
    <s v="Donations/delivery of PPE and other supplies"/>
    <m/>
    <m/>
    <m/>
    <m/>
    <s v="Help accessing financial assistance"/>
    <m/>
    <m/>
    <m/>
    <m/>
    <m/>
    <m/>
    <m/>
    <m/>
    <m/>
    <m/>
    <x v="820"/>
  </r>
  <r>
    <n v="11569361867"/>
    <d v="2020-05-05T18:28:05.000"/>
    <d v="2020-05-05T19:24:39.000"/>
    <s v="CU"/>
    <x v="13"/>
    <s v="1"/>
    <m/>
    <m/>
    <m/>
    <x v="2"/>
    <n v="310"/>
    <n v="806"/>
    <x v="1"/>
    <x v="3"/>
    <x v="3"/>
    <n v="0"/>
    <n v="2"/>
    <n v="0"/>
    <x v="0"/>
    <s v=""/>
    <s v="Yes"/>
    <m/>
    <m/>
    <m/>
    <m/>
    <s v="maintaining our system"/>
    <m/>
    <m/>
    <m/>
    <m/>
    <m/>
    <m/>
    <m/>
    <m/>
    <m/>
    <s v="No change"/>
    <n v="0"/>
    <n v="0"/>
    <x v="2"/>
    <n v="0"/>
    <n v="0"/>
    <s v="Yes"/>
    <m/>
    <s v="U.S. Department of Agriculture loan(s)"/>
    <m/>
    <m/>
    <m/>
    <s v="Arkansas Natural Resources"/>
    <m/>
    <s v="State gov. agency"/>
    <s v="No"/>
    <s v="No"/>
    <m/>
    <m/>
    <m/>
    <s v="No"/>
    <m/>
    <s v="None/NA"/>
    <s v="Help navigating resources and/or policy changes"/>
    <m/>
    <m/>
    <m/>
    <m/>
    <s v="Help complying with state and/or federal regulations"/>
    <m/>
    <m/>
    <m/>
    <m/>
    <m/>
    <m/>
    <x v="821"/>
  </r>
  <r>
    <n v="11566619086"/>
    <d v="2020-05-05T00:25:54.000"/>
    <d v="2020-05-05T00:33:26.000"/>
    <s v="RCAC"/>
    <x v="49"/>
    <s v="1"/>
    <m/>
    <m/>
    <m/>
    <x v="2"/>
    <n v="51"/>
    <n v="132.6"/>
    <x v="0"/>
    <x v="1"/>
    <x v="1"/>
    <n v="0"/>
    <n v="1"/>
    <n v="1"/>
    <x v="0"/>
    <s v=""/>
    <s v="Yes"/>
    <m/>
    <m/>
    <m/>
    <m/>
    <m/>
    <m/>
    <m/>
    <m/>
    <s v="unsure"/>
    <m/>
    <m/>
    <m/>
    <m/>
    <m/>
    <s v="Decrease"/>
    <n v="12"/>
    <n v="-12"/>
    <x v="0"/>
    <n v="1800"/>
    <n v="-1800"/>
    <s v="No"/>
    <m/>
    <m/>
    <m/>
    <s v="Not borrowing"/>
    <m/>
    <m/>
    <m/>
    <m/>
    <s v="No"/>
    <s v="No"/>
    <m/>
    <m/>
    <m/>
    <m/>
    <m/>
    <m/>
    <m/>
    <m/>
    <m/>
    <m/>
    <m/>
    <m/>
    <m/>
    <m/>
    <s v="Not sure"/>
    <m/>
    <m/>
    <m/>
    <x v="822"/>
  </r>
  <r>
    <n v="11597012774"/>
    <d v="2020-05-13T15:39:02.000"/>
    <d v="2020-05-13T16:03:57.000"/>
    <s v="CU"/>
    <x v="5"/>
    <s v="1"/>
    <m/>
    <m/>
    <m/>
    <x v="0"/>
    <n v="1319"/>
    <n v="3429.4"/>
    <x v="2"/>
    <x v="16"/>
    <x v="8"/>
    <n v="2"/>
    <n v="2"/>
    <n v="1"/>
    <x v="0"/>
    <s v=""/>
    <s v="Yes"/>
    <s v="paying staff"/>
    <s v="keeping staff"/>
    <s v="paying bills, like electricity"/>
    <s v="paying for chemicals"/>
    <s v="maintaining our system"/>
    <s v="complying with state and/or federal regulations"/>
    <s v="delaying or impeding capital improvement projects"/>
    <m/>
    <m/>
    <m/>
    <m/>
    <m/>
    <m/>
    <m/>
    <s v="Decrease"/>
    <n v="6.41"/>
    <n v="-6.41"/>
    <x v="1"/>
    <n v="7719.56"/>
    <n v="-7719.56"/>
    <s v="Yes"/>
    <m/>
    <s v="U.S. Department of Agriculture loan(s)"/>
    <m/>
    <m/>
    <m/>
    <m/>
    <m/>
    <m/>
    <s v="Not applicable"/>
    <s v="No"/>
    <m/>
    <m/>
    <m/>
    <m/>
    <m/>
    <m/>
    <m/>
    <m/>
    <m/>
    <m/>
    <m/>
    <m/>
    <m/>
    <m/>
    <s v="Not sure"/>
    <m/>
    <m/>
    <m/>
    <x v="823"/>
  </r>
  <r>
    <n v="11605522396"/>
    <d v="2020-05-15T16:42:45.000"/>
    <d v="2020-05-15T16:47:40.000"/>
    <s v="CU"/>
    <x v="4"/>
    <s v="1"/>
    <m/>
    <m/>
    <m/>
    <x v="2"/>
    <n v="472"/>
    <n v="1227.2"/>
    <x v="1"/>
    <x v="3"/>
    <x v="3"/>
    <n v="7"/>
    <n v="3"/>
    <n v="0"/>
    <x v="0"/>
    <s v=""/>
    <s v="No"/>
    <m/>
    <m/>
    <m/>
    <m/>
    <m/>
    <m/>
    <m/>
    <m/>
    <m/>
    <m/>
    <m/>
    <m/>
    <m/>
    <m/>
    <m/>
    <m/>
    <n v="0"/>
    <x v="2"/>
    <m/>
    <s v=""/>
    <s v="Yes"/>
    <m/>
    <s v="U.S. Department of Agriculture loan(s)"/>
    <m/>
    <m/>
    <m/>
    <m/>
    <m/>
    <m/>
    <s v="No"/>
    <s v="No"/>
    <s v="N/A"/>
    <m/>
    <s v="None/NA"/>
    <s v="N/A"/>
    <m/>
    <s v="None/NA"/>
    <m/>
    <m/>
    <m/>
    <m/>
    <m/>
    <m/>
    <m/>
    <m/>
    <s v="Not sure"/>
    <m/>
    <m/>
    <m/>
    <x v="824"/>
  </r>
  <r>
    <n v="11601456205"/>
    <d v="2020-05-14T16:32:18.000"/>
    <d v="2020-05-14T17:35:59.000"/>
    <s v="CU"/>
    <x v="5"/>
    <s v="1"/>
    <m/>
    <m/>
    <m/>
    <x v="0"/>
    <n v="102"/>
    <n v="265.2"/>
    <x v="0"/>
    <x v="8"/>
    <x v="8"/>
    <n v="4"/>
    <n v="0"/>
    <n v="0"/>
    <x v="0"/>
    <s v=""/>
    <s v="Yes"/>
    <s v="paying staff"/>
    <m/>
    <s v="paying bills, like electricity"/>
    <m/>
    <m/>
    <s v="complying with state and/or federal regulations"/>
    <s v="delaying or impeding capital improvement projects"/>
    <m/>
    <m/>
    <m/>
    <m/>
    <m/>
    <m/>
    <m/>
    <s v="Decrease"/>
    <n v="5"/>
    <n v="-5"/>
    <x v="1"/>
    <n v="2550"/>
    <n v="-2550"/>
    <s v="No"/>
    <m/>
    <m/>
    <m/>
    <s v="Not borrowing"/>
    <m/>
    <m/>
    <m/>
    <m/>
    <s v="No"/>
    <s v="No"/>
    <m/>
    <m/>
    <m/>
    <m/>
    <m/>
    <m/>
    <s v="Help navigating resources and/or policy changes"/>
    <s v="Help accessing financial assistance"/>
    <s v="Help with operations and maintenance"/>
    <m/>
    <m/>
    <s v="Help complying with state and/or federal regulations"/>
    <m/>
    <s v="Help planning for or adjusting to any future reopening (flushing, financing reconnections, etc.)"/>
    <m/>
    <m/>
    <m/>
    <m/>
    <x v="825"/>
  </r>
  <r>
    <n v="11593279183"/>
    <d v="2020-05-12T18:12:33.000"/>
    <d v="2020-05-12T18:17:51.000"/>
    <s v="CU"/>
    <x v="21"/>
    <s v="1"/>
    <m/>
    <m/>
    <m/>
    <x v="2"/>
    <n v="453"/>
    <n v="1177.8"/>
    <x v="1"/>
    <x v="44"/>
    <x v="10"/>
    <n v="4"/>
    <n v="0"/>
    <n v="2"/>
    <x v="6"/>
    <n v="1"/>
    <s v="Yes"/>
    <m/>
    <m/>
    <s v="paying bills, like electricity"/>
    <s v="paying for chemicals"/>
    <m/>
    <m/>
    <m/>
    <m/>
    <m/>
    <m/>
    <m/>
    <m/>
    <m/>
    <m/>
    <s v="Decrease"/>
    <n v="11"/>
    <n v="-11"/>
    <x v="0"/>
    <n v="8000"/>
    <n v="-8000"/>
    <s v="Yes"/>
    <m/>
    <s v="U.S. Department of Agriculture loan(s)"/>
    <m/>
    <m/>
    <m/>
    <m/>
    <m/>
    <m/>
    <s v="No"/>
    <s v="No"/>
    <m/>
    <m/>
    <m/>
    <m/>
    <m/>
    <m/>
    <s v="Help navigating resources and/or policy changes"/>
    <s v="Help accessing financial assistance"/>
    <s v="Help with operations and maintenance"/>
    <m/>
    <s v="Help accessing supplies/chemicals"/>
    <m/>
    <m/>
    <m/>
    <m/>
    <m/>
    <m/>
    <m/>
    <x v="826"/>
  </r>
  <r>
    <n v="11597925782"/>
    <d v="2020-05-13T19:24:50.000"/>
    <d v="2020-05-13T19:37:38.000"/>
    <s v="GLCAP"/>
    <x v="7"/>
    <s v="1"/>
    <s v="Yes"/>
    <m/>
    <m/>
    <x v="2"/>
    <n v="650"/>
    <n v="1690"/>
    <x v="1"/>
    <x v="11"/>
    <x v="2"/>
    <n v="5"/>
    <n v="0"/>
    <n v="4"/>
    <x v="4"/>
    <n v="4"/>
    <s v="Yes"/>
    <s v="paying staff"/>
    <s v="keeping staff"/>
    <s v="paying bills, like electricity"/>
    <s v="paying for chemicals"/>
    <m/>
    <m/>
    <m/>
    <s v="paying back existing debt"/>
    <m/>
    <m/>
    <m/>
    <m/>
    <m/>
    <m/>
    <s v="Decrease"/>
    <n v="20"/>
    <n v="-20"/>
    <x v="0"/>
    <m/>
    <s v=""/>
    <s v="Yes"/>
    <s v="Bond(s)"/>
    <m/>
    <m/>
    <m/>
    <m/>
    <m/>
    <m/>
    <m/>
    <s v="Yes"/>
    <s v="No"/>
    <m/>
    <m/>
    <m/>
    <m/>
    <m/>
    <m/>
    <m/>
    <m/>
    <m/>
    <m/>
    <m/>
    <m/>
    <m/>
    <m/>
    <s v="Not sure"/>
    <m/>
    <m/>
    <m/>
    <x v="827"/>
  </r>
  <r>
    <n v="11592023154"/>
    <d v="2020-05-12T13:20:40.000"/>
    <d v="2020-05-12T13:28:19.000"/>
    <s v="CU"/>
    <x v="21"/>
    <s v="1"/>
    <m/>
    <m/>
    <m/>
    <x v="2"/>
    <n v="940"/>
    <n v="2444"/>
    <x v="1"/>
    <x v="3"/>
    <x v="3"/>
    <n v="2"/>
    <n v="1"/>
    <n v="2"/>
    <x v="0"/>
    <s v=""/>
    <s v="Not sure"/>
    <m/>
    <m/>
    <m/>
    <m/>
    <m/>
    <m/>
    <m/>
    <m/>
    <m/>
    <m/>
    <m/>
    <m/>
    <m/>
    <m/>
    <m/>
    <m/>
    <n v="0"/>
    <x v="2"/>
    <m/>
    <s v=""/>
    <s v="Yes"/>
    <m/>
    <s v="U.S. Department of Agriculture loan(s)"/>
    <m/>
    <m/>
    <m/>
    <m/>
    <m/>
    <m/>
    <s v="Yes"/>
    <s v="No"/>
    <m/>
    <m/>
    <m/>
    <s v="none at this time"/>
    <m/>
    <s v="None/NA"/>
    <m/>
    <m/>
    <m/>
    <m/>
    <m/>
    <m/>
    <m/>
    <m/>
    <s v="Not sure"/>
    <m/>
    <m/>
    <m/>
    <x v="828"/>
  </r>
  <r>
    <n v="11568727315"/>
    <d v="2020-05-05T15:47:51.000"/>
    <d v="2020-05-05T15:52:54.000"/>
    <s v="CU"/>
    <x v="21"/>
    <s v="1"/>
    <m/>
    <m/>
    <m/>
    <x v="2"/>
    <n v="420"/>
    <n v="1092"/>
    <x v="1"/>
    <x v="25"/>
    <x v="8"/>
    <n v="2"/>
    <n v="0"/>
    <n v="1"/>
    <x v="2"/>
    <n v="9"/>
    <s v="No"/>
    <m/>
    <m/>
    <m/>
    <m/>
    <m/>
    <m/>
    <m/>
    <m/>
    <m/>
    <m/>
    <m/>
    <m/>
    <m/>
    <m/>
    <m/>
    <m/>
    <n v="0"/>
    <x v="2"/>
    <m/>
    <s v=""/>
    <s v="Yes"/>
    <m/>
    <s v="U.S. Department of Agriculture loan(s)"/>
    <m/>
    <m/>
    <m/>
    <m/>
    <m/>
    <m/>
    <s v="No"/>
    <s v="No"/>
    <m/>
    <m/>
    <m/>
    <s v="Not at this time"/>
    <m/>
    <s v="None/NA"/>
    <m/>
    <m/>
    <m/>
    <m/>
    <m/>
    <m/>
    <m/>
    <m/>
    <s v="Not sure"/>
    <m/>
    <m/>
    <m/>
    <x v="829"/>
  </r>
  <r>
    <n v="11580579385"/>
    <d v="2020-05-08T16:20:55.000"/>
    <d v="2020-05-08T16:33:52.000"/>
    <s v="MAP"/>
    <x v="24"/>
    <s v="0"/>
    <s v="Yes"/>
    <s v="Oglala Sioux Tribe"/>
    <m/>
    <x v="2"/>
    <n v="500"/>
    <n v="1300"/>
    <x v="1"/>
    <x v="66"/>
    <x v="7"/>
    <n v="3"/>
    <n v="3"/>
    <n v="0"/>
    <x v="0"/>
    <s v=""/>
    <s v="Yes"/>
    <s v="paying staff"/>
    <s v="keeping staff"/>
    <s v="paying bills, like electricity"/>
    <s v="paying for chemicals"/>
    <s v="maintaining our system"/>
    <m/>
    <s v="delaying or impeding capital improvement projects"/>
    <s v="paying back existing debt"/>
    <m/>
    <m/>
    <s v="Keeping available staff"/>
    <m/>
    <s v="Keeping staff"/>
    <m/>
    <s v="No change"/>
    <n v="0"/>
    <n v="0"/>
    <x v="2"/>
    <n v="0"/>
    <n v="0"/>
    <s v="Yes"/>
    <m/>
    <m/>
    <m/>
    <m/>
    <m/>
    <s v="Rural development"/>
    <m/>
    <s v="USDA - grant"/>
    <s v="No"/>
    <s v="Yes"/>
    <s v="Other tribal entities to complete emergency issues"/>
    <m/>
    <s v="Emergency assistance"/>
    <m/>
    <m/>
    <m/>
    <s v="Help navigating resources and/or policy changes"/>
    <m/>
    <s v="Help with operations and maintenance"/>
    <s v="Help accessing Personal Protective Equipment (PPE)"/>
    <m/>
    <m/>
    <m/>
    <s v="Help planning for or adjusting to any future reopening (flushing, financing reconnections, etc.)"/>
    <s v="Not sure"/>
    <m/>
    <m/>
    <m/>
    <x v="830"/>
  </r>
  <r>
    <n v="11581080371"/>
    <d v="2020-05-08T18:50:32.000"/>
    <d v="2020-05-08T18:54:22.000"/>
    <s v="MAP"/>
    <x v="24"/>
    <s v="1"/>
    <s v="Yes"/>
    <m/>
    <m/>
    <x v="0"/>
    <n v="2600"/>
    <n v="6760"/>
    <x v="2"/>
    <x v="1"/>
    <x v="1"/>
    <n v="33"/>
    <n v="0"/>
    <n v="0"/>
    <x v="1"/>
    <n v="15"/>
    <s v="No"/>
    <m/>
    <m/>
    <m/>
    <m/>
    <m/>
    <m/>
    <m/>
    <m/>
    <m/>
    <m/>
    <m/>
    <m/>
    <m/>
    <m/>
    <m/>
    <m/>
    <n v="0"/>
    <x v="2"/>
    <m/>
    <s v=""/>
    <s v="No"/>
    <m/>
    <m/>
    <m/>
    <s v="Not borrowing"/>
    <m/>
    <m/>
    <m/>
    <m/>
    <s v="No"/>
    <s v="No"/>
    <m/>
    <m/>
    <m/>
    <s v="none"/>
    <m/>
    <s v="None/NA"/>
    <m/>
    <m/>
    <m/>
    <s v="Help accessing Personal Protective Equipment (PPE)"/>
    <s v="Help accessing supplies/chemicals"/>
    <m/>
    <m/>
    <m/>
    <m/>
    <m/>
    <m/>
    <m/>
    <x v="830"/>
  </r>
  <r>
    <n v="11577782693"/>
    <d v="2020-05-07T20:59:26.000"/>
    <d v="2020-05-07T21:04:49.000"/>
    <s v="CU"/>
    <x v="4"/>
    <s v="1"/>
    <m/>
    <m/>
    <m/>
    <x v="2"/>
    <n v="1800"/>
    <n v="4680"/>
    <x v="2"/>
    <x v="18"/>
    <x v="2"/>
    <n v="9"/>
    <n v="0"/>
    <n v="0"/>
    <x v="4"/>
    <n v="4"/>
    <s v="Yes"/>
    <s v="paying staff"/>
    <s v="keeping staff"/>
    <s v="paying bills, like electricity"/>
    <s v="paying for chemicals"/>
    <s v="maintaining our system"/>
    <s v="complying with state and/or federal regulations"/>
    <s v="delaying or impeding capital improvement projects"/>
    <m/>
    <m/>
    <m/>
    <m/>
    <m/>
    <m/>
    <m/>
    <s v="Decrease"/>
    <n v="20"/>
    <n v="-20"/>
    <x v="0"/>
    <n v="100000"/>
    <n v="-100000"/>
    <s v="Yes"/>
    <m/>
    <m/>
    <m/>
    <m/>
    <m/>
    <s v="EPA"/>
    <m/>
    <s v="EPA"/>
    <s v="No"/>
    <s v="Yes"/>
    <s v="Communities Unlimited, NAD BANK, and the EPA"/>
    <m/>
    <s v="No details provided - just listed agency they're partnering with"/>
    <s v="This pandemic has recognized the our Utility Workers are ESSENTIAL EMPLOYEES and VALUABLE to the community.  They were taken for granted before this!!"/>
    <m/>
    <s v="Miscellaneous"/>
    <m/>
    <s v="Help accessing financial assistance"/>
    <m/>
    <s v="Help accessing Personal Protective Equipment (PPE)"/>
    <m/>
    <s v="Help complying with state and/or federal regulations"/>
    <m/>
    <s v="Help planning for or adjusting to any future reopening (flushing, financing reconnections, etc.)"/>
    <m/>
    <m/>
    <m/>
    <m/>
    <x v="831"/>
  </r>
  <r>
    <n v="11592368658"/>
    <d v="2020-05-12T14:42:14.000"/>
    <d v="2020-05-12T14:44:46.000"/>
    <s v="CU"/>
    <x v="5"/>
    <s v="1"/>
    <m/>
    <m/>
    <m/>
    <x v="2"/>
    <n v="6000"/>
    <n v="15600"/>
    <x v="3"/>
    <x v="67"/>
    <x v="4"/>
    <n v="177"/>
    <n v="1"/>
    <n v="0"/>
    <x v="4"/>
    <n v="4"/>
    <s v="Not sure"/>
    <m/>
    <m/>
    <m/>
    <m/>
    <m/>
    <m/>
    <m/>
    <m/>
    <m/>
    <m/>
    <m/>
    <m/>
    <m/>
    <m/>
    <m/>
    <m/>
    <n v="0"/>
    <x v="2"/>
    <m/>
    <s v=""/>
    <m/>
    <m/>
    <m/>
    <m/>
    <m/>
    <m/>
    <m/>
    <m/>
    <m/>
    <m/>
    <m/>
    <m/>
    <m/>
    <m/>
    <m/>
    <m/>
    <m/>
    <m/>
    <m/>
    <m/>
    <m/>
    <m/>
    <m/>
    <m/>
    <m/>
    <m/>
    <m/>
    <m/>
    <m/>
    <x v="832"/>
  </r>
  <r>
    <n v="11601527912"/>
    <d v="2020-05-14T17:03:46.000"/>
    <d v="2020-05-14T17:06:27.000"/>
    <s v="CU"/>
    <x v="13"/>
    <s v="1"/>
    <m/>
    <m/>
    <m/>
    <x v="2"/>
    <n v="100"/>
    <n v="260"/>
    <x v="0"/>
    <x v="17"/>
    <x v="8"/>
    <n v="1"/>
    <n v="1"/>
    <n v="0"/>
    <x v="4"/>
    <n v="4"/>
    <s v="Yes"/>
    <s v="paying staff"/>
    <m/>
    <s v="paying bills, like electricity"/>
    <m/>
    <m/>
    <m/>
    <m/>
    <m/>
    <m/>
    <m/>
    <m/>
    <m/>
    <m/>
    <m/>
    <s v="Increase"/>
    <n v="10"/>
    <n v="10"/>
    <x v="8"/>
    <n v="1000"/>
    <n v="1000"/>
    <s v="No"/>
    <m/>
    <m/>
    <m/>
    <s v="Not borrowing"/>
    <m/>
    <m/>
    <m/>
    <m/>
    <s v="No"/>
    <s v="No"/>
    <m/>
    <m/>
    <m/>
    <m/>
    <m/>
    <m/>
    <s v="Help navigating resources and/or policy changes"/>
    <s v="Help accessing financial assistance"/>
    <m/>
    <s v="Help accessing Personal Protective Equipment (PPE)"/>
    <m/>
    <m/>
    <m/>
    <m/>
    <m/>
    <m/>
    <m/>
    <m/>
    <x v="833"/>
  </r>
  <r>
    <n v="11605417187"/>
    <d v="2020-05-15T16:17:02.000"/>
    <d v="2020-05-15T16:20:48.000"/>
    <s v="RCAC"/>
    <x v="0"/>
    <s v="1"/>
    <m/>
    <m/>
    <m/>
    <x v="0"/>
    <n v="46"/>
    <n v="119.60000000000001"/>
    <x v="0"/>
    <x v="0"/>
    <x v="0"/>
    <n v="0"/>
    <n v="0"/>
    <n v="1"/>
    <x v="1"/>
    <n v="15"/>
    <s v="Not sure"/>
    <m/>
    <m/>
    <m/>
    <m/>
    <m/>
    <m/>
    <m/>
    <m/>
    <m/>
    <m/>
    <m/>
    <m/>
    <m/>
    <m/>
    <m/>
    <m/>
    <n v="0"/>
    <x v="2"/>
    <m/>
    <s v=""/>
    <s v="No"/>
    <m/>
    <m/>
    <m/>
    <s v="Not borrowing"/>
    <m/>
    <m/>
    <m/>
    <m/>
    <s v="Not applicable"/>
    <s v="No"/>
    <m/>
    <m/>
    <m/>
    <m/>
    <m/>
    <m/>
    <m/>
    <s v="Help accessing financial assistance"/>
    <m/>
    <m/>
    <m/>
    <m/>
    <m/>
    <m/>
    <m/>
    <m/>
    <m/>
    <m/>
    <x v="834"/>
  </r>
  <r>
    <n v="11606137012"/>
    <d v="2020-05-15T19:37:33.000"/>
    <d v="2020-05-15T19:39:23.000"/>
    <s v="CU"/>
    <x v="11"/>
    <s v="1"/>
    <m/>
    <m/>
    <m/>
    <x v="2"/>
    <n v="1556"/>
    <n v="4045.6000000000004"/>
    <x v="2"/>
    <x v="26"/>
    <x v="5"/>
    <n v="4"/>
    <n v="0"/>
    <n v="0"/>
    <x v="1"/>
    <n v="15"/>
    <s v="Not sure"/>
    <m/>
    <m/>
    <m/>
    <m/>
    <m/>
    <m/>
    <m/>
    <m/>
    <m/>
    <m/>
    <m/>
    <m/>
    <m/>
    <m/>
    <m/>
    <m/>
    <n v="0"/>
    <x v="2"/>
    <m/>
    <s v=""/>
    <s v="Yes"/>
    <m/>
    <s v="U.S. Department of Agriculture loan(s)"/>
    <m/>
    <m/>
    <m/>
    <m/>
    <m/>
    <m/>
    <s v="No"/>
    <s v="No"/>
    <m/>
    <m/>
    <m/>
    <m/>
    <m/>
    <m/>
    <m/>
    <s v="Help accessing financial assistance"/>
    <m/>
    <m/>
    <m/>
    <m/>
    <m/>
    <m/>
    <m/>
    <m/>
    <m/>
    <m/>
    <x v="835"/>
  </r>
  <r>
    <n v="11568930557"/>
    <d v="2020-05-05T15:16:31.000"/>
    <d v="2020-05-05T16:48:24.000"/>
    <s v="CU"/>
    <x v="4"/>
    <s v="1"/>
    <m/>
    <m/>
    <m/>
    <x v="2"/>
    <n v="257"/>
    <n v="668.2"/>
    <x v="1"/>
    <x v="18"/>
    <x v="2"/>
    <n v="3"/>
    <n v="0"/>
    <n v="0"/>
    <x v="2"/>
    <n v="9"/>
    <s v="Yes"/>
    <m/>
    <m/>
    <m/>
    <s v="paying for chemicals"/>
    <m/>
    <m/>
    <m/>
    <m/>
    <m/>
    <m/>
    <s v="There are chemical delivery delays which has impacted our water system. Our RO construction is pending the start date."/>
    <m/>
    <s v="Paying for chemicals"/>
    <m/>
    <s v="No change"/>
    <n v="0"/>
    <n v="0"/>
    <x v="2"/>
    <n v="0"/>
    <n v="0"/>
    <s v="Yes"/>
    <m/>
    <s v="U.S. Department of Agriculture loan(s)"/>
    <m/>
    <m/>
    <m/>
    <m/>
    <m/>
    <m/>
    <s v="No"/>
    <s v="No"/>
    <m/>
    <m/>
    <m/>
    <s v="We are working as a team in our rural community to maintain safe drinking water through the pandemic."/>
    <m/>
    <s v="Compliance with disinfection/social distancing protocols"/>
    <m/>
    <m/>
    <m/>
    <m/>
    <m/>
    <m/>
    <m/>
    <m/>
    <s v="Not sure"/>
    <m/>
    <m/>
    <m/>
    <x v="836"/>
  </r>
  <r>
    <n v="11602546151"/>
    <d v="2020-05-14T21:39:07.000"/>
    <d v="2020-05-14T21:49:57.000"/>
    <s v="CU"/>
    <x v="13"/>
    <s v="1"/>
    <m/>
    <m/>
    <m/>
    <x v="2"/>
    <n v="217"/>
    <n v="564.2"/>
    <x v="1"/>
    <x v="17"/>
    <x v="8"/>
    <n v="0"/>
    <n v="7"/>
    <n v="1"/>
    <x v="2"/>
    <n v="9"/>
    <s v="Yes"/>
    <s v="paying staff"/>
    <s v="keeping staff"/>
    <s v="paying bills, like electricity"/>
    <m/>
    <s v="maintaining our system"/>
    <s v="complying with state and/or federal regulations"/>
    <m/>
    <m/>
    <m/>
    <m/>
    <m/>
    <m/>
    <m/>
    <m/>
    <s v="Decrease"/>
    <n v="35"/>
    <n v="-35"/>
    <x v="5"/>
    <n v="2118"/>
    <n v="-2118"/>
    <s v="Yes"/>
    <m/>
    <s v="U.S. Department of Agriculture loan(s)"/>
    <m/>
    <m/>
    <m/>
    <m/>
    <m/>
    <m/>
    <s v="No"/>
    <s v="No"/>
    <s v="None"/>
    <m/>
    <s v="None/NA"/>
    <s v="Trying to assist people with providing water."/>
    <m/>
    <s v="Miscellaneous"/>
    <s v="Help navigating resources and/or policy changes"/>
    <s v="Help accessing financial assistance"/>
    <s v="Help with operations and maintenance"/>
    <s v="Help accessing Personal Protective Equipment (PPE)"/>
    <s v="Help accessing supplies/chemicals"/>
    <s v="Help complying with state and/or federal regulations"/>
    <m/>
    <s v="Help planning for or adjusting to any future reopening (flushing, financing reconnections, etc.)"/>
    <m/>
    <m/>
    <m/>
    <m/>
    <x v="837"/>
  </r>
  <r>
    <n v="11572522678"/>
    <d v="2020-05-06T14:45:48.000"/>
    <d v="2020-05-06T15:26:18.000"/>
    <s v="CU"/>
    <x v="13"/>
    <s v="1"/>
    <m/>
    <m/>
    <m/>
    <x v="2"/>
    <n v="289"/>
    <n v="751.4"/>
    <x v="1"/>
    <x v="50"/>
    <x v="5"/>
    <n v="1"/>
    <n v="1"/>
    <n v="0"/>
    <x v="6"/>
    <n v="1"/>
    <s v="Yes"/>
    <s v="paying staff"/>
    <s v="keeping staff"/>
    <s v="paying bills, like electricity"/>
    <s v="paying for chemicals"/>
    <m/>
    <m/>
    <m/>
    <s v="paying back existing debt"/>
    <m/>
    <m/>
    <m/>
    <m/>
    <m/>
    <m/>
    <s v="Decrease"/>
    <n v="35"/>
    <n v="-35"/>
    <x v="5"/>
    <n v="8000"/>
    <n v="-8000"/>
    <s v="No"/>
    <m/>
    <m/>
    <m/>
    <s v="Not borrowing"/>
    <m/>
    <m/>
    <m/>
    <m/>
    <s v="Yes"/>
    <s v="No"/>
    <m/>
    <m/>
    <m/>
    <m/>
    <m/>
    <m/>
    <s v="Help navigating resources and/or policy changes"/>
    <s v="Help accessing financial assistance"/>
    <m/>
    <s v="Help accessing Personal Protective Equipment (PPE)"/>
    <m/>
    <m/>
    <m/>
    <m/>
    <m/>
    <m/>
    <m/>
    <m/>
    <x v="838"/>
  </r>
  <r>
    <n v="11580607991"/>
    <d v="2020-05-08T16:26:25.000"/>
    <d v="2020-05-08T16:38:14.000"/>
    <s v="CU"/>
    <x v="11"/>
    <s v="1"/>
    <m/>
    <m/>
    <m/>
    <x v="2"/>
    <n v="750"/>
    <n v="1950"/>
    <x v="1"/>
    <x v="23"/>
    <x v="6"/>
    <n v="8"/>
    <n v="1"/>
    <n v="0"/>
    <x v="4"/>
    <n v="4"/>
    <s v="Yes"/>
    <m/>
    <m/>
    <m/>
    <m/>
    <m/>
    <m/>
    <m/>
    <m/>
    <m/>
    <m/>
    <s v="ITS TOO EARLY TO TELL ALL THE IMPACTS THIS IS GOING TO CAUSE THE UTILITY"/>
    <m/>
    <s v="None yet/too early to tell"/>
    <n v="1"/>
    <s v="No change"/>
    <n v="0"/>
    <n v="0"/>
    <x v="2"/>
    <n v="0"/>
    <n v="0"/>
    <s v="Yes"/>
    <m/>
    <m/>
    <m/>
    <m/>
    <m/>
    <s v="OWRB LOAN"/>
    <m/>
    <s v="State gov. agency"/>
    <s v="No"/>
    <s v="No"/>
    <m/>
    <m/>
    <m/>
    <m/>
    <m/>
    <m/>
    <m/>
    <m/>
    <m/>
    <m/>
    <m/>
    <m/>
    <m/>
    <m/>
    <s v="Not sure"/>
    <m/>
    <m/>
    <m/>
    <x v="839"/>
  </r>
  <r>
    <n v="11576761667"/>
    <d v="2020-05-07T16:16:53.000"/>
    <d v="2020-05-07T19:10:43.000"/>
    <s v="CU"/>
    <x v="11"/>
    <s v="1"/>
    <s v="Yes"/>
    <m/>
    <m/>
    <x v="2"/>
    <n v="2574"/>
    <n v="6692.400000000001"/>
    <x v="2"/>
    <x v="20"/>
    <x v="2"/>
    <n v="14"/>
    <n v="0"/>
    <n v="1"/>
    <x v="2"/>
    <n v="9"/>
    <s v="Yes"/>
    <s v="paying staff"/>
    <s v="keeping staff"/>
    <s v="paying bills, like electricity"/>
    <s v="paying for chemicals"/>
    <s v="maintaining our system"/>
    <s v="complying with state and/or federal regulations"/>
    <s v="delaying or impeding capital improvement projects"/>
    <s v="paying back existing debt"/>
    <m/>
    <m/>
    <m/>
    <m/>
    <m/>
    <m/>
    <s v="Increase"/>
    <n v="6"/>
    <n v="6"/>
    <x v="2"/>
    <n v="49308"/>
    <n v="49308"/>
    <s v="Yes"/>
    <m/>
    <s v="U.S. Department of Agriculture loan(s)"/>
    <s v="State Revolving Fund loan(s)"/>
    <m/>
    <m/>
    <m/>
    <m/>
    <m/>
    <s v="No"/>
    <s v="No"/>
    <m/>
    <m/>
    <m/>
    <m/>
    <m/>
    <m/>
    <s v="Help navigating resources and/or policy changes"/>
    <s v="Help accessing financial assistance"/>
    <s v="Help with operations and maintenance"/>
    <s v="Help accessing Personal Protective Equipment (PPE)"/>
    <m/>
    <s v="Help complying with state and/or federal regulations"/>
    <m/>
    <m/>
    <m/>
    <m/>
    <m/>
    <m/>
    <x v="840"/>
  </r>
  <r>
    <n v="11588841906"/>
    <d v="2020-05-11T19:16:10.000"/>
    <d v="2020-05-11T19:23:26.000"/>
    <s v="CU"/>
    <x v="21"/>
    <s v="0"/>
    <m/>
    <m/>
    <m/>
    <x v="2"/>
    <n v="711"/>
    <n v="1848.6000000000001"/>
    <x v="1"/>
    <x v="16"/>
    <x v="8"/>
    <n v="3"/>
    <n v="0"/>
    <n v="2"/>
    <x v="1"/>
    <n v="15"/>
    <s v="Yes"/>
    <m/>
    <m/>
    <m/>
    <m/>
    <s v="maintaining our system"/>
    <m/>
    <m/>
    <m/>
    <m/>
    <m/>
    <m/>
    <m/>
    <m/>
    <m/>
    <s v="Decrease"/>
    <n v="12"/>
    <n v="-12"/>
    <x v="0"/>
    <n v="5000"/>
    <n v="-5000"/>
    <s v="No"/>
    <m/>
    <m/>
    <m/>
    <s v="Not borrowing"/>
    <m/>
    <m/>
    <m/>
    <m/>
    <s v="Not applicable"/>
    <s v="No"/>
    <m/>
    <m/>
    <m/>
    <m/>
    <m/>
    <m/>
    <m/>
    <m/>
    <m/>
    <m/>
    <m/>
    <m/>
    <s v="Help communicating with customers"/>
    <m/>
    <s v="Not sure"/>
    <m/>
    <m/>
    <m/>
    <x v="841"/>
  </r>
  <r>
    <n v="11605544010"/>
    <d v="2020-05-15T16:51:12.000"/>
    <d v="2020-05-15T16:52:50.000"/>
    <s v="CU"/>
    <x v="21"/>
    <s v="1"/>
    <m/>
    <m/>
    <m/>
    <x v="0"/>
    <n v="925"/>
    <n v="2405"/>
    <x v="1"/>
    <x v="8"/>
    <x v="8"/>
    <n v="3"/>
    <n v="1"/>
    <n v="0"/>
    <x v="0"/>
    <s v=""/>
    <s v="No"/>
    <m/>
    <m/>
    <m/>
    <m/>
    <m/>
    <m/>
    <m/>
    <m/>
    <m/>
    <m/>
    <m/>
    <m/>
    <m/>
    <m/>
    <m/>
    <m/>
    <n v="0"/>
    <x v="2"/>
    <m/>
    <s v=""/>
    <s v="No"/>
    <m/>
    <m/>
    <m/>
    <s v="Not borrowing"/>
    <m/>
    <m/>
    <m/>
    <m/>
    <s v="Not applicable"/>
    <s v="No"/>
    <m/>
    <m/>
    <m/>
    <m/>
    <m/>
    <m/>
    <m/>
    <m/>
    <m/>
    <m/>
    <m/>
    <m/>
    <m/>
    <m/>
    <m/>
    <s v="No assistance Needs"/>
    <m/>
    <s v="None/NA"/>
    <x v="841"/>
  </r>
  <r>
    <n v="11604803521"/>
    <d v="2020-05-15T13:13:09.000"/>
    <d v="2020-05-15T13:58:31.000"/>
    <s v="CU"/>
    <x v="20"/>
    <s v="1"/>
    <m/>
    <m/>
    <m/>
    <x v="2"/>
    <n v="526"/>
    <n v="1367.6000000000001"/>
    <x v="1"/>
    <x v="18"/>
    <x v="2"/>
    <n v="7"/>
    <n v="2"/>
    <n v="0"/>
    <x v="4"/>
    <n v="4"/>
    <s v="Yes"/>
    <m/>
    <m/>
    <m/>
    <m/>
    <m/>
    <m/>
    <s v="delaying or impeding capital improvement projects"/>
    <s v="paying back existing debt"/>
    <m/>
    <m/>
    <m/>
    <m/>
    <m/>
    <m/>
    <s v="Decrease"/>
    <n v="25"/>
    <n v="-25"/>
    <x v="6"/>
    <m/>
    <s v=""/>
    <s v="Yes"/>
    <m/>
    <s v="U.S. Department of Agriculture loan(s)"/>
    <m/>
    <m/>
    <m/>
    <m/>
    <m/>
    <m/>
    <s v="No"/>
    <s v="No"/>
    <m/>
    <m/>
    <m/>
    <m/>
    <m/>
    <m/>
    <s v="Help navigating resources and/or policy changes"/>
    <s v="Help accessing financial assistance"/>
    <m/>
    <m/>
    <m/>
    <m/>
    <m/>
    <m/>
    <m/>
    <m/>
    <m/>
    <m/>
    <x v="842"/>
  </r>
  <r>
    <n v="11573906817"/>
    <d v="2020-05-06T21:33:39.000"/>
    <d v="2020-05-06T21:46:07.000"/>
    <s v="RCAC"/>
    <x v="8"/>
    <s v="1"/>
    <m/>
    <m/>
    <m/>
    <x v="0"/>
    <n v="177"/>
    <n v="460.2"/>
    <x v="0"/>
    <x v="1"/>
    <x v="1"/>
    <n v="0"/>
    <n v="0"/>
    <n v="1"/>
    <x v="0"/>
    <s v=""/>
    <s v="Yes"/>
    <m/>
    <m/>
    <s v="paying bills, like electricity"/>
    <s v="paying for chemicals"/>
    <m/>
    <s v="complying with state and/or federal regulations"/>
    <m/>
    <m/>
    <m/>
    <m/>
    <m/>
    <m/>
    <m/>
    <m/>
    <s v="Decrease"/>
    <n v="15"/>
    <n v="-15"/>
    <x v="0"/>
    <n v="500"/>
    <n v="-500"/>
    <s v="No"/>
    <m/>
    <m/>
    <m/>
    <s v="Not borrowing"/>
    <m/>
    <m/>
    <m/>
    <m/>
    <s v="Not applicable"/>
    <s v="No"/>
    <m/>
    <m/>
    <m/>
    <s v="None"/>
    <m/>
    <s v="None/NA"/>
    <m/>
    <s v="Help accessing financial assistance"/>
    <m/>
    <m/>
    <m/>
    <m/>
    <m/>
    <m/>
    <m/>
    <m/>
    <m/>
    <m/>
    <x v="843"/>
  </r>
  <r>
    <n v="11591808881"/>
    <d v="2020-05-12T12:30:23.000"/>
    <d v="2020-05-12T12:33:15.000"/>
    <s v="GLCAP"/>
    <x v="3"/>
    <s v="1"/>
    <m/>
    <m/>
    <m/>
    <x v="0"/>
    <n v="168"/>
    <n v="436.8"/>
    <x v="0"/>
    <x v="18"/>
    <x v="2"/>
    <n v="0"/>
    <n v="3"/>
    <n v="0"/>
    <x v="2"/>
    <n v="9"/>
    <s v="No"/>
    <m/>
    <m/>
    <m/>
    <m/>
    <m/>
    <m/>
    <m/>
    <m/>
    <m/>
    <m/>
    <m/>
    <m/>
    <m/>
    <m/>
    <m/>
    <m/>
    <n v="0"/>
    <x v="2"/>
    <m/>
    <s v=""/>
    <s v="Yes"/>
    <m/>
    <s v="U.S. Department of Agriculture loan(s)"/>
    <m/>
    <m/>
    <m/>
    <m/>
    <m/>
    <m/>
    <s v="No"/>
    <s v="No"/>
    <m/>
    <m/>
    <m/>
    <m/>
    <m/>
    <m/>
    <m/>
    <m/>
    <m/>
    <s v="Help accessing Personal Protective Equipment (PPE)"/>
    <m/>
    <m/>
    <s v="Help communicating with customers"/>
    <m/>
    <m/>
    <m/>
    <m/>
    <m/>
    <x v="844"/>
  </r>
  <r>
    <n v="11606314104"/>
    <d v="2020-05-15T20:30:42.000"/>
    <d v="2020-05-15T20:46:04.000"/>
    <s v="CU"/>
    <x v="4"/>
    <s v="1"/>
    <m/>
    <m/>
    <m/>
    <x v="2"/>
    <n v="550"/>
    <n v="1430"/>
    <x v="1"/>
    <x v="3"/>
    <x v="3"/>
    <n v="23"/>
    <n v="4"/>
    <n v="0"/>
    <x v="4"/>
    <n v="4"/>
    <s v="Yes"/>
    <s v="paying staff"/>
    <s v="keeping staff"/>
    <s v="paying bills, like electricity"/>
    <s v="paying for chemicals"/>
    <s v="maintaining our system"/>
    <m/>
    <s v="delaying or impeding capital improvement projects"/>
    <s v="paying back existing debt"/>
    <m/>
    <m/>
    <m/>
    <m/>
    <m/>
    <m/>
    <s v="Decrease"/>
    <n v="18"/>
    <n v="-18"/>
    <x v="0"/>
    <n v="18000"/>
    <n v="-18000"/>
    <s v="Yes"/>
    <m/>
    <s v="U.S. Department of Agriculture loan(s)"/>
    <m/>
    <m/>
    <m/>
    <s v="Water Treatment Plant expansion."/>
    <m/>
    <s v="Miscellaneous"/>
    <s v="No"/>
    <s v="Yes"/>
    <s v="Urban County with regard to operational issues."/>
    <m/>
    <s v="Communication/Discussion - Providing help as needed"/>
    <s v="N/A"/>
    <m/>
    <s v="None/NA"/>
    <s v="Help navigating resources and/or policy changes"/>
    <s v="Help accessing financial assistance"/>
    <m/>
    <m/>
    <m/>
    <m/>
    <m/>
    <m/>
    <m/>
    <m/>
    <m/>
    <m/>
    <x v="845"/>
  </r>
  <r>
    <n v="11596952624"/>
    <d v="2020-05-13T15:06:49.000"/>
    <d v="2020-05-13T15:34:02.000"/>
    <s v="GLCAP"/>
    <x v="3"/>
    <s v="1"/>
    <m/>
    <m/>
    <m/>
    <x v="0"/>
    <n v="600"/>
    <n v="1560"/>
    <x v="1"/>
    <x v="8"/>
    <x v="8"/>
    <n v="6"/>
    <n v="1"/>
    <n v="0"/>
    <x v="0"/>
    <s v=""/>
    <s v="No"/>
    <m/>
    <m/>
    <m/>
    <m/>
    <m/>
    <m/>
    <m/>
    <m/>
    <m/>
    <m/>
    <m/>
    <m/>
    <m/>
    <m/>
    <m/>
    <m/>
    <n v="0"/>
    <x v="2"/>
    <m/>
    <s v=""/>
    <s v="Yes"/>
    <s v="Bond(s)"/>
    <s v="U.S. Department of Agriculture loan(s)"/>
    <m/>
    <m/>
    <m/>
    <m/>
    <m/>
    <m/>
    <s v="No"/>
    <s v="No"/>
    <m/>
    <m/>
    <m/>
    <s v="Nothing"/>
    <m/>
    <s v="None/NA"/>
    <m/>
    <m/>
    <m/>
    <m/>
    <m/>
    <m/>
    <m/>
    <m/>
    <s v="Not sure"/>
    <m/>
    <m/>
    <m/>
    <x v="846"/>
  </r>
  <r>
    <n v="11576838547"/>
    <d v="2020-05-07T16:38:34.000"/>
    <d v="2020-05-07T16:43:59.000"/>
    <s v="GLCAP"/>
    <x v="3"/>
    <s v="1"/>
    <m/>
    <m/>
    <m/>
    <x v="0"/>
    <n v="768"/>
    <n v="1996.8000000000002"/>
    <x v="1"/>
    <x v="24"/>
    <x v="5"/>
    <n v="3"/>
    <n v="0"/>
    <n v="0"/>
    <x v="5"/>
    <s v=""/>
    <s v="No"/>
    <m/>
    <m/>
    <m/>
    <m/>
    <m/>
    <m/>
    <m/>
    <m/>
    <m/>
    <m/>
    <m/>
    <m/>
    <m/>
    <m/>
    <m/>
    <m/>
    <n v="0"/>
    <x v="2"/>
    <m/>
    <s v=""/>
    <s v="Yes"/>
    <s v="Bond(s)"/>
    <s v="U.S. Department of Agriculture loan(s)"/>
    <m/>
    <m/>
    <m/>
    <m/>
    <m/>
    <m/>
    <s v="No"/>
    <s v="No"/>
    <m/>
    <m/>
    <m/>
    <s v="Nothing"/>
    <m/>
    <s v="None/NA"/>
    <m/>
    <m/>
    <m/>
    <s v="Help accessing Personal Protective Equipment (PPE)"/>
    <m/>
    <m/>
    <m/>
    <m/>
    <m/>
    <m/>
    <m/>
    <m/>
    <x v="846"/>
  </r>
  <r>
    <n v="11576086414"/>
    <d v="2020-05-07T13:33:26.000"/>
    <d v="2020-05-07T13:39:52.000"/>
    <s v="CU"/>
    <x v="21"/>
    <s v="1"/>
    <m/>
    <m/>
    <m/>
    <x v="2"/>
    <n v="1800"/>
    <n v="4680"/>
    <x v="2"/>
    <x v="0"/>
    <x v="0"/>
    <n v="14"/>
    <n v="1"/>
    <n v="1"/>
    <x v="6"/>
    <n v="1"/>
    <s v="Yes"/>
    <s v="paying staff"/>
    <s v="keeping staff"/>
    <s v="paying bills, like electricity"/>
    <s v="paying for chemicals"/>
    <s v="maintaining our system"/>
    <s v="complying with state and/or federal regulations"/>
    <s v="delaying or impeding capital improvement projects"/>
    <s v="paying back existing debt"/>
    <m/>
    <m/>
    <m/>
    <m/>
    <m/>
    <m/>
    <s v="Decrease"/>
    <n v="50"/>
    <n v="-50"/>
    <x v="10"/>
    <n v="30000"/>
    <n v="-30000"/>
    <s v="Yes"/>
    <m/>
    <m/>
    <s v="State Revolving Fund loan(s)"/>
    <m/>
    <m/>
    <m/>
    <m/>
    <m/>
    <s v="No"/>
    <s v="No"/>
    <m/>
    <m/>
    <m/>
    <m/>
    <m/>
    <m/>
    <m/>
    <s v="Help accessing financial assistance"/>
    <m/>
    <s v="Help accessing Personal Protective Equipment (PPE)"/>
    <s v="Help accessing supplies/chemicals"/>
    <m/>
    <m/>
    <m/>
    <m/>
    <m/>
    <m/>
    <m/>
    <x v="847"/>
  </r>
  <r>
    <n v="11585340147"/>
    <d v="2020-05-10T17:34:40.000"/>
    <d v="2020-05-10T17:40:17.000"/>
    <s v="CU"/>
    <x v="4"/>
    <s v="1"/>
    <m/>
    <m/>
    <m/>
    <x v="0"/>
    <n v="108"/>
    <n v="280.8"/>
    <x v="0"/>
    <x v="3"/>
    <x v="3"/>
    <n v="0"/>
    <n v="2"/>
    <n v="2"/>
    <x v="0"/>
    <s v=""/>
    <s v="Not sure"/>
    <m/>
    <m/>
    <m/>
    <m/>
    <m/>
    <m/>
    <m/>
    <m/>
    <m/>
    <m/>
    <m/>
    <m/>
    <m/>
    <m/>
    <m/>
    <m/>
    <n v="0"/>
    <x v="2"/>
    <m/>
    <s v=""/>
    <s v="Yes"/>
    <m/>
    <m/>
    <s v="State Revolving Fund loan(s)"/>
    <m/>
    <m/>
    <m/>
    <m/>
    <m/>
    <s v="Yes"/>
    <s v="Yes"/>
    <s v="Planned to meet - a neighbor system to visually see his system in -, that I will be purchasing, a hands on experience"/>
    <m/>
    <s v="Miscellaneous"/>
    <s v="N/A"/>
    <m/>
    <s v="None/NA"/>
    <m/>
    <s v="Help accessing financial assistance"/>
    <m/>
    <m/>
    <s v="Help accessing supplies/chemicals"/>
    <m/>
    <m/>
    <m/>
    <m/>
    <s v="with -, hope to acquire a Rate increase I missed lst year because if Hospital Emergency"/>
    <m/>
    <s v="Help with a rate increase"/>
    <x v="848"/>
  </r>
  <r>
    <n v="11602148147"/>
    <d v="2020-05-14T19:46:59.000"/>
    <d v="2020-05-14T19:52:28.000"/>
    <s v="CU"/>
    <x v="5"/>
    <s v="1"/>
    <m/>
    <m/>
    <m/>
    <x v="1"/>
    <n v="140"/>
    <n v="364"/>
    <x v="0"/>
    <x v="16"/>
    <x v="8"/>
    <n v="1"/>
    <n v="1"/>
    <n v="1"/>
    <x v="2"/>
    <n v="9"/>
    <s v="No"/>
    <m/>
    <m/>
    <m/>
    <m/>
    <m/>
    <m/>
    <m/>
    <m/>
    <m/>
    <m/>
    <m/>
    <m/>
    <m/>
    <m/>
    <m/>
    <m/>
    <n v="0"/>
    <x v="2"/>
    <m/>
    <s v=""/>
    <m/>
    <m/>
    <m/>
    <m/>
    <m/>
    <m/>
    <s v="Block Grant"/>
    <m/>
    <s v="Block grant"/>
    <s v="No"/>
    <s v="No"/>
    <m/>
    <m/>
    <m/>
    <m/>
    <m/>
    <m/>
    <m/>
    <s v="Help accessing financial assistance"/>
    <s v="Help with operations and maintenance"/>
    <s v="Help accessing Personal Protective Equipment (PPE)"/>
    <m/>
    <m/>
    <s v="Help communicating with customers"/>
    <s v="Help planning for or adjusting to any future reopening (flushing, financing reconnections, etc.)"/>
    <m/>
    <m/>
    <m/>
    <m/>
    <x v="849"/>
  </r>
  <r>
    <n v="11604948952"/>
    <d v="2020-05-15T14:25:00.000"/>
    <d v="2020-05-15T14:27:39.000"/>
    <s v="RCAC"/>
    <x v="0"/>
    <s v="2"/>
    <m/>
    <m/>
    <m/>
    <x v="0"/>
    <n v="922"/>
    <n v="2397.2000000000003"/>
    <x v="1"/>
    <x v="11"/>
    <x v="2"/>
    <n v="3"/>
    <n v="0"/>
    <n v="0"/>
    <x v="0"/>
    <s v=""/>
    <s v="Not sure"/>
    <m/>
    <m/>
    <m/>
    <m/>
    <m/>
    <m/>
    <m/>
    <m/>
    <m/>
    <m/>
    <m/>
    <m/>
    <m/>
    <m/>
    <m/>
    <m/>
    <n v="0"/>
    <x v="2"/>
    <m/>
    <s v=""/>
    <s v="Yes"/>
    <m/>
    <s v="U.S. Department of Agriculture loan(s)"/>
    <m/>
    <m/>
    <m/>
    <m/>
    <m/>
    <m/>
    <s v="Not applicable"/>
    <s v="Not sure"/>
    <m/>
    <m/>
    <m/>
    <m/>
    <m/>
    <m/>
    <m/>
    <m/>
    <m/>
    <s v="Help accessing Personal Protective Equipment (PPE)"/>
    <s v="Help accessing supplies/chemicals"/>
    <s v="Help complying with state and/or federal regulations"/>
    <m/>
    <m/>
    <m/>
    <m/>
    <m/>
    <m/>
    <x v="850"/>
  </r>
  <r>
    <n v="11602633666"/>
    <d v="2020-05-14T22:12:44.000"/>
    <d v="2020-05-14T22:18:02.000"/>
    <s v="CU"/>
    <x v="13"/>
    <s v="1"/>
    <m/>
    <m/>
    <m/>
    <x v="2"/>
    <m/>
    <s v=""/>
    <x v="4"/>
    <x v="11"/>
    <x v="2"/>
    <n v="4"/>
    <n v="0"/>
    <n v="1"/>
    <x v="0"/>
    <s v=""/>
    <s v="Yes"/>
    <m/>
    <s v="keeping staff"/>
    <m/>
    <s v="paying for chemicals"/>
    <s v="maintaining our system"/>
    <m/>
    <m/>
    <m/>
    <s v="unsure"/>
    <m/>
    <m/>
    <m/>
    <m/>
    <m/>
    <s v="Increase"/>
    <n v="15"/>
    <n v="15"/>
    <x v="8"/>
    <m/>
    <s v=""/>
    <s v="No"/>
    <m/>
    <m/>
    <m/>
    <s v="Not borrowing"/>
    <m/>
    <m/>
    <m/>
    <m/>
    <s v="No"/>
    <s v="No"/>
    <m/>
    <m/>
    <m/>
    <m/>
    <m/>
    <m/>
    <m/>
    <s v="Help accessing financial assistance"/>
    <s v="Help with operations and maintenance"/>
    <s v="Help accessing Personal Protective Equipment (PPE)"/>
    <m/>
    <s v="Help complying with state and/or federal regulations"/>
    <m/>
    <m/>
    <m/>
    <m/>
    <m/>
    <m/>
    <x v="851"/>
  </r>
  <r>
    <n v="11598325129"/>
    <d v="2020-05-13T21:24:58.000"/>
    <d v="2020-05-13T21:32:05.000"/>
    <s v="CU"/>
    <x v="13"/>
    <s v="1"/>
    <m/>
    <m/>
    <m/>
    <x v="2"/>
    <n v="866"/>
    <n v="2251.6"/>
    <x v="1"/>
    <x v="8"/>
    <x v="8"/>
    <n v="11"/>
    <n v="0"/>
    <n v="1"/>
    <x v="0"/>
    <s v=""/>
    <s v="Yes"/>
    <s v="paying staff"/>
    <s v="keeping staff"/>
    <m/>
    <s v="paying for chemicals"/>
    <s v="maintaining our system"/>
    <m/>
    <m/>
    <s v="paying back existing debt"/>
    <m/>
    <m/>
    <m/>
    <m/>
    <m/>
    <m/>
    <s v="Decrease"/>
    <m/>
    <s v=""/>
    <x v="7"/>
    <n v="35000"/>
    <n v="-35000"/>
    <s v="Yes"/>
    <s v="Bond(s)"/>
    <m/>
    <s v="State Revolving Fund loan(s)"/>
    <m/>
    <m/>
    <m/>
    <m/>
    <m/>
    <s v="No"/>
    <s v="No"/>
    <m/>
    <m/>
    <m/>
    <s v="N/A"/>
    <m/>
    <s v="None/NA"/>
    <s v="Help navigating resources and/or policy changes"/>
    <m/>
    <m/>
    <s v="Help accessing Personal Protective Equipment (PPE)"/>
    <m/>
    <m/>
    <m/>
    <m/>
    <s v="Not sure"/>
    <m/>
    <m/>
    <m/>
    <x v="851"/>
  </r>
  <r>
    <n v="11604824897"/>
    <d v="2020-05-15T13:52:30.000"/>
    <d v="2020-05-15T13:58:05.000"/>
    <s v="CU"/>
    <x v="5"/>
    <s v="1"/>
    <m/>
    <m/>
    <m/>
    <x v="2"/>
    <n v="900"/>
    <n v="2340"/>
    <x v="1"/>
    <x v="29"/>
    <x v="8"/>
    <n v="6"/>
    <n v="0"/>
    <n v="0"/>
    <x v="2"/>
    <n v="9"/>
    <s v="Yes"/>
    <s v="paying staff"/>
    <m/>
    <m/>
    <s v="paying for chemicals"/>
    <s v="maintaining our system"/>
    <s v="complying with state and/or federal regulations"/>
    <m/>
    <m/>
    <m/>
    <m/>
    <m/>
    <m/>
    <m/>
    <m/>
    <s v="Decrease"/>
    <n v="20"/>
    <n v="-20"/>
    <x v="0"/>
    <n v="4000"/>
    <n v="-4000"/>
    <s v="Yes"/>
    <m/>
    <m/>
    <s v="State Revolving Fund loan(s)"/>
    <m/>
    <m/>
    <s v="Block Grant Funds"/>
    <m/>
    <s v="Block grant"/>
    <s v="No"/>
    <s v="No"/>
    <m/>
    <m/>
    <m/>
    <m/>
    <m/>
    <m/>
    <m/>
    <s v="Help accessing financial assistance"/>
    <m/>
    <m/>
    <m/>
    <m/>
    <m/>
    <m/>
    <m/>
    <m/>
    <m/>
    <m/>
    <x v="852"/>
  </r>
  <r>
    <n v="11596244038"/>
    <d v="2020-05-13T12:39:25.000"/>
    <d v="2020-05-13T12:48:34.000"/>
    <s v="RSOL"/>
    <x v="9"/>
    <s v="1"/>
    <m/>
    <m/>
    <m/>
    <x v="0"/>
    <n v="272"/>
    <n v="707.2"/>
    <x v="1"/>
    <x v="1"/>
    <x v="1"/>
    <n v="0"/>
    <n v="2"/>
    <n v="0"/>
    <x v="4"/>
    <n v="4"/>
    <s v="Yes"/>
    <m/>
    <m/>
    <s v="paying bills, like electricity"/>
    <s v="paying for chemicals"/>
    <s v="maintaining our system"/>
    <s v="complying with state and/or federal regulations"/>
    <s v="delaying or impeding capital improvement projects"/>
    <m/>
    <m/>
    <m/>
    <m/>
    <m/>
    <m/>
    <m/>
    <s v="Decrease"/>
    <n v="40"/>
    <n v="-40"/>
    <x v="5"/>
    <n v="12000"/>
    <n v="-12000"/>
    <s v="No"/>
    <m/>
    <m/>
    <m/>
    <s v="Not borrowing"/>
    <m/>
    <m/>
    <m/>
    <m/>
    <m/>
    <s v="Yes"/>
    <s v="Orientaciones, colaboración con personas"/>
    <s v="Orientations and collaborations with other people"/>
    <s v="Communication/Discussion - Details of discussion not provided"/>
    <m/>
    <m/>
    <m/>
    <s v="Help navigating resources and/or policy changes"/>
    <s v="Help accessing financial assistance"/>
    <m/>
    <s v="Help accessing Personal Protective Equipment (PPE)"/>
    <m/>
    <s v="Help complying with state and/or federal regulations"/>
    <m/>
    <m/>
    <m/>
    <m/>
    <m/>
    <m/>
    <x v="853"/>
  </r>
  <r>
    <n v="11592929451"/>
    <d v="2020-05-12T16:45:07.000"/>
    <d v="2020-05-12T17:00:58.000"/>
    <s v="CU"/>
    <x v="11"/>
    <s v="1"/>
    <m/>
    <m/>
    <m/>
    <x v="0"/>
    <n v="1570"/>
    <n v="4082"/>
    <x v="2"/>
    <x v="3"/>
    <x v="3"/>
    <n v="5"/>
    <n v="1"/>
    <n v="1"/>
    <x v="0"/>
    <s v=""/>
    <s v="No"/>
    <m/>
    <m/>
    <m/>
    <m/>
    <m/>
    <m/>
    <m/>
    <m/>
    <m/>
    <m/>
    <m/>
    <m/>
    <m/>
    <m/>
    <m/>
    <m/>
    <n v="0"/>
    <x v="2"/>
    <m/>
    <s v=""/>
    <m/>
    <m/>
    <m/>
    <m/>
    <m/>
    <m/>
    <s v="Don't Not have any."/>
    <m/>
    <s v="None/don't know"/>
    <s v="No"/>
    <s v="No"/>
    <m/>
    <m/>
    <m/>
    <m/>
    <m/>
    <m/>
    <m/>
    <m/>
    <m/>
    <s v="Help accessing Personal Protective Equipment (PPE)"/>
    <m/>
    <s v="Help complying with state and/or federal regulations"/>
    <m/>
    <m/>
    <m/>
    <m/>
    <m/>
    <m/>
    <x v="854"/>
  </r>
  <r>
    <n v="11572583601"/>
    <d v="2020-05-06T15:28:03.000"/>
    <d v="2020-05-06T15:51:05.000"/>
    <s v="CU"/>
    <x v="5"/>
    <s v="1"/>
    <m/>
    <m/>
    <m/>
    <x v="2"/>
    <n v="141"/>
    <n v="366.6"/>
    <x v="0"/>
    <x v="25"/>
    <x v="8"/>
    <n v="2"/>
    <n v="0"/>
    <n v="0"/>
    <x v="1"/>
    <n v="15"/>
    <s v="Yes"/>
    <m/>
    <m/>
    <s v="paying bills, like electricity"/>
    <s v="paying for chemicals"/>
    <s v="maintaining our system"/>
    <s v="complying with state and/or federal regulations"/>
    <s v="delaying or impeding capital improvement projects"/>
    <m/>
    <m/>
    <m/>
    <m/>
    <m/>
    <m/>
    <m/>
    <s v="Decrease"/>
    <n v="12"/>
    <n v="-12"/>
    <x v="0"/>
    <n v="1000"/>
    <n v="-1000"/>
    <s v="Yes"/>
    <m/>
    <m/>
    <m/>
    <m/>
    <m/>
    <s v="LGAP Grant"/>
    <m/>
    <s v="State gov. agency"/>
    <s v="No"/>
    <s v="No"/>
    <m/>
    <m/>
    <m/>
    <s v="No"/>
    <m/>
    <s v="None/NA"/>
    <s v="Help navigating resources and/or policy changes"/>
    <s v="Help accessing financial assistance"/>
    <m/>
    <m/>
    <m/>
    <m/>
    <m/>
    <m/>
    <m/>
    <m/>
    <m/>
    <m/>
    <x v="855"/>
  </r>
  <r>
    <n v="11573804790"/>
    <d v="2020-05-06T21:00:47.000"/>
    <d v="2020-05-06T21:06:39.000"/>
    <s v="CU"/>
    <x v="5"/>
    <s v="1"/>
    <s v="Yes"/>
    <m/>
    <m/>
    <x v="2"/>
    <n v="475"/>
    <n v="1235"/>
    <x v="1"/>
    <x v="52"/>
    <x v="5"/>
    <n v="4"/>
    <n v="0"/>
    <n v="1"/>
    <x v="0"/>
    <s v=""/>
    <s v="Yes"/>
    <s v="paying staff"/>
    <s v="keeping staff"/>
    <s v="paying bills, like electricity"/>
    <s v="paying for chemicals"/>
    <s v="maintaining our system"/>
    <s v="complying with state and/or federal regulations"/>
    <s v="delaying or impeding capital improvement projects"/>
    <s v="paying back existing debt"/>
    <m/>
    <m/>
    <m/>
    <m/>
    <m/>
    <m/>
    <s v="Decrease"/>
    <m/>
    <s v=""/>
    <x v="7"/>
    <m/>
    <s v=""/>
    <m/>
    <m/>
    <m/>
    <m/>
    <m/>
    <s v="Do not want to answer"/>
    <m/>
    <m/>
    <m/>
    <s v="Not applicable"/>
    <s v="Not sure"/>
    <m/>
    <m/>
    <m/>
    <m/>
    <m/>
    <m/>
    <m/>
    <m/>
    <m/>
    <m/>
    <m/>
    <s v="Help complying with state and/or federal regulations"/>
    <m/>
    <m/>
    <s v="Not sure"/>
    <m/>
    <m/>
    <m/>
    <x v="856"/>
  </r>
  <r>
    <n v="11604909630"/>
    <d v="2020-05-15T14:03:07.000"/>
    <d v="2020-05-15T14:34:53.000"/>
    <s v="RCAC"/>
    <x v="0"/>
    <s v="1"/>
    <m/>
    <m/>
    <m/>
    <x v="0"/>
    <n v="4500"/>
    <n v="11700"/>
    <x v="3"/>
    <x v="5"/>
    <x v="5"/>
    <n v="6"/>
    <n v="2"/>
    <n v="0"/>
    <x v="0"/>
    <s v=""/>
    <s v="Yes"/>
    <m/>
    <m/>
    <m/>
    <m/>
    <m/>
    <s v="complying with state and/or federal regulations"/>
    <m/>
    <s v="paying back existing debt"/>
    <m/>
    <m/>
    <m/>
    <m/>
    <m/>
    <m/>
    <s v="Increase"/>
    <n v="8"/>
    <n v="8"/>
    <x v="2"/>
    <n v="10408.23"/>
    <n v="10408.23"/>
    <s v="No"/>
    <m/>
    <m/>
    <m/>
    <s v="Not borrowing"/>
    <m/>
    <m/>
    <m/>
    <m/>
    <s v="No"/>
    <s v="No"/>
    <m/>
    <m/>
    <m/>
    <s v="No"/>
    <m/>
    <s v="None/NA"/>
    <m/>
    <m/>
    <m/>
    <m/>
    <m/>
    <s v="Help complying with state and/or federal regulations"/>
    <m/>
    <m/>
    <m/>
    <m/>
    <m/>
    <m/>
    <x v="857"/>
  </r>
  <r>
    <n v="11569626153"/>
    <d v="2020-05-05T19:45:36.000"/>
    <d v="2020-05-05T19:55:18.000"/>
    <s v="CU"/>
    <x v="5"/>
    <s v="1"/>
    <m/>
    <m/>
    <m/>
    <x v="2"/>
    <n v="1200"/>
    <n v="3120"/>
    <x v="1"/>
    <x v="33"/>
    <x v="10"/>
    <n v="5"/>
    <n v="2"/>
    <n v="1"/>
    <x v="0"/>
    <s v=""/>
    <s v="Yes"/>
    <s v="paying staff"/>
    <m/>
    <s v="paying bills, like electricity"/>
    <s v="paying for chemicals"/>
    <s v="maintaining our system"/>
    <m/>
    <m/>
    <m/>
    <m/>
    <m/>
    <m/>
    <m/>
    <m/>
    <m/>
    <m/>
    <m/>
    <s v=""/>
    <x v="7"/>
    <m/>
    <s v=""/>
    <m/>
    <m/>
    <m/>
    <m/>
    <m/>
    <m/>
    <m/>
    <m/>
    <m/>
    <m/>
    <m/>
    <m/>
    <m/>
    <m/>
    <m/>
    <m/>
    <m/>
    <m/>
    <m/>
    <m/>
    <m/>
    <m/>
    <m/>
    <m/>
    <m/>
    <m/>
    <m/>
    <m/>
    <m/>
    <x v="858"/>
  </r>
  <r>
    <n v="11576118982"/>
    <d v="2020-05-07T13:39:43.000"/>
    <d v="2020-05-07T14:20:26.000"/>
    <s v="CU"/>
    <x v="15"/>
    <s v="1"/>
    <m/>
    <m/>
    <m/>
    <x v="2"/>
    <n v="850"/>
    <n v="2210"/>
    <x v="1"/>
    <x v="8"/>
    <x v="8"/>
    <n v="5"/>
    <n v="3"/>
    <n v="1"/>
    <x v="2"/>
    <n v="9"/>
    <s v="Yes"/>
    <s v="paying staff"/>
    <s v="keeping staff"/>
    <s v="paying bills, like electricity"/>
    <m/>
    <s v="maintaining our system"/>
    <s v="complying with state and/or federal regulations"/>
    <m/>
    <m/>
    <m/>
    <m/>
    <m/>
    <m/>
    <m/>
    <m/>
    <s v="No change"/>
    <m/>
    <n v="0"/>
    <x v="2"/>
    <m/>
    <s v=""/>
    <s v="Yes"/>
    <s v="Bond(s)"/>
    <m/>
    <m/>
    <m/>
    <m/>
    <m/>
    <m/>
    <m/>
    <s v="No"/>
    <s v="No"/>
    <m/>
    <m/>
    <m/>
    <m/>
    <m/>
    <m/>
    <s v="Help navigating resources and/or policy changes"/>
    <s v="Help accessing financial assistance"/>
    <s v="Help with operations and maintenance"/>
    <s v="Help accessing Personal Protective Equipment (PPE)"/>
    <m/>
    <s v="Help complying with state and/or federal regulations"/>
    <m/>
    <m/>
    <m/>
    <m/>
    <m/>
    <m/>
    <x v="859"/>
  </r>
  <r>
    <n v="11597622073"/>
    <d v="2020-05-13T18:08:28.000"/>
    <d v="2020-05-13T18:24:59.000"/>
    <s v="GLCAP"/>
    <x v="12"/>
    <s v="1"/>
    <m/>
    <m/>
    <m/>
    <x v="2"/>
    <n v="1100"/>
    <n v="2860"/>
    <x v="1"/>
    <x v="8"/>
    <x v="8"/>
    <n v="23"/>
    <n v="0"/>
    <n v="0"/>
    <x v="0"/>
    <s v=""/>
    <s v="Yes"/>
    <m/>
    <m/>
    <s v="paying bills, like electricity"/>
    <s v="paying for chemicals"/>
    <s v="maintaining our system"/>
    <s v="complying with state and/or federal regulations"/>
    <s v="delaying or impeding capital improvement projects"/>
    <s v="paying back existing debt"/>
    <m/>
    <m/>
    <m/>
    <m/>
    <m/>
    <m/>
    <s v="No change"/>
    <n v="0"/>
    <n v="0"/>
    <x v="2"/>
    <n v="0"/>
    <n v="0"/>
    <s v="Yes"/>
    <s v="Bond(s)"/>
    <m/>
    <m/>
    <m/>
    <m/>
    <m/>
    <m/>
    <m/>
    <s v="No"/>
    <s v="Yes"/>
    <s v="Kentucky Utilities and C.I. Thornburg(Chemicals) will not work with us on payments; they have threaten to cut off utilities and refuse to deliver chemicals"/>
    <m/>
    <s v="Failing to receive collaboration"/>
    <m/>
    <m/>
    <m/>
    <m/>
    <s v="Help accessing financial assistance"/>
    <m/>
    <m/>
    <s v="Help accessing supplies/chemicals"/>
    <s v="Help complying with state and/or federal regulations"/>
    <m/>
    <s v="Help planning for or adjusting to any future reopening (flushing, financing reconnections, etc.)"/>
    <m/>
    <m/>
    <m/>
    <m/>
    <x v="860"/>
  </r>
  <r>
    <n v="11605129302"/>
    <d v="2020-05-15T15:09:06.000"/>
    <d v="2020-05-15T15:14:27.000"/>
    <s v="CU"/>
    <x v="21"/>
    <s v="1"/>
    <m/>
    <m/>
    <m/>
    <x v="2"/>
    <n v="175"/>
    <n v="455"/>
    <x v="0"/>
    <x v="3"/>
    <x v="3"/>
    <n v="1"/>
    <n v="0"/>
    <n v="0"/>
    <x v="0"/>
    <s v=""/>
    <s v="Yes"/>
    <m/>
    <m/>
    <s v="paying bills, like electricity"/>
    <m/>
    <m/>
    <m/>
    <m/>
    <s v="paying back existing debt"/>
    <m/>
    <m/>
    <m/>
    <m/>
    <m/>
    <m/>
    <s v="No change"/>
    <n v="0"/>
    <n v="0"/>
    <x v="2"/>
    <n v="0"/>
    <n v="0"/>
    <s v="No"/>
    <m/>
    <m/>
    <m/>
    <s v="Not borrowing"/>
    <m/>
    <m/>
    <m/>
    <m/>
    <s v="Not applicable"/>
    <s v="No"/>
    <m/>
    <m/>
    <m/>
    <m/>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m/>
    <m/>
    <x v="861"/>
  </r>
  <r>
    <n v="11606020574"/>
    <d v="2020-05-15T18:22:53.000"/>
    <d v="2020-05-15T19:07:40.000"/>
    <s v="CU"/>
    <x v="13"/>
    <s v="1"/>
    <m/>
    <m/>
    <m/>
    <x v="2"/>
    <n v="205"/>
    <n v="533"/>
    <x v="1"/>
    <x v="16"/>
    <x v="8"/>
    <n v="2"/>
    <n v="1"/>
    <n v="0"/>
    <x v="2"/>
    <n v="9"/>
    <s v="Yes"/>
    <s v="paying staff"/>
    <m/>
    <s v="paying bills, like electricity"/>
    <s v="paying for chemicals"/>
    <s v="maintaining our system"/>
    <m/>
    <m/>
    <s v="paying back existing debt"/>
    <m/>
    <m/>
    <m/>
    <m/>
    <m/>
    <m/>
    <s v="Decrease"/>
    <n v="15"/>
    <n v="-15"/>
    <x v="0"/>
    <n v="5187"/>
    <n v="-5187"/>
    <s v="Yes"/>
    <m/>
    <s v="U.S. Department of Agriculture loan(s)"/>
    <m/>
    <m/>
    <m/>
    <m/>
    <m/>
    <m/>
    <s v="No"/>
    <s v="Yes"/>
    <s v="Communities Unlimited  SW Planning &amp; Development District"/>
    <m/>
    <s v="No details provided - just listed agency they're partnering with"/>
    <m/>
    <m/>
    <m/>
    <m/>
    <s v="Help accessing financial assistance"/>
    <m/>
    <m/>
    <m/>
    <m/>
    <m/>
    <m/>
    <m/>
    <m/>
    <m/>
    <m/>
    <x v="862"/>
  </r>
  <r>
    <n v="11604758184"/>
    <d v="2020-05-15T13:36:18.000"/>
    <d v="2020-05-15T13:39:37.000"/>
    <s v="CU"/>
    <x v="5"/>
    <s v="1"/>
    <m/>
    <m/>
    <m/>
    <x v="2"/>
    <n v="1500"/>
    <n v="3900"/>
    <x v="2"/>
    <x v="34"/>
    <x v="5"/>
    <n v="4"/>
    <n v="1"/>
    <n v="1"/>
    <x v="2"/>
    <n v="9"/>
    <s v="Yes"/>
    <s v="paying staff"/>
    <m/>
    <s v="paying bills, like electricity"/>
    <s v="paying for chemicals"/>
    <s v="maintaining our system"/>
    <s v="complying with state and/or federal regulations"/>
    <m/>
    <m/>
    <m/>
    <m/>
    <m/>
    <m/>
    <m/>
    <m/>
    <s v="Decrease"/>
    <n v="50"/>
    <n v="-50"/>
    <x v="10"/>
    <n v="49000"/>
    <n v="-49000"/>
    <s v="Yes"/>
    <m/>
    <m/>
    <s v="State Revolving Fund loan(s)"/>
    <m/>
    <m/>
    <m/>
    <m/>
    <m/>
    <m/>
    <s v="No"/>
    <m/>
    <m/>
    <m/>
    <m/>
    <m/>
    <m/>
    <m/>
    <m/>
    <m/>
    <m/>
    <m/>
    <m/>
    <s v="Help communicating with customers"/>
    <m/>
    <m/>
    <m/>
    <m/>
    <m/>
    <x v="863"/>
  </r>
  <r>
    <n v="11602247579"/>
    <d v="2020-05-14T20:17:01.000"/>
    <d v="2020-05-14T20:18:56.000"/>
    <s v="CU"/>
    <x v="5"/>
    <s v="1"/>
    <m/>
    <m/>
    <m/>
    <x v="0"/>
    <n v="965"/>
    <n v="2509"/>
    <x v="1"/>
    <x v="1"/>
    <x v="1"/>
    <n v="3"/>
    <n v="0"/>
    <n v="0"/>
    <x v="0"/>
    <s v=""/>
    <s v="Not sure"/>
    <m/>
    <m/>
    <m/>
    <m/>
    <m/>
    <m/>
    <m/>
    <m/>
    <m/>
    <m/>
    <m/>
    <m/>
    <m/>
    <m/>
    <m/>
    <m/>
    <n v="0"/>
    <x v="2"/>
    <m/>
    <s v=""/>
    <s v="Yes"/>
    <m/>
    <s v="U.S. Department of Agriculture loan(s)"/>
    <m/>
    <m/>
    <m/>
    <m/>
    <m/>
    <m/>
    <s v="No"/>
    <s v="No"/>
    <m/>
    <m/>
    <m/>
    <m/>
    <m/>
    <m/>
    <m/>
    <m/>
    <m/>
    <m/>
    <m/>
    <m/>
    <m/>
    <m/>
    <s v="Not sure"/>
    <m/>
    <m/>
    <m/>
    <x v="863"/>
  </r>
  <r>
    <n v="11593805755"/>
    <d v="2020-05-12T20:23:30.000"/>
    <d v="2020-05-12T20:57:48.000"/>
    <s v="MAP"/>
    <x v="6"/>
    <s v="1"/>
    <m/>
    <m/>
    <m/>
    <x v="0"/>
    <n v="116"/>
    <n v="301.6"/>
    <x v="0"/>
    <x v="10"/>
    <x v="8"/>
    <n v="0"/>
    <n v="2"/>
    <n v="1"/>
    <x v="0"/>
    <s v=""/>
    <s v="Yes"/>
    <m/>
    <m/>
    <m/>
    <m/>
    <m/>
    <m/>
    <m/>
    <m/>
    <m/>
    <s v="not applicable"/>
    <m/>
    <m/>
    <m/>
    <m/>
    <s v="Decrease"/>
    <n v="12"/>
    <n v="-12"/>
    <x v="0"/>
    <n v="283.79"/>
    <n v="-283.79"/>
    <s v="Yes"/>
    <m/>
    <s v="U.S. Department of Agriculture loan(s)"/>
    <m/>
    <m/>
    <m/>
    <m/>
    <m/>
    <m/>
    <s v="No"/>
    <s v="No"/>
    <m/>
    <m/>
    <m/>
    <m/>
    <m/>
    <m/>
    <m/>
    <m/>
    <m/>
    <m/>
    <m/>
    <m/>
    <m/>
    <m/>
    <s v="Not sure"/>
    <m/>
    <m/>
    <m/>
    <x v="864"/>
  </r>
  <r>
    <n v="11577191734"/>
    <d v="2020-05-07T18:09:25.000"/>
    <d v="2020-05-07T18:13:05.000"/>
    <s v="GLCAP"/>
    <x v="3"/>
    <s v="1"/>
    <m/>
    <m/>
    <m/>
    <x v="0"/>
    <n v="20"/>
    <n v="52"/>
    <x v="0"/>
    <x v="3"/>
    <x v="3"/>
    <n v="2"/>
    <n v="0"/>
    <n v="0"/>
    <x v="1"/>
    <n v="15"/>
    <s v="No"/>
    <m/>
    <m/>
    <m/>
    <m/>
    <m/>
    <m/>
    <m/>
    <m/>
    <m/>
    <m/>
    <m/>
    <m/>
    <m/>
    <m/>
    <m/>
    <m/>
    <n v="0"/>
    <x v="2"/>
    <m/>
    <s v=""/>
    <s v="No"/>
    <m/>
    <m/>
    <m/>
    <s v="Not borrowing"/>
    <m/>
    <m/>
    <m/>
    <m/>
    <s v="Not applicable"/>
    <s v="No"/>
    <m/>
    <m/>
    <m/>
    <s v="Nothing"/>
    <m/>
    <s v="None/NA"/>
    <m/>
    <m/>
    <m/>
    <m/>
    <m/>
    <m/>
    <m/>
    <m/>
    <s v="Not sure"/>
    <m/>
    <m/>
    <m/>
    <x v="865"/>
  </r>
  <r>
    <n v="11591897109"/>
    <d v="2020-05-12T12:54:11.000"/>
    <d v="2020-05-12T12:55:55.000"/>
    <s v="GLCAP"/>
    <x v="3"/>
    <s v="1"/>
    <m/>
    <m/>
    <m/>
    <x v="0"/>
    <n v="104"/>
    <n v="270.40000000000003"/>
    <x v="0"/>
    <x v="3"/>
    <x v="3"/>
    <n v="0"/>
    <n v="2"/>
    <n v="0"/>
    <x v="1"/>
    <n v="15"/>
    <s v="Not sure"/>
    <m/>
    <m/>
    <m/>
    <m/>
    <m/>
    <m/>
    <m/>
    <m/>
    <m/>
    <m/>
    <m/>
    <m/>
    <m/>
    <m/>
    <m/>
    <m/>
    <n v="0"/>
    <x v="2"/>
    <m/>
    <s v=""/>
    <s v="No"/>
    <m/>
    <m/>
    <m/>
    <s v="Not borrowing"/>
    <m/>
    <m/>
    <m/>
    <m/>
    <s v="Not applicable"/>
    <s v="No"/>
    <m/>
    <m/>
    <m/>
    <m/>
    <m/>
    <m/>
    <m/>
    <m/>
    <m/>
    <s v="Help accessing Personal Protective Equipment (PPE)"/>
    <m/>
    <s v="Help complying with state and/or federal regulations"/>
    <m/>
    <m/>
    <m/>
    <m/>
    <m/>
    <m/>
    <x v="865"/>
  </r>
  <r>
    <n v="11600906008"/>
    <d v="2020-05-14T14:29:58.000"/>
    <d v="2020-05-14T14:37:55.000"/>
    <s v="CU"/>
    <x v="5"/>
    <s v="1"/>
    <m/>
    <m/>
    <m/>
    <x v="0"/>
    <n v="285"/>
    <n v="741"/>
    <x v="1"/>
    <x v="1"/>
    <x v="1"/>
    <n v="2"/>
    <n v="1"/>
    <n v="0"/>
    <x v="0"/>
    <s v=""/>
    <s v="Not sure"/>
    <m/>
    <m/>
    <m/>
    <m/>
    <m/>
    <m/>
    <m/>
    <m/>
    <m/>
    <m/>
    <m/>
    <m/>
    <m/>
    <m/>
    <m/>
    <m/>
    <n v="0"/>
    <x v="2"/>
    <m/>
    <s v=""/>
    <s v="No"/>
    <m/>
    <m/>
    <m/>
    <s v="Not borrowing"/>
    <m/>
    <m/>
    <m/>
    <m/>
    <s v="Not applicable"/>
    <s v="No"/>
    <m/>
    <m/>
    <m/>
    <m/>
    <m/>
    <m/>
    <m/>
    <m/>
    <m/>
    <m/>
    <m/>
    <m/>
    <m/>
    <m/>
    <s v="Not sure"/>
    <m/>
    <m/>
    <m/>
    <x v="866"/>
  </r>
  <r>
    <n v="11600755175"/>
    <d v="2020-05-14T13:54:00.000"/>
    <d v="2020-05-14T13:59:57.000"/>
    <s v="RSOL"/>
    <x v="9"/>
    <s v="1"/>
    <m/>
    <m/>
    <s v="Incomplete"/>
    <x v="1"/>
    <n v="46"/>
    <n v="119.60000000000001"/>
    <x v="0"/>
    <x v="1"/>
    <x v="1"/>
    <n v="0"/>
    <n v="1"/>
    <n v="0"/>
    <x v="0"/>
    <s v=""/>
    <s v="Yes"/>
    <m/>
    <m/>
    <m/>
    <m/>
    <m/>
    <m/>
    <m/>
    <m/>
    <m/>
    <m/>
    <m/>
    <m/>
    <m/>
    <m/>
    <m/>
    <m/>
    <s v=""/>
    <x v="7"/>
    <m/>
    <s v=""/>
    <m/>
    <m/>
    <m/>
    <m/>
    <m/>
    <m/>
    <m/>
    <m/>
    <m/>
    <m/>
    <m/>
    <m/>
    <m/>
    <m/>
    <m/>
    <m/>
    <m/>
    <m/>
    <m/>
    <m/>
    <m/>
    <m/>
    <m/>
    <m/>
    <m/>
    <m/>
    <m/>
    <m/>
    <m/>
    <x v="867"/>
  </r>
  <r>
    <n v="11600873755"/>
    <d v="2020-05-14T14:24:31.000"/>
    <d v="2020-05-14T14:29:39.000"/>
    <s v="CU"/>
    <x v="5"/>
    <s v="1"/>
    <m/>
    <m/>
    <m/>
    <x v="0"/>
    <n v="1141"/>
    <n v="2966.6"/>
    <x v="1"/>
    <x v="3"/>
    <x v="3"/>
    <n v="1"/>
    <n v="0"/>
    <n v="1"/>
    <x v="1"/>
    <n v="15"/>
    <s v="No"/>
    <m/>
    <m/>
    <m/>
    <m/>
    <m/>
    <m/>
    <m/>
    <m/>
    <m/>
    <m/>
    <m/>
    <m/>
    <m/>
    <m/>
    <m/>
    <m/>
    <n v="0"/>
    <x v="2"/>
    <m/>
    <s v=""/>
    <s v="Yes"/>
    <m/>
    <m/>
    <m/>
    <m/>
    <m/>
    <s v="Loan"/>
    <m/>
    <s v="Loan - other"/>
    <s v="No"/>
    <s v="No"/>
    <m/>
    <m/>
    <m/>
    <m/>
    <m/>
    <m/>
    <m/>
    <m/>
    <m/>
    <m/>
    <m/>
    <m/>
    <m/>
    <m/>
    <s v="Not sure"/>
    <m/>
    <m/>
    <m/>
    <x v="868"/>
  </r>
  <r>
    <n v="11587670029"/>
    <d v="2020-05-11T14:17:55.000"/>
    <d v="2020-05-11T14:44:43.000"/>
    <s v="CU"/>
    <x v="13"/>
    <s v="1"/>
    <m/>
    <m/>
    <m/>
    <x v="2"/>
    <n v="263"/>
    <n v="683.8000000000001"/>
    <x v="1"/>
    <x v="13"/>
    <x v="8"/>
    <n v="3"/>
    <n v="0"/>
    <n v="3"/>
    <x v="4"/>
    <n v="4"/>
    <s v="Yes"/>
    <s v="paying staff"/>
    <m/>
    <s v="paying bills, like electricity"/>
    <s v="paying for chemicals"/>
    <s v="maintaining our system"/>
    <s v="complying with state and/or federal regulations"/>
    <s v="delaying or impeding capital improvement projects"/>
    <m/>
    <m/>
    <m/>
    <m/>
    <m/>
    <m/>
    <m/>
    <s v="Decrease"/>
    <n v="35"/>
    <n v="-35"/>
    <x v="5"/>
    <n v="3128"/>
    <n v="-3128"/>
    <s v="No"/>
    <m/>
    <m/>
    <m/>
    <s v="Not borrowing"/>
    <m/>
    <m/>
    <m/>
    <m/>
    <s v="Not applicable"/>
    <s v="Yes"/>
    <s v="The City of - loaned the City of - a generator."/>
    <m/>
    <s v="Providing/receiving loans"/>
    <s v="The City of - has continued work with neighboring City of - to address emergency power outages and leaks to continue operations and maintain compliance."/>
    <m/>
    <s v="General assistance"/>
    <s v="Help navigating resources and/or policy changes"/>
    <s v="Help accessing financial assistance"/>
    <s v="Help with operations and maintenance"/>
    <m/>
    <s v="Help accessing supplies/chemicals"/>
    <s v="Help complying with state and/or federal regulations"/>
    <m/>
    <s v="Help planning for or adjusting to any future reopening (flushing, financing reconnections, etc.)"/>
    <m/>
    <m/>
    <m/>
    <m/>
    <x v="869"/>
  </r>
  <r>
    <n v="11596823848"/>
    <d v="2020-05-13T15:00:25.000"/>
    <d v="2020-05-13T15:06:20.000"/>
    <s v="CU"/>
    <x v="5"/>
    <s v="1"/>
    <m/>
    <m/>
    <m/>
    <x v="0"/>
    <n v="427"/>
    <n v="1110.2"/>
    <x v="1"/>
    <x v="10"/>
    <x v="8"/>
    <n v="0"/>
    <n v="2"/>
    <n v="1"/>
    <x v="1"/>
    <n v="15"/>
    <s v="No"/>
    <m/>
    <m/>
    <m/>
    <m/>
    <m/>
    <m/>
    <m/>
    <m/>
    <m/>
    <m/>
    <m/>
    <m/>
    <m/>
    <m/>
    <m/>
    <m/>
    <n v="0"/>
    <x v="2"/>
    <m/>
    <s v=""/>
    <s v="No"/>
    <m/>
    <m/>
    <m/>
    <s v="Not borrowing"/>
    <m/>
    <m/>
    <m/>
    <m/>
    <s v="No"/>
    <s v="No"/>
    <m/>
    <m/>
    <m/>
    <m/>
    <m/>
    <m/>
    <m/>
    <m/>
    <m/>
    <m/>
    <m/>
    <m/>
    <m/>
    <m/>
    <m/>
    <s v="none"/>
    <m/>
    <s v="None/NA"/>
    <x v="870"/>
  </r>
  <r>
    <n v="11592429219"/>
    <d v="2020-05-12T14:54:53.000"/>
    <d v="2020-05-12T14:59:57.000"/>
    <s v="MAP"/>
    <x v="24"/>
    <s v="1"/>
    <s v="Yes"/>
    <m/>
    <m/>
    <x v="0"/>
    <n v="450"/>
    <n v="1170"/>
    <x v="1"/>
    <x v="3"/>
    <x v="3"/>
    <n v="12"/>
    <n v="0"/>
    <n v="0"/>
    <x v="1"/>
    <n v="15"/>
    <s v="No"/>
    <m/>
    <m/>
    <m/>
    <m/>
    <m/>
    <m/>
    <m/>
    <m/>
    <m/>
    <m/>
    <m/>
    <m/>
    <m/>
    <m/>
    <m/>
    <m/>
    <n v="0"/>
    <x v="2"/>
    <m/>
    <s v=""/>
    <s v="No"/>
    <m/>
    <m/>
    <m/>
    <s v="Not borrowing"/>
    <m/>
    <m/>
    <m/>
    <m/>
    <s v="Not applicable"/>
    <s v="No"/>
    <m/>
    <m/>
    <m/>
    <m/>
    <m/>
    <m/>
    <s v="Help navigating resources and/or policy changes"/>
    <m/>
    <m/>
    <s v="Help accessing Personal Protective Equipment (PPE)"/>
    <m/>
    <m/>
    <m/>
    <m/>
    <m/>
    <m/>
    <m/>
    <m/>
    <x v="871"/>
  </r>
  <r>
    <n v="11600403982"/>
    <d v="2020-05-14T12:15:42.000"/>
    <d v="2020-05-14T12:24:27.000"/>
    <s v="GLCAP"/>
    <x v="3"/>
    <s v="Multiple"/>
    <m/>
    <m/>
    <m/>
    <x v="2"/>
    <n v="2861"/>
    <n v="7438.6"/>
    <x v="2"/>
    <x v="8"/>
    <x v="8"/>
    <n v="13"/>
    <n v="0"/>
    <n v="0"/>
    <x v="1"/>
    <n v="15"/>
    <s v="No"/>
    <m/>
    <m/>
    <m/>
    <m/>
    <m/>
    <m/>
    <m/>
    <m/>
    <m/>
    <m/>
    <m/>
    <m/>
    <m/>
    <m/>
    <m/>
    <m/>
    <n v="0"/>
    <x v="2"/>
    <m/>
    <s v=""/>
    <s v="Yes"/>
    <s v="Bond(s)"/>
    <s v="U.S. Department of Agriculture loan(s)"/>
    <m/>
    <m/>
    <m/>
    <m/>
    <m/>
    <m/>
    <s v="No"/>
    <s v="No"/>
    <m/>
    <m/>
    <m/>
    <s v="Nothing"/>
    <m/>
    <s v="None/NA"/>
    <m/>
    <s v="Help accessing financial assistance"/>
    <s v="Help with operations and maintenance"/>
    <s v="Help accessing Personal Protective Equipment (PPE)"/>
    <m/>
    <m/>
    <s v="Help communicating with customers"/>
    <s v="Help planning for or adjusting to any future reopening (flushing, financing reconnections, etc.)"/>
    <m/>
    <m/>
    <m/>
    <m/>
    <x v="872"/>
  </r>
  <r>
    <n v="11596391645"/>
    <d v="2020-05-13T13:18:19.000"/>
    <d v="2020-05-13T13:38:29.000"/>
    <s v="SERCAP"/>
    <x v="29"/>
    <s v="1"/>
    <s v="Yes"/>
    <m/>
    <m/>
    <x v="2"/>
    <n v="1058"/>
    <n v="2750.8"/>
    <x v="1"/>
    <x v="50"/>
    <x v="5"/>
    <n v="5"/>
    <n v="1"/>
    <n v="0"/>
    <x v="2"/>
    <n v="9"/>
    <s v="Yes"/>
    <m/>
    <m/>
    <m/>
    <m/>
    <s v="maintaining our system"/>
    <m/>
    <m/>
    <m/>
    <m/>
    <m/>
    <m/>
    <m/>
    <m/>
    <m/>
    <s v="Decrease"/>
    <n v="15"/>
    <n v="-15"/>
    <x v="0"/>
    <m/>
    <s v=""/>
    <s v="No"/>
    <m/>
    <m/>
    <m/>
    <s v="Not borrowing"/>
    <m/>
    <m/>
    <m/>
    <m/>
    <s v="No"/>
    <s v="No"/>
    <m/>
    <m/>
    <m/>
    <m/>
    <m/>
    <m/>
    <m/>
    <m/>
    <m/>
    <m/>
    <m/>
    <m/>
    <m/>
    <m/>
    <s v="Not sure"/>
    <m/>
    <m/>
    <m/>
    <x v="873"/>
  </r>
  <r>
    <n v="11580879253"/>
    <d v="2020-05-08T17:48:59.000"/>
    <d v="2020-05-08T17:56:38.000"/>
    <s v="GLCAP"/>
    <x v="12"/>
    <s v="1"/>
    <m/>
    <m/>
    <m/>
    <x v="2"/>
    <n v="2500"/>
    <n v="6500"/>
    <x v="2"/>
    <x v="32"/>
    <x v="5"/>
    <n v="6"/>
    <n v="1"/>
    <n v="0"/>
    <x v="0"/>
    <s v=""/>
    <s v="Yes"/>
    <s v="paying staff"/>
    <m/>
    <s v="paying bills, like electricity"/>
    <m/>
    <m/>
    <m/>
    <s v="delaying or impeding capital improvement projects"/>
    <m/>
    <m/>
    <m/>
    <m/>
    <m/>
    <m/>
    <m/>
    <s v="No change"/>
    <n v="0"/>
    <n v="0"/>
    <x v="2"/>
    <n v="0"/>
    <n v="0"/>
    <s v="Yes"/>
    <s v="Bond(s)"/>
    <s v="U.S. Department of Agriculture loan(s)"/>
    <s v="State Revolving Fund loan(s)"/>
    <m/>
    <m/>
    <m/>
    <m/>
    <m/>
    <s v="No"/>
    <s v="No"/>
    <m/>
    <m/>
    <m/>
    <m/>
    <m/>
    <m/>
    <m/>
    <m/>
    <m/>
    <m/>
    <m/>
    <m/>
    <m/>
    <m/>
    <s v="Not sure"/>
    <m/>
    <m/>
    <m/>
    <x v="874"/>
  </r>
  <r>
    <n v="11605517616"/>
    <d v="2020-05-15T16:43:09.000"/>
    <d v="2020-05-15T16:47:02.000"/>
    <s v="CU"/>
    <x v="5"/>
    <s v="1"/>
    <m/>
    <m/>
    <m/>
    <x v="0"/>
    <n v="1163"/>
    <n v="3023.8"/>
    <x v="1"/>
    <x v="15"/>
    <x v="8"/>
    <n v="4"/>
    <n v="1"/>
    <n v="1"/>
    <x v="1"/>
    <n v="15"/>
    <s v="No"/>
    <m/>
    <m/>
    <m/>
    <m/>
    <m/>
    <m/>
    <m/>
    <m/>
    <m/>
    <m/>
    <m/>
    <m/>
    <m/>
    <m/>
    <m/>
    <m/>
    <n v="0"/>
    <x v="2"/>
    <m/>
    <s v=""/>
    <s v="Yes"/>
    <m/>
    <m/>
    <m/>
    <m/>
    <m/>
    <s v="URAF line relocation loan"/>
    <m/>
    <s v="State gov. agency"/>
    <s v="No"/>
    <s v="No"/>
    <m/>
    <m/>
    <m/>
    <m/>
    <m/>
    <m/>
    <m/>
    <m/>
    <m/>
    <m/>
    <m/>
    <m/>
    <m/>
    <m/>
    <s v="Not sure"/>
    <m/>
    <m/>
    <m/>
    <x v="875"/>
  </r>
  <r>
    <n v="11588977571"/>
    <d v="2020-05-11T19:50:01.000"/>
    <d v="2020-05-11T19:56:17.000"/>
    <s v="CU"/>
    <x v="21"/>
    <s v="1"/>
    <m/>
    <m/>
    <m/>
    <x v="2"/>
    <n v="682"/>
    <n v="1773.2"/>
    <x v="1"/>
    <x v="3"/>
    <x v="3"/>
    <n v="6"/>
    <n v="0"/>
    <n v="0"/>
    <x v="1"/>
    <n v="15"/>
    <s v="Yes"/>
    <m/>
    <m/>
    <m/>
    <m/>
    <m/>
    <m/>
    <m/>
    <m/>
    <m/>
    <s v="not applicable"/>
    <m/>
    <m/>
    <m/>
    <m/>
    <s v="Decrease"/>
    <m/>
    <s v=""/>
    <x v="7"/>
    <m/>
    <s v=""/>
    <s v="Yes"/>
    <m/>
    <s v="U.S. Department of Agriculture loan(s)"/>
    <m/>
    <m/>
    <m/>
    <s v="DEQ"/>
    <m/>
    <s v="State gov. agency"/>
    <s v="No"/>
    <s v="No"/>
    <m/>
    <m/>
    <m/>
    <m/>
    <m/>
    <m/>
    <m/>
    <m/>
    <m/>
    <s v="Help accessing Personal Protective Equipment (PPE)"/>
    <s v="Help accessing supplies/chemicals"/>
    <m/>
    <m/>
    <m/>
    <m/>
    <m/>
    <m/>
    <m/>
    <x v="876"/>
  </r>
  <r>
    <n v="11581649743"/>
    <d v="2020-05-08T21:35:23.000"/>
    <d v="2020-05-08T21:47:52.000"/>
    <s v="RSOL"/>
    <x v="9"/>
    <s v="1"/>
    <m/>
    <m/>
    <m/>
    <x v="0"/>
    <n v="35"/>
    <n v="91"/>
    <x v="0"/>
    <x v="1"/>
    <x v="1"/>
    <n v="0"/>
    <n v="0"/>
    <n v="0"/>
    <x v="3"/>
    <n v="0"/>
    <s v="Not sure"/>
    <m/>
    <m/>
    <m/>
    <m/>
    <m/>
    <m/>
    <m/>
    <m/>
    <m/>
    <m/>
    <m/>
    <m/>
    <m/>
    <m/>
    <m/>
    <m/>
    <n v="0"/>
    <x v="2"/>
    <m/>
    <s v=""/>
    <s v="No"/>
    <m/>
    <m/>
    <m/>
    <s v="Not borrowing"/>
    <m/>
    <m/>
    <m/>
    <m/>
    <s v="Not applicable"/>
    <s v="Not sure"/>
    <m/>
    <m/>
    <m/>
    <s v="N/A"/>
    <m/>
    <s v="None/NA"/>
    <m/>
    <m/>
    <s v="Help with operations and maintenance"/>
    <m/>
    <s v="Help accessing supplies/chemicals"/>
    <s v="Help complying with state and/or federal regulations"/>
    <m/>
    <m/>
    <m/>
    <m/>
    <m/>
    <m/>
    <x v="877"/>
  </r>
  <r>
    <n v="11579886893"/>
    <d v="2020-05-08T13:08:46.000"/>
    <d v="2020-05-08T13:20:18.000"/>
    <s v="CU"/>
    <x v="21"/>
    <s v="1"/>
    <m/>
    <m/>
    <m/>
    <x v="2"/>
    <n v="680"/>
    <n v="1768"/>
    <x v="1"/>
    <x v="16"/>
    <x v="8"/>
    <n v="4"/>
    <n v="0"/>
    <n v="0"/>
    <x v="0"/>
    <s v=""/>
    <s v="Yes"/>
    <m/>
    <m/>
    <m/>
    <m/>
    <m/>
    <m/>
    <m/>
    <m/>
    <s v="unsure"/>
    <m/>
    <m/>
    <m/>
    <m/>
    <m/>
    <s v="Decrease"/>
    <n v="30"/>
    <n v="-30"/>
    <x v="6"/>
    <n v="35000"/>
    <n v="-35000"/>
    <s v="No"/>
    <m/>
    <m/>
    <m/>
    <s v="Not borrowing"/>
    <m/>
    <m/>
    <m/>
    <m/>
    <s v="No"/>
    <s v="No"/>
    <m/>
    <m/>
    <m/>
    <s v="No"/>
    <m/>
    <s v="None/NA"/>
    <m/>
    <s v="Help accessing financial assistance"/>
    <s v="Help with operations and maintenance"/>
    <s v="Help accessing Personal Protective Equipment (PPE)"/>
    <m/>
    <m/>
    <m/>
    <m/>
    <m/>
    <m/>
    <m/>
    <m/>
    <x v="878"/>
  </r>
  <r>
    <n v="11593905855"/>
    <d v="2020-05-12T20:55:39.000"/>
    <d v="2020-05-12T21:17:18.000"/>
    <s v="CU"/>
    <x v="11"/>
    <s v="1"/>
    <m/>
    <m/>
    <m/>
    <x v="0"/>
    <n v="207"/>
    <n v="538.2"/>
    <x v="1"/>
    <x v="8"/>
    <x v="8"/>
    <n v="1"/>
    <n v="0"/>
    <n v="1"/>
    <x v="4"/>
    <n v="4"/>
    <s v="Yes"/>
    <s v="paying staff"/>
    <s v="keeping staff"/>
    <s v="paying bills, like electricity"/>
    <s v="paying for chemicals"/>
    <s v="maintaining our system"/>
    <s v="complying with state and/or federal regulations"/>
    <s v="delaying or impeding capital improvement projects"/>
    <s v="paying back existing debt"/>
    <m/>
    <m/>
    <m/>
    <m/>
    <m/>
    <m/>
    <s v="No change"/>
    <n v="0"/>
    <n v="0"/>
    <x v="2"/>
    <n v="0"/>
    <n v="0"/>
    <m/>
    <m/>
    <m/>
    <m/>
    <m/>
    <m/>
    <s v="CDBG"/>
    <m/>
    <s v="CDBG Grant"/>
    <s v="No"/>
    <s v="No"/>
    <m/>
    <m/>
    <m/>
    <m/>
    <m/>
    <m/>
    <m/>
    <s v="Help accessing financial assistance"/>
    <m/>
    <m/>
    <m/>
    <s v="Help complying with state and/or federal regulations"/>
    <m/>
    <m/>
    <m/>
    <m/>
    <m/>
    <m/>
    <x v="879"/>
  </r>
  <r>
    <n v="11572972591"/>
    <d v="2020-05-06T17:10:39.000"/>
    <d v="2020-05-06T17:14:12.000"/>
    <s v="GLCAP"/>
    <x v="23"/>
    <s v="1"/>
    <m/>
    <m/>
    <m/>
    <x v="2"/>
    <n v="350"/>
    <n v="910"/>
    <x v="1"/>
    <x v="8"/>
    <x v="8"/>
    <n v="0"/>
    <n v="0"/>
    <n v="1"/>
    <x v="0"/>
    <s v=""/>
    <s v="Not sure"/>
    <m/>
    <m/>
    <m/>
    <m/>
    <m/>
    <m/>
    <m/>
    <m/>
    <m/>
    <m/>
    <m/>
    <m/>
    <m/>
    <m/>
    <m/>
    <m/>
    <n v="0"/>
    <x v="2"/>
    <m/>
    <s v=""/>
    <s v="Yes"/>
    <s v="Bond(s)"/>
    <m/>
    <m/>
    <m/>
    <m/>
    <m/>
    <m/>
    <m/>
    <s v="No"/>
    <s v="No"/>
    <m/>
    <m/>
    <m/>
    <m/>
    <m/>
    <m/>
    <m/>
    <m/>
    <m/>
    <m/>
    <m/>
    <m/>
    <m/>
    <m/>
    <s v="Not sure"/>
    <m/>
    <m/>
    <m/>
    <x v="880"/>
  </r>
  <r>
    <n v="11587982100"/>
    <d v="2020-05-11T15:21:54.000"/>
    <d v="2020-05-11T15:41:52.000"/>
    <s v="SERCAP"/>
    <x v="17"/>
    <s v="1"/>
    <m/>
    <m/>
    <s v="Incomplete"/>
    <x v="2"/>
    <n v="323"/>
    <n v="839.8000000000001"/>
    <x v="1"/>
    <x v="10"/>
    <x v="8"/>
    <n v="1"/>
    <n v="2"/>
    <n v="1"/>
    <x v="0"/>
    <s v=""/>
    <s v="Yes"/>
    <m/>
    <m/>
    <m/>
    <m/>
    <m/>
    <m/>
    <m/>
    <m/>
    <m/>
    <m/>
    <m/>
    <m/>
    <m/>
    <m/>
    <m/>
    <m/>
    <s v=""/>
    <x v="7"/>
    <m/>
    <s v=""/>
    <m/>
    <m/>
    <m/>
    <m/>
    <m/>
    <m/>
    <m/>
    <m/>
    <m/>
    <m/>
    <m/>
    <m/>
    <m/>
    <m/>
    <m/>
    <m/>
    <m/>
    <m/>
    <m/>
    <m/>
    <m/>
    <m/>
    <m/>
    <m/>
    <m/>
    <m/>
    <m/>
    <m/>
    <m/>
    <x v="881"/>
  </r>
  <r>
    <n v="11569357163"/>
    <d v="2020-05-05T18:34:16.000"/>
    <d v="2020-05-05T18:43:07.000"/>
    <s v="CU"/>
    <x v="21"/>
    <s v="1"/>
    <m/>
    <m/>
    <m/>
    <x v="2"/>
    <n v="163"/>
    <n v="423.8"/>
    <x v="0"/>
    <x v="13"/>
    <x v="8"/>
    <n v="1"/>
    <n v="0"/>
    <n v="1"/>
    <x v="2"/>
    <n v="9"/>
    <s v="No"/>
    <m/>
    <m/>
    <m/>
    <m/>
    <m/>
    <m/>
    <m/>
    <m/>
    <m/>
    <m/>
    <m/>
    <m/>
    <m/>
    <m/>
    <m/>
    <m/>
    <n v="0"/>
    <x v="2"/>
    <m/>
    <s v=""/>
    <s v="No"/>
    <m/>
    <m/>
    <m/>
    <s v="Not borrowing"/>
    <m/>
    <m/>
    <m/>
    <m/>
    <s v="Not applicable"/>
    <s v="Yes"/>
    <s v="`- County Emergency Management Agency"/>
    <m/>
    <s v="No details provided - just listed agency they're partnering with"/>
    <s v="As of 5/4/2020 - county was the only county in Mississippi that did not have any positive test for the coronavirus."/>
    <m/>
    <s v="None (no cases in area)"/>
    <m/>
    <m/>
    <m/>
    <m/>
    <m/>
    <m/>
    <m/>
    <m/>
    <s v="Not sure"/>
    <m/>
    <m/>
    <m/>
    <x v="882"/>
  </r>
  <r>
    <n v="11605367551"/>
    <d v="2020-05-15T16:05:45.000"/>
    <d v="2020-05-15T16:08:41.000"/>
    <s v="CU"/>
    <x v="11"/>
    <s v="1"/>
    <m/>
    <m/>
    <m/>
    <x v="2"/>
    <n v="110"/>
    <n v="286"/>
    <x v="0"/>
    <x v="3"/>
    <x v="3"/>
    <n v="2"/>
    <n v="0"/>
    <n v="0"/>
    <x v="0"/>
    <s v=""/>
    <s v="Not sure"/>
    <m/>
    <m/>
    <m/>
    <m/>
    <m/>
    <m/>
    <m/>
    <m/>
    <m/>
    <m/>
    <m/>
    <m/>
    <m/>
    <m/>
    <m/>
    <m/>
    <n v="0"/>
    <x v="2"/>
    <m/>
    <s v=""/>
    <s v="Yes"/>
    <m/>
    <s v="U.S. Department of Agriculture loan(s)"/>
    <m/>
    <m/>
    <m/>
    <m/>
    <m/>
    <m/>
    <s v="No"/>
    <s v="No"/>
    <m/>
    <m/>
    <m/>
    <m/>
    <m/>
    <m/>
    <m/>
    <m/>
    <m/>
    <m/>
    <m/>
    <m/>
    <m/>
    <m/>
    <s v="Not sure"/>
    <m/>
    <m/>
    <m/>
    <x v="883"/>
  </r>
  <r>
    <n v="11600750312"/>
    <d v="2020-05-14T13:52:05.000"/>
    <d v="2020-05-14T18:43:55.000"/>
    <s v="SERCAP"/>
    <x v="29"/>
    <s v="1"/>
    <m/>
    <m/>
    <m/>
    <x v="2"/>
    <n v="82"/>
    <n v="213.20000000000002"/>
    <x v="0"/>
    <x v="47"/>
    <x v="2"/>
    <n v="0"/>
    <n v="1"/>
    <n v="2"/>
    <x v="1"/>
    <n v="15"/>
    <s v="Yes"/>
    <m/>
    <m/>
    <m/>
    <m/>
    <s v="maintaining our system"/>
    <m/>
    <s v="delaying or impeding capital improvement projects"/>
    <m/>
    <m/>
    <m/>
    <m/>
    <m/>
    <m/>
    <m/>
    <s v="Decrease"/>
    <n v="53.41"/>
    <n v="-53.41"/>
    <x v="4"/>
    <n v="2420.56"/>
    <n v="-2420.56"/>
    <m/>
    <m/>
    <m/>
    <m/>
    <m/>
    <m/>
    <s v="No"/>
    <m/>
    <s v="None/don't know"/>
    <s v="Not applicable"/>
    <s v="No"/>
    <m/>
    <m/>
    <m/>
    <m/>
    <m/>
    <m/>
    <m/>
    <m/>
    <m/>
    <s v="Help accessing Personal Protective Equipment (PPE)"/>
    <m/>
    <m/>
    <m/>
    <s v="Help planning for or adjusting to any future reopening (flushing, financing reconnections, etc.)"/>
    <m/>
    <m/>
    <m/>
    <m/>
    <x v="884"/>
  </r>
  <r>
    <n v="11587255723"/>
    <d v="2020-05-11T12:26:16.000"/>
    <d v="2020-05-11T12:33:24.000"/>
    <s v="MAP"/>
    <x v="24"/>
    <s v="1"/>
    <s v="Yes"/>
    <m/>
    <m/>
    <x v="2"/>
    <n v="500"/>
    <n v="1300"/>
    <x v="1"/>
    <x v="6"/>
    <x v="6"/>
    <n v="1"/>
    <n v="1"/>
    <n v="0"/>
    <x v="3"/>
    <n v="0"/>
    <s v="Yes"/>
    <s v="paying staff"/>
    <m/>
    <s v="paying bills, like electricity"/>
    <s v="paying for chemicals"/>
    <s v="maintaining our system"/>
    <m/>
    <m/>
    <s v="paying back existing debt"/>
    <m/>
    <m/>
    <m/>
    <m/>
    <m/>
    <m/>
    <s v="Decrease"/>
    <n v="35"/>
    <n v="-35"/>
    <x v="5"/>
    <m/>
    <s v=""/>
    <m/>
    <m/>
    <m/>
    <m/>
    <m/>
    <s v="Do not want to answer"/>
    <m/>
    <m/>
    <m/>
    <s v="Not applicable"/>
    <s v="Not sure"/>
    <m/>
    <m/>
    <m/>
    <m/>
    <m/>
    <m/>
    <m/>
    <m/>
    <s v="Help with operations and maintenance"/>
    <s v="Help accessing Personal Protective Equipment (PPE)"/>
    <s v="Help accessing supplies/chemicals"/>
    <m/>
    <m/>
    <s v="Help planning for or adjusting to any future reopening (flushing, financing reconnections, etc.)"/>
    <m/>
    <m/>
    <m/>
    <m/>
    <x v="885"/>
  </r>
  <r>
    <n v="11604937183"/>
    <d v="2020-05-14T21:55:47.000"/>
    <d v="2020-05-15T14:25:56.000"/>
    <s v="CU"/>
    <x v="21"/>
    <s v="1"/>
    <m/>
    <m/>
    <m/>
    <x v="2"/>
    <n v="664"/>
    <n v="1726.4"/>
    <x v="1"/>
    <x v="8"/>
    <x v="8"/>
    <n v="0"/>
    <n v="1"/>
    <n v="0"/>
    <x v="0"/>
    <s v=""/>
    <s v="Not sure"/>
    <m/>
    <m/>
    <m/>
    <m/>
    <m/>
    <m/>
    <m/>
    <m/>
    <m/>
    <m/>
    <m/>
    <m/>
    <m/>
    <m/>
    <m/>
    <m/>
    <n v="0"/>
    <x v="2"/>
    <m/>
    <s v=""/>
    <s v="Yes"/>
    <m/>
    <s v="U.S. Department of Agriculture loan(s)"/>
    <m/>
    <m/>
    <m/>
    <m/>
    <m/>
    <m/>
    <s v="No"/>
    <s v="No"/>
    <m/>
    <m/>
    <m/>
    <m/>
    <m/>
    <m/>
    <m/>
    <s v="Help accessing financial assistance"/>
    <m/>
    <s v="Help accessing Personal Protective Equipment (PPE)"/>
    <s v="Help accessing supplies/chemicals"/>
    <s v="Help complying with state and/or federal regulations"/>
    <m/>
    <m/>
    <m/>
    <m/>
    <m/>
    <m/>
    <x v="886"/>
  </r>
  <r>
    <n v="11582433463"/>
    <d v="2020-05-09T04:08:34.000"/>
    <d v="2020-05-09T04:22:23.000"/>
    <s v="RSOL"/>
    <x v="9"/>
    <s v="1"/>
    <m/>
    <m/>
    <m/>
    <x v="0"/>
    <n v="160"/>
    <n v="416"/>
    <x v="0"/>
    <x v="1"/>
    <x v="1"/>
    <m/>
    <m/>
    <m/>
    <x v="6"/>
    <n v="1"/>
    <s v="Yes"/>
    <m/>
    <m/>
    <s v="paying bills, like electricity"/>
    <s v="paying for chemicals"/>
    <s v="maintaining our system"/>
    <s v="complying with state and/or federal regulations"/>
    <m/>
    <s v="paying back existing debt"/>
    <m/>
    <m/>
    <m/>
    <m/>
    <m/>
    <m/>
    <s v="Decrease"/>
    <n v="70"/>
    <n v="-70"/>
    <x v="9"/>
    <n v="1344"/>
    <n v="-1344"/>
    <s v="No"/>
    <m/>
    <m/>
    <m/>
    <s v="Not borrowing"/>
    <m/>
    <m/>
    <m/>
    <m/>
    <s v="Not applicable"/>
    <s v="No"/>
    <m/>
    <m/>
    <m/>
    <m/>
    <m/>
    <m/>
    <s v="Help navigating resources and/or policy changes"/>
    <s v="Help accessing financial assistance"/>
    <s v="Help with operations and maintenance"/>
    <s v="Help accessing Personal Protective Equipment (PPE)"/>
    <s v="Help accessing supplies/chemicals"/>
    <s v="Help complying with state and/or federal regulations"/>
    <m/>
    <m/>
    <m/>
    <m/>
    <m/>
    <m/>
    <x v="887"/>
  </r>
  <r>
    <n v="11601848174"/>
    <d v="2020-05-14T18:27:39.000"/>
    <d v="2020-05-14T18:35:56.000"/>
    <s v="RSOL"/>
    <x v="9"/>
    <s v="1"/>
    <m/>
    <m/>
    <m/>
    <x v="0"/>
    <n v="300"/>
    <n v="780"/>
    <x v="1"/>
    <x v="1"/>
    <x v="1"/>
    <n v="0"/>
    <n v="0"/>
    <n v="0"/>
    <x v="4"/>
    <n v="4"/>
    <s v="Yes"/>
    <m/>
    <m/>
    <s v="paying bills, like electricity"/>
    <s v="paying for chemicals"/>
    <s v="maintaining our system"/>
    <m/>
    <m/>
    <m/>
    <m/>
    <m/>
    <m/>
    <m/>
    <m/>
    <m/>
    <s v="Decrease"/>
    <n v="2"/>
    <n v="-2"/>
    <x v="1"/>
    <n v="2000"/>
    <n v="-2000"/>
    <s v="No"/>
    <m/>
    <m/>
    <m/>
    <s v="Not borrowing"/>
    <m/>
    <m/>
    <m/>
    <m/>
    <s v="Not applicable"/>
    <s v="No"/>
    <m/>
    <m/>
    <m/>
    <m/>
    <m/>
    <m/>
    <m/>
    <s v="Help accessing financial assistance"/>
    <s v="Help with operations and maintenance"/>
    <m/>
    <s v="Help accessing supplies/chemicals"/>
    <m/>
    <m/>
    <m/>
    <m/>
    <m/>
    <m/>
    <m/>
    <x v="887"/>
  </r>
  <r>
    <n v="11585062838"/>
    <d v="2020-05-10T14:04:07.000"/>
    <d v="2020-05-10T14:36:04.000"/>
    <s v="RSOL"/>
    <x v="9"/>
    <s v="1"/>
    <m/>
    <m/>
    <m/>
    <x v="0"/>
    <n v="84"/>
    <n v="218.4"/>
    <x v="0"/>
    <x v="0"/>
    <x v="0"/>
    <n v="0"/>
    <n v="0"/>
    <n v="0"/>
    <x v="1"/>
    <n v="15"/>
    <s v="No"/>
    <m/>
    <m/>
    <m/>
    <m/>
    <m/>
    <m/>
    <m/>
    <m/>
    <m/>
    <m/>
    <m/>
    <m/>
    <m/>
    <m/>
    <m/>
    <m/>
    <n v="0"/>
    <x v="2"/>
    <m/>
    <s v=""/>
    <s v="No"/>
    <m/>
    <m/>
    <m/>
    <s v="Not borrowing"/>
    <m/>
    <m/>
    <m/>
    <m/>
    <s v="Not applicable"/>
    <s v="No"/>
    <m/>
    <m/>
    <m/>
    <s v="Estar organizados ,mantener las finanzas solidas ,tener un inventario en reserva de materiales y equipo necesarios para atender las emergencias y mantener buena comunicación con los usuarios,ect........"/>
    <s v="Being organized, maintaining solid finances, having a reserve inventory of materials and equipment necessary to respond to emergencies and maintain good communication with users, ect ........"/>
    <s v="None/NA"/>
    <m/>
    <m/>
    <m/>
    <s v="Help accessing Personal Protective Equipment (PPE)"/>
    <m/>
    <m/>
    <m/>
    <m/>
    <m/>
    <m/>
    <m/>
    <m/>
    <x v="887"/>
  </r>
  <r>
    <n v="11580978225"/>
    <d v="2020-05-08T16:20:12.000"/>
    <d v="2020-05-08T18:23:46.000"/>
    <s v="CU"/>
    <x v="5"/>
    <s v="1"/>
    <m/>
    <m/>
    <m/>
    <x v="2"/>
    <n v="439"/>
    <n v="1141.4"/>
    <x v="1"/>
    <x v="13"/>
    <x v="8"/>
    <n v="2"/>
    <n v="0"/>
    <n v="0"/>
    <x v="3"/>
    <n v="0"/>
    <s v="No"/>
    <m/>
    <m/>
    <m/>
    <m/>
    <m/>
    <m/>
    <m/>
    <m/>
    <m/>
    <m/>
    <m/>
    <m/>
    <m/>
    <m/>
    <m/>
    <m/>
    <n v="0"/>
    <x v="2"/>
    <m/>
    <s v=""/>
    <s v="Yes"/>
    <m/>
    <s v="U.S. Department of Agriculture loan(s)"/>
    <m/>
    <m/>
    <m/>
    <m/>
    <m/>
    <m/>
    <s v="No"/>
    <s v="No"/>
    <m/>
    <m/>
    <m/>
    <m/>
    <m/>
    <m/>
    <m/>
    <m/>
    <m/>
    <m/>
    <m/>
    <m/>
    <m/>
    <m/>
    <s v="Not sure"/>
    <m/>
    <m/>
    <m/>
    <x v="888"/>
  </r>
  <r>
    <n v="11577283010"/>
    <d v="2020-05-07T18:30:02.000"/>
    <d v="2020-05-07T18:36:19.000"/>
    <s v="CU"/>
    <x v="21"/>
    <s v="1"/>
    <m/>
    <m/>
    <m/>
    <x v="2"/>
    <n v="419"/>
    <n v="1089.4"/>
    <x v="1"/>
    <x v="15"/>
    <x v="8"/>
    <n v="2"/>
    <n v="0"/>
    <n v="1"/>
    <x v="0"/>
    <s v=""/>
    <s v="Not sure"/>
    <m/>
    <m/>
    <m/>
    <m/>
    <m/>
    <m/>
    <m/>
    <m/>
    <m/>
    <m/>
    <m/>
    <m/>
    <m/>
    <m/>
    <m/>
    <m/>
    <n v="0"/>
    <x v="2"/>
    <m/>
    <s v=""/>
    <m/>
    <m/>
    <m/>
    <m/>
    <m/>
    <m/>
    <m/>
    <m/>
    <m/>
    <m/>
    <m/>
    <m/>
    <m/>
    <m/>
    <m/>
    <m/>
    <m/>
    <m/>
    <m/>
    <m/>
    <m/>
    <m/>
    <m/>
    <m/>
    <m/>
    <m/>
    <m/>
    <m/>
    <m/>
    <x v="889"/>
  </r>
  <r>
    <n v="11600963505"/>
    <d v="2020-05-14T14:47:22.000"/>
    <d v="2020-05-14T14:51:02.000"/>
    <s v="CU"/>
    <x v="5"/>
    <s v="1"/>
    <m/>
    <m/>
    <m/>
    <x v="2"/>
    <n v="416"/>
    <n v="1081.6000000000001"/>
    <x v="1"/>
    <x v="3"/>
    <x v="3"/>
    <n v="3"/>
    <n v="1"/>
    <n v="0"/>
    <x v="0"/>
    <s v=""/>
    <s v="Not sure"/>
    <m/>
    <m/>
    <m/>
    <m/>
    <m/>
    <m/>
    <m/>
    <m/>
    <m/>
    <m/>
    <m/>
    <m/>
    <m/>
    <m/>
    <m/>
    <m/>
    <n v="0"/>
    <x v="2"/>
    <m/>
    <s v=""/>
    <s v="No"/>
    <m/>
    <m/>
    <m/>
    <s v="Not borrowing"/>
    <m/>
    <m/>
    <m/>
    <m/>
    <s v="Not applicable"/>
    <s v="No"/>
    <m/>
    <m/>
    <m/>
    <m/>
    <m/>
    <m/>
    <m/>
    <m/>
    <m/>
    <m/>
    <m/>
    <m/>
    <m/>
    <m/>
    <s v="Not sure"/>
    <m/>
    <m/>
    <m/>
    <x v="890"/>
  </r>
  <r>
    <n v="11598012926"/>
    <d v="2020-05-13T19:55:18.000"/>
    <d v="2020-05-13T19:57:46.000"/>
    <s v="CU"/>
    <x v="21"/>
    <s v="1"/>
    <m/>
    <m/>
    <m/>
    <x v="2"/>
    <n v="795"/>
    <n v="2067"/>
    <x v="1"/>
    <x v="18"/>
    <x v="2"/>
    <n v="8"/>
    <n v="0"/>
    <n v="2"/>
    <x v="4"/>
    <n v="4"/>
    <s v="Yes"/>
    <m/>
    <m/>
    <m/>
    <m/>
    <m/>
    <m/>
    <m/>
    <m/>
    <s v="unsure"/>
    <m/>
    <m/>
    <m/>
    <m/>
    <m/>
    <s v="Decrease"/>
    <n v="50"/>
    <n v="-50"/>
    <x v="10"/>
    <n v="15000"/>
    <n v="-15000"/>
    <s v="Yes"/>
    <m/>
    <s v="U.S. Department of Agriculture loan(s)"/>
    <m/>
    <m/>
    <m/>
    <m/>
    <m/>
    <m/>
    <s v="Yes"/>
    <s v="No"/>
    <m/>
    <m/>
    <m/>
    <m/>
    <m/>
    <m/>
    <m/>
    <m/>
    <m/>
    <s v="Help accessing Personal Protective Equipment (PPE)"/>
    <s v="Help accessing supplies/chemicals"/>
    <m/>
    <m/>
    <m/>
    <m/>
    <m/>
    <m/>
    <m/>
    <x v="891"/>
  </r>
  <r>
    <n v="11580807674"/>
    <d v="2020-05-08T17:24:26.000"/>
    <d v="2020-05-08T17:35:34.000"/>
    <s v="GLCAP"/>
    <x v="3"/>
    <s v="1"/>
    <m/>
    <m/>
    <m/>
    <x v="2"/>
    <n v="900"/>
    <n v="2340"/>
    <x v="1"/>
    <x v="5"/>
    <x v="5"/>
    <n v="8"/>
    <n v="1"/>
    <n v="0"/>
    <x v="0"/>
    <s v=""/>
    <s v="Yes"/>
    <m/>
    <m/>
    <m/>
    <m/>
    <m/>
    <m/>
    <m/>
    <m/>
    <s v="unsure"/>
    <m/>
    <m/>
    <m/>
    <m/>
    <m/>
    <s v="Decrease"/>
    <m/>
    <s v=""/>
    <x v="7"/>
    <m/>
    <s v=""/>
    <s v="Yes"/>
    <s v="Bond(s)"/>
    <s v="U.S. Department of Agriculture loan(s)"/>
    <s v="State Revolving Fund loan(s)"/>
    <m/>
    <m/>
    <m/>
    <m/>
    <m/>
    <s v="No"/>
    <s v="No"/>
    <m/>
    <m/>
    <m/>
    <s v="Nothing"/>
    <m/>
    <s v="None/NA"/>
    <m/>
    <m/>
    <m/>
    <s v="Help accessing Personal Protective Equipment (PPE)"/>
    <m/>
    <m/>
    <m/>
    <m/>
    <m/>
    <m/>
    <m/>
    <m/>
    <x v="892"/>
  </r>
  <r>
    <n v="11592510034"/>
    <d v="2020-05-12T15:13:24.000"/>
    <d v="2020-05-12T15:22:47.000"/>
    <s v="GLCAP"/>
    <x v="12"/>
    <s v="1"/>
    <m/>
    <m/>
    <m/>
    <x v="2"/>
    <n v="320"/>
    <n v="832"/>
    <x v="1"/>
    <x v="18"/>
    <x v="2"/>
    <n v="1"/>
    <n v="0"/>
    <n v="2"/>
    <x v="0"/>
    <s v=""/>
    <s v="Not sure"/>
    <m/>
    <m/>
    <m/>
    <m/>
    <m/>
    <m/>
    <m/>
    <m/>
    <m/>
    <m/>
    <m/>
    <m/>
    <m/>
    <m/>
    <m/>
    <m/>
    <n v="0"/>
    <x v="2"/>
    <m/>
    <s v=""/>
    <m/>
    <m/>
    <m/>
    <m/>
    <m/>
    <m/>
    <s v="Grants"/>
    <m/>
    <s v="Grant - no details provided"/>
    <s v="Not applicable"/>
    <s v="No"/>
    <m/>
    <m/>
    <m/>
    <m/>
    <m/>
    <m/>
    <m/>
    <m/>
    <m/>
    <m/>
    <m/>
    <s v="Help complying with state and/or federal regulations"/>
    <m/>
    <m/>
    <s v="Not sure"/>
    <m/>
    <m/>
    <m/>
    <x v="893"/>
  </r>
  <r>
    <n v="11608593272"/>
    <d v="2020-05-16T19:30:21.000"/>
    <d v="2020-05-16T19:32:50.000"/>
    <s v="RSOL"/>
    <x v="9"/>
    <s v="1"/>
    <m/>
    <m/>
    <s v="Incomplete"/>
    <x v="0"/>
    <n v="240"/>
    <n v="624"/>
    <x v="1"/>
    <x v="1"/>
    <x v="1"/>
    <n v="0"/>
    <n v="0"/>
    <n v="1"/>
    <x v="4"/>
    <n v="4"/>
    <s v="Yes"/>
    <m/>
    <m/>
    <m/>
    <m/>
    <m/>
    <m/>
    <m/>
    <m/>
    <m/>
    <m/>
    <m/>
    <m/>
    <m/>
    <m/>
    <m/>
    <m/>
    <s v=""/>
    <x v="7"/>
    <m/>
    <s v=""/>
    <m/>
    <m/>
    <m/>
    <m/>
    <m/>
    <m/>
    <m/>
    <m/>
    <m/>
    <m/>
    <m/>
    <m/>
    <m/>
    <m/>
    <m/>
    <m/>
    <m/>
    <m/>
    <m/>
    <m/>
    <m/>
    <m/>
    <m/>
    <m/>
    <m/>
    <m/>
    <m/>
    <m/>
    <m/>
    <x v="894"/>
  </r>
  <r>
    <n v="11587955842"/>
    <d v="2020-05-11T15:31:50.000"/>
    <d v="2020-05-11T15:39:40.000"/>
    <s v="RSOL"/>
    <x v="9"/>
    <s v="1"/>
    <m/>
    <m/>
    <m/>
    <x v="0"/>
    <n v="92"/>
    <n v="239.20000000000002"/>
    <x v="0"/>
    <x v="25"/>
    <x v="8"/>
    <m/>
    <m/>
    <m/>
    <x v="1"/>
    <n v="15"/>
    <s v="Not sure"/>
    <m/>
    <m/>
    <m/>
    <m/>
    <m/>
    <m/>
    <m/>
    <m/>
    <m/>
    <m/>
    <m/>
    <m/>
    <m/>
    <m/>
    <m/>
    <m/>
    <n v="0"/>
    <x v="2"/>
    <m/>
    <s v=""/>
    <s v="No"/>
    <m/>
    <m/>
    <m/>
    <s v="Not borrowing"/>
    <m/>
    <m/>
    <m/>
    <m/>
    <s v="Not applicable"/>
    <s v="No"/>
    <m/>
    <m/>
    <m/>
    <s v="Tenemos un metodo de pago electronico disponible desde hace mas de un año."/>
    <s v="We have an electronic payment method available for more than a year."/>
    <s v="Assistance to customers with payments and/or suspended shutoffs"/>
    <m/>
    <m/>
    <m/>
    <m/>
    <m/>
    <m/>
    <m/>
    <m/>
    <s v="Not sure"/>
    <m/>
    <m/>
    <m/>
    <x v="894"/>
  </r>
  <r>
    <n v="11597547944"/>
    <d v="2020-05-13T17:55:10.000"/>
    <d v="2020-05-13T17:57:38.000"/>
    <s v="MAP"/>
    <x v="6"/>
    <s v="1"/>
    <m/>
    <m/>
    <m/>
    <x v="0"/>
    <n v="356"/>
    <n v="925.6"/>
    <x v="1"/>
    <x v="16"/>
    <x v="8"/>
    <n v="1"/>
    <n v="2"/>
    <n v="0"/>
    <x v="2"/>
    <n v="9"/>
    <s v="Not sure"/>
    <m/>
    <m/>
    <m/>
    <m/>
    <m/>
    <m/>
    <m/>
    <m/>
    <m/>
    <m/>
    <m/>
    <m/>
    <m/>
    <m/>
    <m/>
    <m/>
    <n v="0"/>
    <x v="2"/>
    <m/>
    <s v=""/>
    <s v="Yes"/>
    <m/>
    <s v="U.S. Department of Agriculture loan(s)"/>
    <m/>
    <m/>
    <m/>
    <m/>
    <m/>
    <m/>
    <s v="No"/>
    <s v="No"/>
    <m/>
    <m/>
    <m/>
    <m/>
    <m/>
    <m/>
    <m/>
    <m/>
    <m/>
    <m/>
    <m/>
    <m/>
    <m/>
    <m/>
    <s v="Not sure"/>
    <m/>
    <m/>
    <m/>
    <x v="895"/>
  </r>
  <r>
    <n v="11601915174"/>
    <d v="2020-05-14T17:16:50.000"/>
    <d v="2020-05-14T18:50:21.000"/>
    <s v="CU"/>
    <x v="21"/>
    <s v="1"/>
    <m/>
    <m/>
    <m/>
    <x v="2"/>
    <n v="998"/>
    <n v="2594.8"/>
    <x v="1"/>
    <x v="1"/>
    <x v="1"/>
    <n v="3"/>
    <n v="1"/>
    <n v="0"/>
    <x v="2"/>
    <n v="9"/>
    <s v="Yes"/>
    <m/>
    <m/>
    <m/>
    <m/>
    <m/>
    <m/>
    <m/>
    <m/>
    <m/>
    <s v="not applicable"/>
    <m/>
    <m/>
    <m/>
    <m/>
    <s v="Decrease"/>
    <n v="25"/>
    <n v="-25"/>
    <x v="6"/>
    <n v="800"/>
    <n v="-800"/>
    <s v="Yes"/>
    <m/>
    <s v="U.S. Department of Agriculture loan(s)"/>
    <m/>
    <m/>
    <m/>
    <m/>
    <m/>
    <m/>
    <s v="Yes"/>
    <s v="No"/>
    <m/>
    <m/>
    <m/>
    <m/>
    <m/>
    <m/>
    <m/>
    <m/>
    <m/>
    <s v="Help accessing Personal Protective Equipment (PPE)"/>
    <s v="Help accessing supplies/chemicals"/>
    <m/>
    <s v="Help communicating with customers"/>
    <m/>
    <m/>
    <m/>
    <m/>
    <m/>
    <x v="896"/>
  </r>
  <r>
    <n v="11600949281"/>
    <d v="2020-05-14T14:42:08.000"/>
    <d v="2020-05-14T14:46:58.000"/>
    <s v="CU"/>
    <x v="5"/>
    <s v="1"/>
    <m/>
    <m/>
    <m/>
    <x v="2"/>
    <n v="230"/>
    <n v="598"/>
    <x v="1"/>
    <x v="1"/>
    <x v="1"/>
    <n v="2"/>
    <n v="1"/>
    <n v="0"/>
    <x v="5"/>
    <s v=""/>
    <s v="No"/>
    <m/>
    <m/>
    <m/>
    <m/>
    <m/>
    <m/>
    <m/>
    <m/>
    <m/>
    <m/>
    <m/>
    <m/>
    <m/>
    <m/>
    <m/>
    <m/>
    <n v="0"/>
    <x v="2"/>
    <m/>
    <s v=""/>
    <s v="Yes"/>
    <m/>
    <s v="U.S. Department of Agriculture loan(s)"/>
    <m/>
    <m/>
    <m/>
    <m/>
    <m/>
    <m/>
    <s v="No"/>
    <s v="No"/>
    <m/>
    <m/>
    <m/>
    <m/>
    <m/>
    <m/>
    <m/>
    <m/>
    <m/>
    <m/>
    <m/>
    <m/>
    <m/>
    <m/>
    <s v="Not sure"/>
    <m/>
    <m/>
    <m/>
    <x v="897"/>
  </r>
  <r>
    <n v="11606586078"/>
    <d v="2020-05-15T22:00:56.000"/>
    <d v="2020-05-15T22:19:45.000"/>
    <s v="CU"/>
    <x v="21"/>
    <s v="1"/>
    <m/>
    <m/>
    <m/>
    <x v="2"/>
    <n v="75"/>
    <n v="195"/>
    <x v="0"/>
    <x v="40"/>
    <x v="4"/>
    <n v="0"/>
    <n v="3"/>
    <n v="1"/>
    <x v="6"/>
    <n v="1"/>
    <s v="Yes"/>
    <s v="paying staff"/>
    <s v="keeping staff"/>
    <s v="paying bills, like electricity"/>
    <s v="paying for chemicals"/>
    <s v="maintaining our system"/>
    <s v="complying with state and/or federal regulations"/>
    <s v="delaying or impeding capital improvement projects"/>
    <m/>
    <m/>
    <m/>
    <m/>
    <m/>
    <m/>
    <m/>
    <m/>
    <m/>
    <s v=""/>
    <x v="7"/>
    <m/>
    <s v=""/>
    <m/>
    <m/>
    <m/>
    <m/>
    <m/>
    <m/>
    <s v="no"/>
    <m/>
    <s v="None/don't know"/>
    <m/>
    <s v="No"/>
    <m/>
    <m/>
    <m/>
    <m/>
    <m/>
    <m/>
    <m/>
    <m/>
    <m/>
    <m/>
    <m/>
    <m/>
    <m/>
    <m/>
    <s v="Not sure"/>
    <m/>
    <m/>
    <m/>
    <x v="898"/>
  </r>
  <r>
    <n v="11588603582"/>
    <d v="2020-05-11T18:06:50.000"/>
    <d v="2020-05-11T18:39:59.000"/>
    <s v="RSOL"/>
    <x v="9"/>
    <s v="1"/>
    <m/>
    <m/>
    <m/>
    <x v="0"/>
    <n v="65"/>
    <n v="169"/>
    <x v="0"/>
    <x v="3"/>
    <x v="3"/>
    <m/>
    <m/>
    <m/>
    <x v="0"/>
    <s v=""/>
    <s v="Yes"/>
    <m/>
    <s v="keeping staff"/>
    <s v="paying bills, like electricity"/>
    <m/>
    <s v="maintaining our system"/>
    <s v="complying with state and/or federal regulations"/>
    <s v="delaying or impeding capital improvement projects"/>
    <m/>
    <m/>
    <m/>
    <m/>
    <m/>
    <m/>
    <m/>
    <s v="Decrease"/>
    <n v="10"/>
    <n v="-10"/>
    <x v="1"/>
    <n v="160"/>
    <n v="-160"/>
    <m/>
    <m/>
    <m/>
    <m/>
    <m/>
    <m/>
    <m/>
    <m/>
    <m/>
    <m/>
    <m/>
    <m/>
    <m/>
    <m/>
    <m/>
    <m/>
    <m/>
    <m/>
    <m/>
    <m/>
    <m/>
    <m/>
    <m/>
    <m/>
    <m/>
    <m/>
    <m/>
    <m/>
    <m/>
    <x v="899"/>
  </r>
  <r>
    <n v="11601812177"/>
    <d v="2020-05-14T18:17:10.000"/>
    <d v="2020-05-14T18:19:43.000"/>
    <s v="RSOL"/>
    <x v="9"/>
    <s v="1"/>
    <m/>
    <m/>
    <s v="Incomplete"/>
    <x v="0"/>
    <n v="62"/>
    <n v="161.20000000000002"/>
    <x v="0"/>
    <x v="1"/>
    <x v="1"/>
    <n v="0"/>
    <n v="0"/>
    <n v="0"/>
    <x v="3"/>
    <n v="0"/>
    <s v="Yes"/>
    <m/>
    <m/>
    <m/>
    <m/>
    <m/>
    <m/>
    <m/>
    <m/>
    <m/>
    <m/>
    <m/>
    <m/>
    <m/>
    <m/>
    <m/>
    <m/>
    <s v=""/>
    <x v="7"/>
    <m/>
    <s v=""/>
    <m/>
    <m/>
    <m/>
    <m/>
    <m/>
    <m/>
    <m/>
    <m/>
    <m/>
    <m/>
    <m/>
    <m/>
    <m/>
    <m/>
    <m/>
    <m/>
    <m/>
    <m/>
    <m/>
    <m/>
    <m/>
    <m/>
    <m/>
    <m/>
    <m/>
    <m/>
    <m/>
    <m/>
    <m/>
    <x v="899"/>
  </r>
  <r>
    <n v="11581356979"/>
    <d v="2020-05-08T20:07:53.000"/>
    <d v="2020-05-08T20:12:36.000"/>
    <s v="RSOL"/>
    <x v="9"/>
    <s v="1"/>
    <m/>
    <m/>
    <m/>
    <x v="0"/>
    <n v="128"/>
    <n v="332.8"/>
    <x v="0"/>
    <x v="1"/>
    <x v="1"/>
    <m/>
    <m/>
    <m/>
    <x v="3"/>
    <n v="0"/>
    <s v="No"/>
    <m/>
    <m/>
    <m/>
    <m/>
    <m/>
    <m/>
    <m/>
    <m/>
    <m/>
    <m/>
    <m/>
    <m/>
    <m/>
    <m/>
    <m/>
    <m/>
    <n v="0"/>
    <x v="2"/>
    <m/>
    <s v=""/>
    <s v="No"/>
    <m/>
    <m/>
    <m/>
    <s v="Not borrowing"/>
    <m/>
    <m/>
    <m/>
    <m/>
    <s v="No"/>
    <s v="No"/>
    <m/>
    <m/>
    <m/>
    <m/>
    <m/>
    <m/>
    <m/>
    <m/>
    <s v="Help with operations and maintenance"/>
    <m/>
    <m/>
    <s v="Help complying with state and/or federal regulations"/>
    <m/>
    <m/>
    <m/>
    <m/>
    <m/>
    <m/>
    <x v="900"/>
  </r>
  <r>
    <n v="11602181115"/>
    <d v="2020-05-14T19:54:44.000"/>
    <d v="2020-05-14T20:05:19.000"/>
    <s v="CU"/>
    <x v="21"/>
    <s v="1"/>
    <m/>
    <m/>
    <m/>
    <x v="2"/>
    <n v="725"/>
    <n v="1885"/>
    <x v="1"/>
    <x v="3"/>
    <x v="3"/>
    <m/>
    <m/>
    <m/>
    <x v="2"/>
    <n v="9"/>
    <s v="Not sure"/>
    <m/>
    <m/>
    <m/>
    <m/>
    <m/>
    <m/>
    <m/>
    <m/>
    <m/>
    <m/>
    <m/>
    <m/>
    <m/>
    <m/>
    <m/>
    <m/>
    <n v="0"/>
    <x v="2"/>
    <m/>
    <s v=""/>
    <s v="Yes"/>
    <m/>
    <s v="U.S. Department of Agriculture loan(s)"/>
    <m/>
    <m/>
    <m/>
    <m/>
    <m/>
    <m/>
    <s v="No"/>
    <s v="Not sure"/>
    <m/>
    <m/>
    <m/>
    <m/>
    <m/>
    <m/>
    <s v="Help navigating resources and/or policy changes"/>
    <s v="Help accessing financial assistance"/>
    <m/>
    <s v="Help accessing Personal Protective Equipment (PPE)"/>
    <m/>
    <m/>
    <m/>
    <m/>
    <m/>
    <m/>
    <m/>
    <m/>
    <x v="901"/>
  </r>
  <r>
    <n v="11581940368"/>
    <d v="2020-05-08T23:34:11.000"/>
    <d v="2020-05-08T23:41:46.000"/>
    <s v="RCAC"/>
    <x v="0"/>
    <s v="1"/>
    <m/>
    <m/>
    <m/>
    <x v="0"/>
    <n v="100"/>
    <n v="260"/>
    <x v="0"/>
    <x v="1"/>
    <x v="1"/>
    <n v="0"/>
    <n v="0"/>
    <n v="2"/>
    <x v="4"/>
    <n v="4"/>
    <s v="Not sure"/>
    <m/>
    <m/>
    <m/>
    <m/>
    <m/>
    <m/>
    <m/>
    <m/>
    <m/>
    <m/>
    <m/>
    <m/>
    <m/>
    <m/>
    <m/>
    <m/>
    <n v="0"/>
    <x v="2"/>
    <m/>
    <s v=""/>
    <s v="Yes"/>
    <m/>
    <m/>
    <m/>
    <m/>
    <m/>
    <s v="New Mexico State grants"/>
    <m/>
    <s v="State gov. agency"/>
    <s v="Not applicable"/>
    <s v="No"/>
    <m/>
    <m/>
    <m/>
    <m/>
    <m/>
    <m/>
    <s v="Help navigating resources and/or policy changes"/>
    <s v="Help accessing financial assistance"/>
    <m/>
    <m/>
    <m/>
    <m/>
    <m/>
    <m/>
    <m/>
    <m/>
    <m/>
    <m/>
    <x v="902"/>
  </r>
  <r>
    <n v="11592072084"/>
    <d v="2020-05-12T13:34:05.000"/>
    <d v="2020-05-12T13:40:45.000"/>
    <s v="RSOL"/>
    <x v="9"/>
    <s v="1"/>
    <m/>
    <m/>
    <m/>
    <x v="0"/>
    <n v="143"/>
    <n v="371.8"/>
    <x v="0"/>
    <x v="3"/>
    <x v="3"/>
    <n v="1"/>
    <n v="1"/>
    <n v="0"/>
    <x v="6"/>
    <n v="1"/>
    <s v="Yes"/>
    <m/>
    <m/>
    <s v="paying bills, like electricity"/>
    <s v="paying for chemicals"/>
    <m/>
    <s v="complying with state and/or federal regulations"/>
    <m/>
    <m/>
    <m/>
    <m/>
    <m/>
    <m/>
    <m/>
    <m/>
    <s v="Decrease"/>
    <n v="50"/>
    <n v="-50"/>
    <x v="10"/>
    <m/>
    <s v=""/>
    <s v="No"/>
    <m/>
    <m/>
    <m/>
    <s v="Not borrowing"/>
    <m/>
    <m/>
    <m/>
    <m/>
    <s v="Not applicable"/>
    <s v="No"/>
    <m/>
    <m/>
    <m/>
    <s v="N/a"/>
    <m/>
    <s v="None/NA"/>
    <m/>
    <m/>
    <m/>
    <m/>
    <m/>
    <m/>
    <m/>
    <m/>
    <s v="Not sure"/>
    <m/>
    <m/>
    <m/>
    <x v="903"/>
  </r>
  <r>
    <n v="11581520549"/>
    <d v="2020-05-08T20:55:59.000"/>
    <d v="2020-05-08T21:05:18.000"/>
    <s v="RSOL"/>
    <x v="9"/>
    <s v="1"/>
    <m/>
    <m/>
    <m/>
    <x v="0"/>
    <n v="584"/>
    <n v="1518.4"/>
    <x v="1"/>
    <x v="1"/>
    <x v="1"/>
    <n v="1"/>
    <n v="3"/>
    <n v="0"/>
    <x v="2"/>
    <n v="9"/>
    <s v="Yes"/>
    <m/>
    <m/>
    <s v="paying bills, like electricity"/>
    <s v="paying for chemicals"/>
    <s v="maintaining our system"/>
    <s v="complying with state and/or federal regulations"/>
    <s v="delaying or impeding capital improvement projects"/>
    <m/>
    <m/>
    <m/>
    <m/>
    <m/>
    <m/>
    <m/>
    <s v="Decrease"/>
    <n v="35"/>
    <n v="-35"/>
    <x v="5"/>
    <n v="20000"/>
    <n v="-20000"/>
    <s v="No"/>
    <m/>
    <m/>
    <m/>
    <s v="Not borrowing"/>
    <m/>
    <m/>
    <m/>
    <m/>
    <s v="Not applicable"/>
    <s v="Yes"/>
    <s v="MORATORIA  A DEUDORES"/>
    <s v="Moratorium on debtors"/>
    <s v="Dealing with nonpayment/delinquency"/>
    <m/>
    <m/>
    <m/>
    <m/>
    <s v="Help accessing financial assistance"/>
    <m/>
    <m/>
    <s v="Help accessing supplies/chemicals"/>
    <s v="Help complying with state and/or federal regulations"/>
    <m/>
    <s v="Help planning for or adjusting to any future reopening (flushing, financing reconnections, etc.)"/>
    <m/>
    <m/>
    <m/>
    <m/>
    <x v="903"/>
  </r>
  <r>
    <n v="11589771340"/>
    <d v="2020-05-11T23:00:53.000"/>
    <d v="2020-05-11T23:18:22.000"/>
    <s v="RSOL"/>
    <x v="9"/>
    <s v="1"/>
    <m/>
    <m/>
    <m/>
    <x v="0"/>
    <n v="600"/>
    <n v="1560"/>
    <x v="1"/>
    <x v="1"/>
    <x v="1"/>
    <n v="2"/>
    <n v="1"/>
    <n v="0"/>
    <x v="0"/>
    <s v=""/>
    <s v="Yes"/>
    <m/>
    <m/>
    <m/>
    <m/>
    <m/>
    <m/>
    <m/>
    <m/>
    <m/>
    <m/>
    <s v="Abrir la Oficina para el cobro de agua y atraso en los trabajos admimistrativos"/>
    <s v="Delays in administrative work, and opening office for collection of water."/>
    <s v="Miscellaneous"/>
    <n v="1"/>
    <s v="Decrease"/>
    <m/>
    <s v=""/>
    <x v="7"/>
    <m/>
    <s v=""/>
    <s v="No"/>
    <m/>
    <m/>
    <m/>
    <s v="Not borrowing"/>
    <m/>
    <m/>
    <m/>
    <m/>
    <s v="Not applicable"/>
    <s v="No"/>
    <m/>
    <m/>
    <m/>
    <m/>
    <m/>
    <m/>
    <s v="Help navigating resources and/or policy changes"/>
    <m/>
    <m/>
    <s v="Help accessing Personal Protective Equipment (PPE)"/>
    <m/>
    <m/>
    <m/>
    <m/>
    <s v="Not sure"/>
    <m/>
    <m/>
    <m/>
    <x v="903"/>
  </r>
  <r>
    <n v="11594770412"/>
    <d v="2020-05-13T01:52:56.000"/>
    <d v="2020-05-13T01:56:35.000"/>
    <s v="RSOL"/>
    <x v="9"/>
    <s v="1"/>
    <m/>
    <m/>
    <m/>
    <x v="0"/>
    <n v="380"/>
    <n v="988"/>
    <x v="1"/>
    <x v="13"/>
    <x v="8"/>
    <n v="0"/>
    <n v="1"/>
    <n v="0"/>
    <x v="5"/>
    <s v=""/>
    <s v="Not sure"/>
    <m/>
    <m/>
    <m/>
    <m/>
    <m/>
    <m/>
    <m/>
    <m/>
    <m/>
    <m/>
    <m/>
    <m/>
    <m/>
    <m/>
    <m/>
    <m/>
    <n v="0"/>
    <x v="2"/>
    <m/>
    <s v=""/>
    <s v="Yes"/>
    <s v="Bond(s)"/>
    <m/>
    <m/>
    <m/>
    <m/>
    <m/>
    <m/>
    <m/>
    <s v="Yes"/>
    <s v="No"/>
    <m/>
    <m/>
    <m/>
    <m/>
    <m/>
    <m/>
    <s v="Help navigating resources and/or policy changes"/>
    <s v="Help accessing financial assistance"/>
    <m/>
    <s v="Help accessing Personal Protective Equipment (PPE)"/>
    <m/>
    <m/>
    <s v="Help communicating with customers"/>
    <m/>
    <m/>
    <m/>
    <m/>
    <m/>
    <x v="903"/>
  </r>
  <r>
    <n v="11601079773"/>
    <d v="2020-05-14T15:05:19.000"/>
    <d v="2020-05-14T15:17:51.000"/>
    <s v="CU"/>
    <x v="21"/>
    <s v="1"/>
    <m/>
    <m/>
    <m/>
    <x v="2"/>
    <n v="553"/>
    <n v="1437.8"/>
    <x v="1"/>
    <x v="11"/>
    <x v="2"/>
    <n v="6"/>
    <n v="3"/>
    <n v="0"/>
    <x v="1"/>
    <n v="15"/>
    <s v="No"/>
    <m/>
    <m/>
    <m/>
    <m/>
    <m/>
    <m/>
    <m/>
    <m/>
    <m/>
    <m/>
    <m/>
    <m/>
    <m/>
    <m/>
    <m/>
    <m/>
    <n v="0"/>
    <x v="2"/>
    <m/>
    <s v=""/>
    <m/>
    <m/>
    <m/>
    <m/>
    <m/>
    <s v="Do not want to answer"/>
    <m/>
    <m/>
    <m/>
    <s v="No"/>
    <s v="No"/>
    <m/>
    <m/>
    <m/>
    <m/>
    <m/>
    <m/>
    <m/>
    <m/>
    <m/>
    <m/>
    <m/>
    <m/>
    <m/>
    <m/>
    <m/>
    <s v="No assistance Needs"/>
    <m/>
    <s v="None/NA"/>
    <x v="904"/>
  </r>
  <r>
    <n v="11569512236"/>
    <d v="2020-05-05T19:18:19.000"/>
    <d v="2020-05-05T19:26:37.000"/>
    <s v="CU"/>
    <x v="21"/>
    <s v="0"/>
    <m/>
    <m/>
    <m/>
    <x v="0"/>
    <n v="803"/>
    <n v="2087.8"/>
    <x v="1"/>
    <x v="42"/>
    <x v="10"/>
    <n v="4"/>
    <n v="1"/>
    <n v="0"/>
    <x v="0"/>
    <s v=""/>
    <s v="Not sure"/>
    <m/>
    <m/>
    <m/>
    <m/>
    <m/>
    <m/>
    <m/>
    <m/>
    <m/>
    <m/>
    <m/>
    <m/>
    <m/>
    <m/>
    <m/>
    <m/>
    <n v="0"/>
    <x v="2"/>
    <m/>
    <s v=""/>
    <m/>
    <m/>
    <m/>
    <m/>
    <m/>
    <m/>
    <s v="I DON'T KNOW WHAT THE BOARD MEMBERS OR PLANNING TO DO"/>
    <m/>
    <s v="None/don't know"/>
    <s v="No"/>
    <s v="Not sure"/>
    <m/>
    <m/>
    <m/>
    <m/>
    <m/>
    <m/>
    <m/>
    <m/>
    <m/>
    <s v="Help accessing Personal Protective Equipment (PPE)"/>
    <m/>
    <s v="Help complying with state and/or federal regulations"/>
    <m/>
    <m/>
    <s v="Not sure"/>
    <m/>
    <m/>
    <m/>
    <x v="904"/>
  </r>
  <r>
    <n v="11592932715"/>
    <d v="2020-05-12T16:49:55.000"/>
    <d v="2020-05-12T16:51:04.000"/>
    <s v="CU"/>
    <x v="13"/>
    <s v="1"/>
    <m/>
    <m/>
    <m/>
    <x v="2"/>
    <n v="48"/>
    <n v="124.80000000000001"/>
    <x v="0"/>
    <x v="3"/>
    <x v="3"/>
    <n v="0"/>
    <n v="2"/>
    <n v="0"/>
    <x v="1"/>
    <n v="15"/>
    <s v="No"/>
    <m/>
    <m/>
    <m/>
    <m/>
    <m/>
    <m/>
    <m/>
    <m/>
    <m/>
    <m/>
    <m/>
    <m/>
    <m/>
    <m/>
    <m/>
    <m/>
    <n v="0"/>
    <x v="2"/>
    <m/>
    <s v=""/>
    <s v="No"/>
    <m/>
    <m/>
    <m/>
    <s v="Not borrowing"/>
    <m/>
    <m/>
    <m/>
    <m/>
    <s v="Not applicable"/>
    <s v="No"/>
    <m/>
    <m/>
    <m/>
    <m/>
    <m/>
    <m/>
    <s v="Help navigating resources and/or policy changes"/>
    <m/>
    <s v="Help with operations and maintenance"/>
    <m/>
    <m/>
    <s v="Help complying with state and/or federal regulations"/>
    <m/>
    <m/>
    <m/>
    <m/>
    <m/>
    <m/>
    <x v="905"/>
  </r>
  <r>
    <n v="11593491257"/>
    <d v="2020-05-12T19:05:38.000"/>
    <d v="2020-05-12T19:16:56.000"/>
    <s v="RSOL"/>
    <x v="9"/>
    <s v="1"/>
    <m/>
    <m/>
    <m/>
    <x v="0"/>
    <n v="125"/>
    <n v="325"/>
    <x v="0"/>
    <x v="1"/>
    <x v="1"/>
    <n v="4"/>
    <n v="0"/>
    <n v="0"/>
    <x v="1"/>
    <n v="15"/>
    <s v="Yes"/>
    <m/>
    <m/>
    <s v="paying bills, like electricity"/>
    <s v="paying for chemicals"/>
    <m/>
    <m/>
    <s v="delaying or impeding capital improvement projects"/>
    <m/>
    <m/>
    <m/>
    <m/>
    <m/>
    <m/>
    <m/>
    <s v="No change"/>
    <n v="0"/>
    <n v="0"/>
    <x v="2"/>
    <n v="0"/>
    <n v="0"/>
    <s v="No"/>
    <m/>
    <m/>
    <m/>
    <s v="Not borrowing"/>
    <m/>
    <m/>
    <m/>
    <m/>
    <s v="Not applicable"/>
    <s v="Yes"/>
    <s v="Intercambio de información"/>
    <s v="Exchanging information with other organizations"/>
    <s v="Communication/Discussion - Sharing ideas/see what other organizations are doing"/>
    <m/>
    <m/>
    <m/>
    <m/>
    <s v="Help accessing financial assistance"/>
    <s v="Help with operations and maintenance"/>
    <s v="Help accessing Personal Protective Equipment (PPE)"/>
    <s v="Help accessing supplies/chemicals"/>
    <s v="Help complying with state and/or federal regulations"/>
    <m/>
    <m/>
    <m/>
    <m/>
    <m/>
    <m/>
    <x v="906"/>
  </r>
  <r>
    <n v="11597225420"/>
    <d v="2020-05-13T16:32:49.000"/>
    <d v="2020-05-13T16:53:18.000"/>
    <s v="RSOL"/>
    <x v="9"/>
    <s v="1"/>
    <m/>
    <m/>
    <m/>
    <x v="0"/>
    <n v="1"/>
    <n v="2.6"/>
    <x v="0"/>
    <x v="0"/>
    <x v="0"/>
    <n v="0"/>
    <n v="1"/>
    <n v="0"/>
    <x v="0"/>
    <s v=""/>
    <s v="Yes"/>
    <s v="paying staff"/>
    <m/>
    <m/>
    <s v="paying for chemicals"/>
    <s v="maintaining our system"/>
    <m/>
    <m/>
    <m/>
    <m/>
    <m/>
    <m/>
    <m/>
    <m/>
    <m/>
    <s v="Decrease"/>
    <m/>
    <s v=""/>
    <x v="7"/>
    <m/>
    <s v=""/>
    <s v="No"/>
    <m/>
    <m/>
    <m/>
    <s v="Not borrowing"/>
    <m/>
    <m/>
    <m/>
    <m/>
    <s v="Not applicable"/>
    <s v="No"/>
    <m/>
    <m/>
    <m/>
    <m/>
    <m/>
    <m/>
    <m/>
    <m/>
    <m/>
    <m/>
    <m/>
    <m/>
    <m/>
    <m/>
    <s v="Not sure"/>
    <m/>
    <m/>
    <m/>
    <x v="906"/>
  </r>
  <r>
    <n v="11602122221"/>
    <d v="2020-05-14T19:41:42.000"/>
    <d v="2020-05-14T19:45:00.000"/>
    <s v="CU"/>
    <x v="21"/>
    <s v="1"/>
    <m/>
    <m/>
    <m/>
    <x v="2"/>
    <n v="600"/>
    <n v="1560"/>
    <x v="1"/>
    <x v="33"/>
    <x v="10"/>
    <n v="0"/>
    <n v="0"/>
    <n v="2"/>
    <x v="0"/>
    <s v=""/>
    <s v="Not sure"/>
    <m/>
    <m/>
    <m/>
    <m/>
    <m/>
    <m/>
    <m/>
    <m/>
    <m/>
    <m/>
    <m/>
    <m/>
    <m/>
    <m/>
    <m/>
    <m/>
    <n v="0"/>
    <x v="2"/>
    <m/>
    <s v=""/>
    <s v="Yes"/>
    <m/>
    <m/>
    <m/>
    <m/>
    <m/>
    <s v="Sewer Improvement"/>
    <m/>
    <s v="Miscellaneous"/>
    <s v="No"/>
    <s v="Not sure"/>
    <m/>
    <m/>
    <m/>
    <m/>
    <m/>
    <m/>
    <m/>
    <s v="Help accessing financial assistance"/>
    <s v="Help with operations and maintenance"/>
    <s v="Help accessing Personal Protective Equipment (PPE)"/>
    <s v="Help accessing supplies/chemicals"/>
    <m/>
    <s v="Help communicating with customers"/>
    <s v="Help planning for or adjusting to any future reopening (flushing, financing reconnections, etc.)"/>
    <m/>
    <m/>
    <m/>
    <m/>
    <x v="907"/>
  </r>
  <r>
    <n v="11598024887"/>
    <d v="2020-05-13T19:55:41.000"/>
    <d v="2020-05-13T20:10:00.000"/>
    <s v="RSOL"/>
    <x v="9"/>
    <s v="1"/>
    <m/>
    <m/>
    <m/>
    <x v="0"/>
    <n v="125"/>
    <n v="325"/>
    <x v="0"/>
    <x v="3"/>
    <x v="3"/>
    <n v="0"/>
    <n v="0"/>
    <n v="0"/>
    <x v="3"/>
    <n v="0"/>
    <s v="Yes"/>
    <m/>
    <m/>
    <m/>
    <s v="paying for chemicals"/>
    <s v="maintaining our system"/>
    <s v="complying with state and/or federal regulations"/>
    <s v="delaying or impeding capital improvement projects"/>
    <m/>
    <m/>
    <m/>
    <m/>
    <m/>
    <m/>
    <m/>
    <s v="Decrease"/>
    <n v="50"/>
    <n v="-50"/>
    <x v="10"/>
    <n v="4000"/>
    <n v="-4000"/>
    <s v="No"/>
    <m/>
    <m/>
    <m/>
    <s v="Not borrowing"/>
    <m/>
    <m/>
    <m/>
    <m/>
    <s v="Not applicable"/>
    <s v="No"/>
    <m/>
    <m/>
    <m/>
    <m/>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s v="The documents you send us must be in Spanish since none of us speak English."/>
    <m/>
    <s v="Help ensuring communications/materials are translated into spanish"/>
    <x v="908"/>
  </r>
  <r>
    <n v="11605009531"/>
    <d v="2020-05-15T14:39:38.000"/>
    <d v="2020-05-15T14:49:22.000"/>
    <s v="RSOL"/>
    <x v="9"/>
    <s v="1"/>
    <m/>
    <m/>
    <m/>
    <x v="0"/>
    <n v="280"/>
    <n v="728"/>
    <x v="1"/>
    <x v="10"/>
    <x v="8"/>
    <m/>
    <m/>
    <m/>
    <x v="0"/>
    <s v=""/>
    <s v="Yes"/>
    <m/>
    <m/>
    <s v="paying bills, like electricity"/>
    <s v="paying for chemicals"/>
    <s v="maintaining our system"/>
    <s v="complying with state and/or federal regulations"/>
    <s v="delaying or impeding capital improvement projects"/>
    <m/>
    <m/>
    <m/>
    <m/>
    <m/>
    <m/>
    <m/>
    <s v="Decrease"/>
    <n v="90"/>
    <n v="-90"/>
    <x v="16"/>
    <m/>
    <s v=""/>
    <s v="No"/>
    <m/>
    <m/>
    <m/>
    <s v="Not borrowing"/>
    <m/>
    <m/>
    <m/>
    <m/>
    <s v="Not applicable"/>
    <s v="No"/>
    <m/>
    <m/>
    <m/>
    <m/>
    <m/>
    <m/>
    <m/>
    <s v="Help accessing financial assistance"/>
    <m/>
    <s v="Help accessing Personal Protective Equipment (PPE)"/>
    <m/>
    <m/>
    <s v="Help communicating with customers"/>
    <m/>
    <m/>
    <s v="Hay muchas cosas que en estos momentos no se responder."/>
    <s v="There are many things that I cannot answer right now."/>
    <s v="Irrelevant response"/>
    <x v="909"/>
  </r>
  <r>
    <n v="11605401733"/>
    <d v="2020-05-15T16:12:51.000"/>
    <d v="2020-05-15T16:48:21.000"/>
    <s v="CU"/>
    <x v="5"/>
    <s v="1"/>
    <m/>
    <m/>
    <m/>
    <x v="2"/>
    <n v="1052"/>
    <n v="2735.2000000000003"/>
    <x v="1"/>
    <x v="16"/>
    <x v="8"/>
    <n v="4"/>
    <n v="0"/>
    <n v="0"/>
    <x v="1"/>
    <n v="15"/>
    <s v="No"/>
    <m/>
    <m/>
    <m/>
    <m/>
    <m/>
    <m/>
    <m/>
    <m/>
    <m/>
    <m/>
    <m/>
    <m/>
    <m/>
    <m/>
    <m/>
    <m/>
    <n v="0"/>
    <x v="2"/>
    <m/>
    <s v=""/>
    <m/>
    <m/>
    <m/>
    <m/>
    <m/>
    <m/>
    <s v="Contact person is no sure."/>
    <m/>
    <s v="None/don't know"/>
    <s v="Not applicable"/>
    <s v="Yes"/>
    <s v="Fill employee gap went needed"/>
    <m/>
    <s v="Personnel backups"/>
    <m/>
    <m/>
    <m/>
    <m/>
    <m/>
    <m/>
    <m/>
    <m/>
    <m/>
    <m/>
    <m/>
    <s v="Not sure"/>
    <m/>
    <m/>
    <m/>
    <x v="910"/>
  </r>
  <r>
    <n v="11592974190"/>
    <d v="2020-05-12T16:56:10.000"/>
    <d v="2020-05-12T17:06:58.000"/>
    <s v="RSOL"/>
    <x v="9"/>
    <s v="1"/>
    <m/>
    <m/>
    <m/>
    <x v="0"/>
    <n v="280"/>
    <n v="728"/>
    <x v="1"/>
    <x v="0"/>
    <x v="0"/>
    <n v="0"/>
    <n v="3"/>
    <n v="2"/>
    <x v="0"/>
    <s v=""/>
    <s v="Yes"/>
    <m/>
    <s v="keeping staff"/>
    <m/>
    <m/>
    <s v="maintaining our system"/>
    <m/>
    <m/>
    <m/>
    <m/>
    <m/>
    <s v="Cobro de facturación. Gente sin ingresos."/>
    <s v="Billing collection. People without income."/>
    <s v="Payment collection"/>
    <n v="1"/>
    <s v="Decrease"/>
    <n v="8"/>
    <n v="-8"/>
    <x v="1"/>
    <n v="1000"/>
    <n v="-1000"/>
    <s v="Yes"/>
    <m/>
    <s v="U.S. Department of Agriculture loan(s)"/>
    <m/>
    <m/>
    <m/>
    <m/>
    <m/>
    <m/>
    <s v="No"/>
    <s v="No"/>
    <m/>
    <m/>
    <m/>
    <s v="Se pagan facturas en un solo lugar. Hay medidas implantadas para asegurar distanciamiento social."/>
    <s v="Bills are paid in one place. There are measures in place to ensure social distancing."/>
    <s v="Compliance with disinfection/social distancing protocols"/>
    <m/>
    <m/>
    <m/>
    <s v="Help accessing Personal Protective Equipment (PPE)"/>
    <m/>
    <m/>
    <m/>
    <m/>
    <m/>
    <m/>
    <m/>
    <m/>
    <x v="911"/>
  </r>
  <r>
    <n v="11569182113"/>
    <d v="2020-05-05T17:46:29.000"/>
    <d v="2020-05-05T17:52:16.000"/>
    <s v="RCAC"/>
    <x v="22"/>
    <s v="1"/>
    <s v="Yes"/>
    <m/>
    <m/>
    <x v="0"/>
    <n v="4"/>
    <n v="10.4"/>
    <x v="0"/>
    <x v="3"/>
    <x v="3"/>
    <n v="0"/>
    <n v="2"/>
    <n v="1"/>
    <x v="2"/>
    <n v="9"/>
    <s v="Not sure"/>
    <m/>
    <m/>
    <m/>
    <m/>
    <m/>
    <m/>
    <m/>
    <m/>
    <m/>
    <m/>
    <m/>
    <m/>
    <m/>
    <m/>
    <m/>
    <m/>
    <n v="0"/>
    <x v="2"/>
    <m/>
    <s v=""/>
    <s v="No"/>
    <m/>
    <m/>
    <m/>
    <s v="Not borrowing"/>
    <m/>
    <m/>
    <m/>
    <m/>
    <s v="No"/>
    <s v="Yes"/>
    <s v="High School is part of the Tribes Emergency Plan for housing.  Our water system services this building."/>
    <m/>
    <s v="Providing water"/>
    <m/>
    <m/>
    <m/>
    <m/>
    <m/>
    <m/>
    <s v="Help accessing Personal Protective Equipment (PPE)"/>
    <s v="Help accessing supplies/chemicals"/>
    <m/>
    <m/>
    <m/>
    <m/>
    <m/>
    <m/>
    <m/>
    <x v="912"/>
  </r>
  <r>
    <n v="11616534259"/>
    <d v="2020-05-19T14:58:28.000"/>
    <d v="2020-05-19T15:38:31.000"/>
    <s v="RSOL"/>
    <x v="9"/>
    <s v="1"/>
    <m/>
    <m/>
    <m/>
    <x v="0"/>
    <n v="190"/>
    <n v="494"/>
    <x v="0"/>
    <x v="3"/>
    <x v="3"/>
    <m/>
    <m/>
    <m/>
    <x v="2"/>
    <n v="9"/>
    <s v="Yes"/>
    <m/>
    <s v="keeping staff"/>
    <m/>
    <s v="paying for chemicals"/>
    <m/>
    <m/>
    <m/>
    <m/>
    <m/>
    <m/>
    <m/>
    <m/>
    <m/>
    <m/>
    <s v="Decrease"/>
    <m/>
    <s v=""/>
    <x v="7"/>
    <m/>
    <s v=""/>
    <s v="No"/>
    <m/>
    <m/>
    <m/>
    <s v="Not borrowing"/>
    <m/>
    <m/>
    <m/>
    <m/>
    <s v="Not applicable"/>
    <s v="Yes"/>
    <s v="reparaciones y materiales  numeros de telefonos de companies   para compras"/>
    <s v="Sharing repairs, materials, and phone numbers of companies for purchases"/>
    <s v="Providing services"/>
    <s v="Se compraron mascarillas y hand sanitizer   los miembros  de la directiva  la repartimos  entre los abonados del Sistema .tambien  repartimos  140 almuerso   a  los ninos de la comunidad."/>
    <s v="Masks and hand sanitizers were bought, and the members of the board distributed it among the subscribers of the System. We also distributed 140 lunches to the children of the community."/>
    <s v="Providing foos/meals; providing PPE/disinfectants"/>
    <m/>
    <s v="Help accessing financial assistance"/>
    <s v="Help with operations and maintenance"/>
    <s v="Help accessing Personal Protective Equipment (PPE)"/>
    <s v="Help accessing supplies/chemicals"/>
    <s v="Help complying with state and/or federal regulations"/>
    <s v="Help communicating with customers"/>
    <m/>
    <m/>
    <m/>
    <m/>
    <m/>
    <x v="913"/>
  </r>
  <r>
    <n v="11602620213"/>
    <d v="2020-05-14T21:56:09.000"/>
    <d v="2020-05-14T22:49:19.000"/>
    <s v="RSOL"/>
    <x v="9"/>
    <s v="1"/>
    <m/>
    <m/>
    <m/>
    <x v="0"/>
    <n v="100"/>
    <n v="260"/>
    <x v="0"/>
    <x v="0"/>
    <x v="0"/>
    <n v="1"/>
    <n v="1"/>
    <n v="3"/>
    <x v="4"/>
    <n v="4"/>
    <s v="Yes"/>
    <s v="paying staff"/>
    <s v="keeping staff"/>
    <s v="paying bills, like electricity"/>
    <s v="paying for chemicals"/>
    <s v="maintaining our system"/>
    <s v="complying with state and/or federal regulations"/>
    <s v="delaying or impeding capital improvement projects"/>
    <m/>
    <m/>
    <m/>
    <s v="Reparación de averías  en tuberías  a los hogares que sonde recursos limitados ( pobres a ) debido a la ley de distanciamiento y  mantener cerrados los  sitios donde compramos los eguipos nesesarios"/>
    <s v="Issues with repairing pipelines in poor households; places from which we buy necessary equipment are closed."/>
    <s v="Miscellaneous"/>
    <n v="1"/>
    <s v="Decrease"/>
    <n v="60"/>
    <n v="-60"/>
    <x v="4"/>
    <n v="1200"/>
    <n v="-1200"/>
    <s v="No"/>
    <m/>
    <m/>
    <m/>
    <s v="Not borrowing"/>
    <m/>
    <m/>
    <m/>
    <m/>
    <s v="Not applicable"/>
    <s v="No"/>
    <m/>
    <m/>
    <m/>
    <s v="El  Presidente conjunto con la secretaria del sistema de agua a llevado a cabo la trea de coser y donar mascarillas a todos los residentes del a-  además de estar pendientes a ayudas ofrecidas por el municipio para llevar alimentos a los más nesecitamos"/>
    <s v="The President and the secretary of the water system have carried out the task of sewing and donating masks to all residents of the -. Additionally, pending aid has been offered by the municipality to bring food to the most needy."/>
    <s v="Providing food/meals; providing PPE/disinfectants"/>
    <m/>
    <s v="Help accessing financial assistance"/>
    <s v="Help with operations and maintenance"/>
    <s v="Help accessing Personal Protective Equipment (PPE)"/>
    <s v="Help accessing supplies/chemicals"/>
    <s v="Help complying with state and/or federal regulations"/>
    <s v="Help communicating with customers"/>
    <m/>
    <m/>
    <s v="Deberían tener en consideración el aser  pausa a los Analiziz de muestras de agua para así poder dar un servicio de calidad de agua  ya que en esta emergencia no se tomo en cuenta la importancia del la calidad de agua que debemos servir a cada ser humano que entendemos debería ser la mejor por ende solicito aser muestras de agua continua ininterrumpidamente  y el seleccionar a las personas responsables de estos ANALIZIZ ofreciendo así a comunidades cómo está el ascenso de teléfonos para poder informar cualguier emergencia en nuestros sistemas teléfono reales"/>
    <s v="They should take into consideration the pause of the analyzer of water samples in order to be able to provide a water quality service, because in this emergency the importance of water quality that we serve was not taken into account. It should be the best; therefore, I request to collect continuous water samples without interruption and to select the people responsible for these analyses. We should offer communities a telephone number to contact in order to report any emergency."/>
    <m/>
    <x v="914"/>
  </r>
  <r>
    <n v="11592749236"/>
    <d v="2020-05-12T16:06:10.000"/>
    <d v="2020-05-12T16:07:22.000"/>
    <s v="GLCAP"/>
    <x v="3"/>
    <s v="1"/>
    <m/>
    <m/>
    <m/>
    <x v="0"/>
    <n v="384"/>
    <n v="998.4000000000001"/>
    <x v="1"/>
    <x v="24"/>
    <x v="5"/>
    <n v="3"/>
    <n v="0"/>
    <n v="0"/>
    <x v="1"/>
    <n v="15"/>
    <s v="No"/>
    <m/>
    <m/>
    <m/>
    <m/>
    <m/>
    <m/>
    <m/>
    <m/>
    <m/>
    <m/>
    <m/>
    <m/>
    <m/>
    <m/>
    <m/>
    <m/>
    <n v="0"/>
    <x v="2"/>
    <m/>
    <s v=""/>
    <s v="Yes"/>
    <s v="Bond(s)"/>
    <s v="U.S. Department of Agriculture loan(s)"/>
    <s v="State Revolving Fund loan(s)"/>
    <m/>
    <m/>
    <m/>
    <m/>
    <m/>
    <s v="No"/>
    <s v="No"/>
    <m/>
    <m/>
    <m/>
    <m/>
    <m/>
    <m/>
    <m/>
    <m/>
    <s v="Help with operations and maintenance"/>
    <s v="Help accessing Personal Protective Equipment (PPE)"/>
    <m/>
    <m/>
    <s v="Help communicating with customers"/>
    <m/>
    <m/>
    <m/>
    <m/>
    <m/>
    <x v="915"/>
  </r>
  <r>
    <n v="11584476965"/>
    <d v="2020-05-10T04:18:19.000"/>
    <d v="2020-05-10T04:23:55.000"/>
    <s v="RSOL"/>
    <x v="9"/>
    <s v="1"/>
    <m/>
    <m/>
    <m/>
    <x v="0"/>
    <n v="150"/>
    <n v="390"/>
    <x v="0"/>
    <x v="0"/>
    <x v="0"/>
    <n v="3"/>
    <n v="0"/>
    <n v="0"/>
    <x v="0"/>
    <s v=""/>
    <s v="Yes"/>
    <s v="paying staff"/>
    <s v="keeping staff"/>
    <s v="paying bills, like electricity"/>
    <s v="paying for chemicals"/>
    <s v="maintaining our system"/>
    <s v="complying with state and/or federal regulations"/>
    <m/>
    <m/>
    <m/>
    <m/>
    <m/>
    <m/>
    <m/>
    <m/>
    <s v="Decrease"/>
    <m/>
    <s v=""/>
    <x v="7"/>
    <m/>
    <s v=""/>
    <s v="No"/>
    <m/>
    <m/>
    <m/>
    <s v="Not borrowing"/>
    <m/>
    <m/>
    <m/>
    <m/>
    <s v="Not applicable"/>
    <s v="Yes"/>
    <m/>
    <m/>
    <m/>
    <m/>
    <m/>
    <m/>
    <m/>
    <m/>
    <s v="Help with operations and maintenance"/>
    <m/>
    <m/>
    <m/>
    <m/>
    <m/>
    <m/>
    <m/>
    <m/>
    <m/>
    <x v="916"/>
  </r>
  <r>
    <n v="11592167861"/>
    <d v="2020-05-12T13:54:56.000"/>
    <d v="2020-05-12T14:11:31.000"/>
    <s v="RSOL"/>
    <x v="9"/>
    <s v="1"/>
    <m/>
    <m/>
    <m/>
    <x v="0"/>
    <n v="85"/>
    <n v="221"/>
    <x v="0"/>
    <x v="10"/>
    <x v="8"/>
    <m/>
    <m/>
    <m/>
    <x v="0"/>
    <s v=""/>
    <s v="Yes"/>
    <m/>
    <m/>
    <m/>
    <m/>
    <s v="maintaining our system"/>
    <m/>
    <m/>
    <m/>
    <m/>
    <m/>
    <m/>
    <m/>
    <m/>
    <m/>
    <s v="Decrease"/>
    <n v="90"/>
    <n v="-90"/>
    <x v="16"/>
    <n v="5500"/>
    <n v="-5500"/>
    <s v="No"/>
    <m/>
    <m/>
    <m/>
    <s v="Not borrowing"/>
    <m/>
    <m/>
    <m/>
    <m/>
    <s v="Not applicable"/>
    <s v="No"/>
    <m/>
    <m/>
    <m/>
    <m/>
    <m/>
    <m/>
    <m/>
    <m/>
    <m/>
    <m/>
    <m/>
    <m/>
    <m/>
    <m/>
    <s v="Not sure"/>
    <m/>
    <m/>
    <m/>
    <x v="917"/>
  </r>
  <r>
    <n v="11605252574"/>
    <d v="2020-05-15T15:37:22.000"/>
    <d v="2020-05-15T15:46:40.000"/>
    <s v="RSOL"/>
    <x v="9"/>
    <s v="1"/>
    <m/>
    <m/>
    <m/>
    <x v="0"/>
    <n v="100"/>
    <n v="260"/>
    <x v="0"/>
    <x v="1"/>
    <x v="1"/>
    <n v="1"/>
    <n v="0"/>
    <n v="0"/>
    <x v="4"/>
    <n v="4"/>
    <s v="Yes"/>
    <m/>
    <m/>
    <m/>
    <m/>
    <m/>
    <m/>
    <m/>
    <m/>
    <m/>
    <m/>
    <s v="Es díficil para cobrarle a los residentes pq tienen miedo al salir de sus hogares."/>
    <s v="It is difficult to charge residents because people are afraid to leave their homes."/>
    <s v="Payment collection"/>
    <n v="1"/>
    <s v="Decrease"/>
    <n v="10"/>
    <n v="-10"/>
    <x v="1"/>
    <m/>
    <s v=""/>
    <s v="No"/>
    <m/>
    <m/>
    <m/>
    <s v="Not borrowing"/>
    <m/>
    <m/>
    <m/>
    <m/>
    <s v="Not applicable"/>
    <s v="No"/>
    <m/>
    <m/>
    <m/>
    <m/>
    <m/>
    <m/>
    <m/>
    <m/>
    <s v="Help with operations and maintenance"/>
    <m/>
    <m/>
    <m/>
    <m/>
    <m/>
    <m/>
    <m/>
    <m/>
    <m/>
    <x v="917"/>
  </r>
  <r>
    <n v="11583861105"/>
    <d v="2020-05-09T19:24:27.000"/>
    <d v="2020-05-09T19:29:55.000"/>
    <s v="RSOL"/>
    <x v="9"/>
    <s v="1"/>
    <m/>
    <m/>
    <m/>
    <x v="0"/>
    <n v="53"/>
    <n v="137.8"/>
    <x v="0"/>
    <x v="1"/>
    <x v="1"/>
    <m/>
    <m/>
    <m/>
    <x v="4"/>
    <n v="4"/>
    <s v="Not sure"/>
    <m/>
    <m/>
    <m/>
    <m/>
    <m/>
    <m/>
    <m/>
    <m/>
    <m/>
    <m/>
    <m/>
    <m/>
    <m/>
    <m/>
    <m/>
    <m/>
    <n v="0"/>
    <x v="2"/>
    <m/>
    <s v=""/>
    <s v="Yes"/>
    <m/>
    <m/>
    <m/>
    <m/>
    <m/>
    <s v="PRESTAMO PLANTA ELECTRICA"/>
    <s v="Electric plant loan"/>
    <s v="Loan - other"/>
    <s v="No"/>
    <s v="No"/>
    <m/>
    <m/>
    <m/>
    <s v="SE ESTA UTILIZANDO LA TECNOLOGIA PARE EL COBRO DE AGUA COMO ATH MOBILE."/>
    <s v="ATH Mobile is using technology to stop collection of water."/>
    <s v="Miscellaneous"/>
    <m/>
    <m/>
    <m/>
    <s v="Help accessing Personal Protective Equipment (PPE)"/>
    <m/>
    <m/>
    <m/>
    <m/>
    <m/>
    <m/>
    <m/>
    <m/>
    <x v="917"/>
  </r>
  <r>
    <n v="11583792862"/>
    <d v="2020-05-09T18:36:26.000"/>
    <d v="2020-05-09T18:53:59.000"/>
    <s v="RSOL"/>
    <x v="9"/>
    <s v="1"/>
    <m/>
    <m/>
    <m/>
    <x v="0"/>
    <n v="40"/>
    <n v="104"/>
    <x v="0"/>
    <x v="3"/>
    <x v="3"/>
    <m/>
    <m/>
    <m/>
    <x v="1"/>
    <n v="15"/>
    <s v="Not sure"/>
    <m/>
    <m/>
    <m/>
    <m/>
    <m/>
    <m/>
    <m/>
    <m/>
    <m/>
    <m/>
    <m/>
    <m/>
    <m/>
    <m/>
    <m/>
    <m/>
    <n v="0"/>
    <x v="2"/>
    <m/>
    <s v=""/>
    <s v="No"/>
    <m/>
    <m/>
    <m/>
    <s v="Not borrowing"/>
    <m/>
    <m/>
    <m/>
    <m/>
    <s v="Not applicable"/>
    <s v="No"/>
    <m/>
    <m/>
    <m/>
    <m/>
    <m/>
    <m/>
    <m/>
    <m/>
    <m/>
    <m/>
    <s v="Help accessing supplies/chemicals"/>
    <m/>
    <m/>
    <m/>
    <m/>
    <m/>
    <m/>
    <m/>
    <x v="917"/>
  </r>
  <r>
    <n v="11592732455"/>
    <d v="2020-05-12T16:02:41.000"/>
    <d v="2020-05-12T16:03:30.000"/>
    <s v="GLCAP"/>
    <x v="3"/>
    <s v="1"/>
    <m/>
    <m/>
    <m/>
    <x v="0"/>
    <n v="345"/>
    <n v="897"/>
    <x v="1"/>
    <x v="3"/>
    <x v="3"/>
    <n v="2"/>
    <n v="0"/>
    <n v="0"/>
    <x v="1"/>
    <n v="15"/>
    <s v="No"/>
    <m/>
    <m/>
    <m/>
    <m/>
    <m/>
    <m/>
    <m/>
    <m/>
    <m/>
    <m/>
    <m/>
    <m/>
    <m/>
    <m/>
    <m/>
    <m/>
    <n v="0"/>
    <x v="2"/>
    <m/>
    <s v=""/>
    <s v="Yes"/>
    <m/>
    <s v="U.S. Department of Agriculture loan(s)"/>
    <m/>
    <m/>
    <m/>
    <m/>
    <m/>
    <m/>
    <s v="No"/>
    <s v="No"/>
    <m/>
    <m/>
    <m/>
    <m/>
    <m/>
    <m/>
    <m/>
    <m/>
    <m/>
    <s v="Help accessing Personal Protective Equipment (PPE)"/>
    <m/>
    <m/>
    <s v="Help communicating with customers"/>
    <m/>
    <m/>
    <m/>
    <m/>
    <m/>
    <x v="918"/>
  </r>
  <r>
    <n v="11569692530"/>
    <d v="2020-05-05T19:46:39.000"/>
    <d v="2020-05-05T20:18:35.000"/>
    <s v="CU"/>
    <x v="4"/>
    <s v="1"/>
    <m/>
    <m/>
    <m/>
    <x v="2"/>
    <n v="300"/>
    <n v="780"/>
    <x v="1"/>
    <x v="8"/>
    <x v="8"/>
    <n v="4"/>
    <n v="0"/>
    <n v="0"/>
    <x v="6"/>
    <n v="1"/>
    <s v="Yes"/>
    <s v="paying staff"/>
    <s v="keeping staff"/>
    <s v="paying bills, like electricity"/>
    <s v="paying for chemicals"/>
    <s v="maintaining our system"/>
    <s v="complying with state and/or federal regulations"/>
    <m/>
    <s v="paying back existing debt"/>
    <m/>
    <m/>
    <m/>
    <m/>
    <m/>
    <m/>
    <s v="Decrease"/>
    <n v="25"/>
    <n v="-25"/>
    <x v="6"/>
    <n v="4250"/>
    <n v="-4250"/>
    <s v="Yes"/>
    <m/>
    <s v="U.S. Department of Agriculture loan(s)"/>
    <m/>
    <m/>
    <m/>
    <m/>
    <m/>
    <m/>
    <s v="Yes"/>
    <s v="No"/>
    <m/>
    <m/>
    <m/>
    <m/>
    <m/>
    <m/>
    <s v="Help navigating resources and/or policy changes"/>
    <m/>
    <s v="Help with operations and maintenance"/>
    <s v="Help accessing Personal Protective Equipment (PPE)"/>
    <m/>
    <s v="Help complying with state and/or federal regulations"/>
    <m/>
    <m/>
    <m/>
    <m/>
    <m/>
    <m/>
    <x v="919"/>
  </r>
  <r>
    <n v="11588361216"/>
    <d v="2020-05-11T17:09:09.000"/>
    <d v="2020-05-11T17:25:45.000"/>
    <s v="RSOL"/>
    <x v="9"/>
    <s v="1"/>
    <m/>
    <m/>
    <m/>
    <x v="0"/>
    <n v="265"/>
    <n v="689"/>
    <x v="1"/>
    <x v="25"/>
    <x v="8"/>
    <n v="0"/>
    <n v="1"/>
    <n v="0"/>
    <x v="5"/>
    <s v=""/>
    <s v="Yes"/>
    <s v="paying staff"/>
    <m/>
    <s v="paying bills, like electricity"/>
    <s v="paying for chemicals"/>
    <s v="maintaining our system"/>
    <s v="complying with state and/or federal regulations"/>
    <m/>
    <m/>
    <m/>
    <m/>
    <m/>
    <m/>
    <m/>
    <m/>
    <s v="No change"/>
    <n v="0"/>
    <n v="0"/>
    <x v="2"/>
    <n v="0"/>
    <n v="0"/>
    <s v="No"/>
    <m/>
    <m/>
    <m/>
    <s v="Not borrowing"/>
    <m/>
    <m/>
    <m/>
    <m/>
    <s v="Not applicable"/>
    <s v="No"/>
    <m/>
    <m/>
    <m/>
    <s v="No"/>
    <m/>
    <s v="None/NA"/>
    <m/>
    <m/>
    <m/>
    <s v="Help accessing Personal Protective Equipment (PPE)"/>
    <s v="Help accessing supplies/chemicals"/>
    <s v="Help complying with state and/or federal regulations"/>
    <m/>
    <m/>
    <m/>
    <m/>
    <m/>
    <m/>
    <x v="920"/>
  </r>
  <r>
    <n v="11582104181"/>
    <d v="2020-05-09T00:48:57.000"/>
    <d v="2020-05-09T01:25:37.000"/>
    <s v="RSOL"/>
    <x v="9"/>
    <s v="1"/>
    <m/>
    <m/>
    <m/>
    <x v="0"/>
    <n v="950"/>
    <n v="2470"/>
    <x v="1"/>
    <x v="25"/>
    <x v="8"/>
    <n v="1"/>
    <n v="0"/>
    <n v="0"/>
    <x v="1"/>
    <n v="15"/>
    <s v="Yes"/>
    <m/>
    <m/>
    <s v="paying bills, like electricity"/>
    <s v="paying for chemicals"/>
    <s v="maintaining our system"/>
    <s v="complying with state and/or federal regulations"/>
    <s v="delaying or impeding capital improvement projects"/>
    <m/>
    <m/>
    <m/>
    <m/>
    <m/>
    <m/>
    <m/>
    <s v="Decrease"/>
    <m/>
    <s v=""/>
    <x v="7"/>
    <n v="8500"/>
    <n v="-8500"/>
    <m/>
    <m/>
    <m/>
    <m/>
    <m/>
    <m/>
    <s v="Poyecto co Fema"/>
    <s v="Project with FEMA"/>
    <s v="FEMA"/>
    <s v="Not applicable"/>
    <s v="Yes"/>
    <s v="Se les proveyó Alcohol etilico al 70% como desinfectantes y mascarillas."/>
    <s v="We have received masks, and 70% ethyl alcohol as disinfectant."/>
    <s v="Donations/delivery of PPE and other supplies"/>
    <s v="Primero que nada distanciamiento social,identificar,personas ó familias mas vulnerables y prepararlos contra la el covid -19 y verificar su estado de nesecidad."/>
    <s v="First of all social distancing, identify the most vulnerable people or families and prepare them against the covid -19 and verify their state of need."/>
    <s v="Compliance with disinfection/social distancing protocols"/>
    <s v="Help navigating resources and/or policy changes"/>
    <s v="Help accessing financial assistance"/>
    <m/>
    <s v="Help accessing Personal Protective Equipment (PPE)"/>
    <s v="Help accessing supplies/chemicals"/>
    <m/>
    <m/>
    <s v="Help planning for or adjusting to any future reopening (flushing, financing reconnections, etc.)"/>
    <m/>
    <s v="Asistencia encaminar el proyecto con fema."/>
    <s v="Assistance to direct the project with FEMA"/>
    <s v="Help with FEMA"/>
    <x v="921"/>
  </r>
  <r>
    <n v="11568138940"/>
    <d v="2020-05-05T13:21:45.000"/>
    <d v="2020-05-05T13:23:37.000"/>
    <s v="RSOL"/>
    <x v="9"/>
    <s v="1"/>
    <m/>
    <m/>
    <m/>
    <x v="0"/>
    <n v="60"/>
    <n v="156"/>
    <x v="0"/>
    <x v="8"/>
    <x v="8"/>
    <n v="0"/>
    <n v="2"/>
    <n v="0"/>
    <x v="4"/>
    <n v="4"/>
    <s v="Not sure"/>
    <m/>
    <m/>
    <m/>
    <m/>
    <m/>
    <m/>
    <m/>
    <m/>
    <m/>
    <m/>
    <m/>
    <m/>
    <m/>
    <m/>
    <m/>
    <m/>
    <n v="0"/>
    <x v="2"/>
    <m/>
    <s v=""/>
    <m/>
    <m/>
    <m/>
    <m/>
    <m/>
    <m/>
    <m/>
    <m/>
    <m/>
    <m/>
    <m/>
    <m/>
    <m/>
    <m/>
    <m/>
    <m/>
    <m/>
    <m/>
    <m/>
    <m/>
    <m/>
    <m/>
    <m/>
    <m/>
    <m/>
    <m/>
    <m/>
    <m/>
    <m/>
    <x v="921"/>
  </r>
  <r>
    <n v="11584256371"/>
    <d v="2020-05-10T00:28:04.000"/>
    <d v="2020-05-10T00:40:44.000"/>
    <s v="RCAC"/>
    <x v="0"/>
    <s v="1"/>
    <m/>
    <m/>
    <m/>
    <x v="0"/>
    <n v="250"/>
    <n v="650"/>
    <x v="1"/>
    <x v="1"/>
    <x v="1"/>
    <n v="0"/>
    <n v="4"/>
    <n v="0"/>
    <x v="1"/>
    <n v="15"/>
    <s v="Not sure"/>
    <m/>
    <m/>
    <m/>
    <m/>
    <m/>
    <m/>
    <m/>
    <m/>
    <m/>
    <m/>
    <m/>
    <m/>
    <m/>
    <m/>
    <m/>
    <m/>
    <n v="0"/>
    <x v="2"/>
    <m/>
    <s v=""/>
    <s v="Yes"/>
    <m/>
    <m/>
    <s v="State Revolving Fund loan(s)"/>
    <m/>
    <m/>
    <m/>
    <m/>
    <m/>
    <s v="No"/>
    <s v="No"/>
    <m/>
    <m/>
    <m/>
    <s v="General feeling of uncertainty as most locations throughout the globe. With the customers there is a mix of seriousness and cavalier attitude. - sits next to the - reservation that is hit particularly hard with Covid-19, a serious pandemic affect. Financial hardship will follow so we may see difficulty paying for services. A survey three months from now should provide additionl information.  Cheers, -"/>
    <m/>
    <s v="Community uncertainty/hardship"/>
    <m/>
    <s v="Help accessing financial assistance"/>
    <m/>
    <m/>
    <m/>
    <s v="Help complying with state and/or federal regulations"/>
    <m/>
    <m/>
    <s v="Not sure"/>
    <m/>
    <m/>
    <m/>
    <x v="922"/>
  </r>
  <r>
    <n v="11576733115"/>
    <d v="2020-05-07T16:08:31.000"/>
    <d v="2020-05-07T16:25:16.000"/>
    <s v="CU"/>
    <x v="4"/>
    <s v="1"/>
    <m/>
    <m/>
    <m/>
    <x v="2"/>
    <n v="2178"/>
    <n v="5662.8"/>
    <x v="2"/>
    <x v="5"/>
    <x v="5"/>
    <n v="16"/>
    <n v="2"/>
    <n v="0"/>
    <x v="0"/>
    <s v=""/>
    <s v="Yes"/>
    <m/>
    <m/>
    <m/>
    <m/>
    <m/>
    <m/>
    <s v="delaying or impeding capital improvement projects"/>
    <m/>
    <m/>
    <m/>
    <m/>
    <m/>
    <m/>
    <m/>
    <s v="Decrease"/>
    <n v="8"/>
    <n v="-8"/>
    <x v="1"/>
    <n v="7500"/>
    <n v="-7500"/>
    <s v="Yes"/>
    <m/>
    <s v="U.S. Department of Agriculture loan(s)"/>
    <s v="State Revolving Fund loan(s)"/>
    <m/>
    <m/>
    <s v="COMMUNITIES UNLIMITED"/>
    <m/>
    <s v="Communities Unlimited"/>
    <s v="No"/>
    <s v="Yes"/>
    <s v="TOWN HALL MEETINGS"/>
    <m/>
    <s v="Communication/Discussion - recurring check-ins"/>
    <s v="USE PROTECTIVE GEAR"/>
    <m/>
    <s v="Compliance with disinfection/social distancing protocols"/>
    <m/>
    <m/>
    <m/>
    <m/>
    <m/>
    <m/>
    <s v="Help communicating with customers"/>
    <m/>
    <m/>
    <m/>
    <m/>
    <m/>
    <x v="923"/>
  </r>
  <r>
    <n v="11598400335"/>
    <d v="2020-05-13T21:47:20.000"/>
    <d v="2020-05-13T21:51:51.000"/>
    <s v="RCAC"/>
    <x v="0"/>
    <s v="1"/>
    <m/>
    <m/>
    <m/>
    <x v="0"/>
    <n v="100"/>
    <n v="260"/>
    <x v="0"/>
    <x v="16"/>
    <x v="8"/>
    <n v="0"/>
    <n v="1"/>
    <n v="1"/>
    <x v="0"/>
    <s v=""/>
    <s v="Not sure"/>
    <m/>
    <m/>
    <m/>
    <m/>
    <m/>
    <m/>
    <m/>
    <m/>
    <m/>
    <m/>
    <m/>
    <m/>
    <m/>
    <m/>
    <m/>
    <m/>
    <n v="0"/>
    <x v="2"/>
    <m/>
    <s v=""/>
    <s v="Yes"/>
    <m/>
    <s v="U.S. Department of Agriculture loan(s)"/>
    <m/>
    <m/>
    <m/>
    <m/>
    <m/>
    <m/>
    <s v="No"/>
    <s v="No"/>
    <m/>
    <m/>
    <m/>
    <s v="more caution"/>
    <m/>
    <s v="Compliance with disinfection/social distancing protocols"/>
    <m/>
    <m/>
    <m/>
    <m/>
    <m/>
    <m/>
    <m/>
    <m/>
    <s v="Not sure"/>
    <m/>
    <m/>
    <m/>
    <x v="923"/>
  </r>
</pivotCacheRecords>
</file>

<file path=xl/pivotCache/pivotCacheRecords3.xml><?xml version="1.0" encoding="utf-8"?>
<pivotCacheRecords xmlns="http://schemas.openxmlformats.org/spreadsheetml/2006/main" xmlns:r="http://schemas.openxmlformats.org/officeDocument/2006/relationships" count="214">
  <r>
    <x v="0"/>
    <n v="1"/>
    <x v="0"/>
    <s v="Change of Schedule"/>
    <m/>
    <s v="Reduced employee exposure to others (co-workers, public)"/>
    <m/>
    <m/>
    <m/>
    <m/>
    <m/>
    <m/>
    <m/>
    <m/>
    <s v="No"/>
    <s v="No"/>
    <s v="No"/>
    <s v="No"/>
    <s v="No"/>
    <s v="Only affected office being closed"/>
    <s v="No"/>
    <x v="0"/>
    <m/>
    <s v="No"/>
    <m/>
    <s v="No"/>
    <m/>
    <s v="no"/>
    <m/>
    <m/>
    <m/>
    <m/>
    <m/>
    <m/>
    <s v="none"/>
  </r>
  <r>
    <x v="0"/>
    <n v="2"/>
    <x v="1"/>
    <m/>
    <m/>
    <s v="Reduced employee exposure to others (co-workers, public)"/>
    <m/>
    <m/>
    <m/>
    <m/>
    <m/>
    <m/>
    <s v="Increased Engagement via Technology"/>
    <m/>
    <s v="No"/>
    <s v="No"/>
    <s v="No"/>
    <s v="Yes"/>
    <s v="No"/>
    <s v="Physical interaction with customers."/>
    <s v="No"/>
    <x v="1"/>
    <m/>
    <s v="No"/>
    <m/>
    <s v="No"/>
    <m/>
    <s v="no"/>
    <m/>
    <m/>
    <m/>
    <m/>
    <m/>
    <m/>
    <m/>
  </r>
  <r>
    <x v="0"/>
    <n v="3"/>
    <x v="1"/>
    <s v="Change of Schedule"/>
    <s v="Remote work"/>
    <s v="Reduced employee exposure to others (co-workers, public)"/>
    <m/>
    <m/>
    <m/>
    <m/>
    <s v="Reduction of Training and Development Funds"/>
    <m/>
    <s v="Increased Engagement via Technology"/>
    <m/>
    <s v="Yes"/>
    <s v="Yes"/>
    <s v="Yes"/>
    <s v="Yes"/>
    <s v="Yes"/>
    <m/>
    <s v="Yes"/>
    <x v="2"/>
    <m/>
    <s v="No"/>
    <m/>
    <s v="Yes"/>
    <m/>
    <m/>
    <m/>
    <m/>
    <m/>
    <m/>
    <m/>
    <m/>
    <m/>
  </r>
  <r>
    <x v="0"/>
    <n v="4"/>
    <x v="2"/>
    <s v="Change of Schedule"/>
    <s v="Remote work"/>
    <s v="Reduced employee exposure to others (co-workers, public)"/>
    <m/>
    <s v="Reduction of Hours but not Pay"/>
    <m/>
    <m/>
    <m/>
    <m/>
    <m/>
    <m/>
    <s v="No"/>
    <s v="Yes"/>
    <s v="No"/>
    <s v="Yes"/>
    <s v="Yes"/>
    <s v="Heavier use of disinfectants, Higher than normal levels of F.O.G in the waste water, Cross infection of covid through coworkers"/>
    <s v="No"/>
    <x v="0"/>
    <m/>
    <s v="No"/>
    <m/>
    <s v="No"/>
    <m/>
    <m/>
    <m/>
    <m/>
    <m/>
    <m/>
    <m/>
    <m/>
    <m/>
  </r>
  <r>
    <x v="0"/>
    <n v="5"/>
    <x v="1"/>
    <s v="Change of Schedule"/>
    <s v="Remote work"/>
    <s v="Reduced employee exposure to others (co-workers, public)"/>
    <m/>
    <m/>
    <m/>
    <m/>
    <m/>
    <m/>
    <s v="Increased Engagement via Technology"/>
    <m/>
    <s v="No"/>
    <s v="Yes"/>
    <s v="No"/>
    <s v="Yes"/>
    <s v="Yes"/>
    <s v="Staffing"/>
    <s v="Was not aware of this issue"/>
    <x v="0"/>
    <m/>
    <s v="No"/>
    <m/>
    <s v="No"/>
    <m/>
    <m/>
    <m/>
    <m/>
    <m/>
    <m/>
    <m/>
    <m/>
    <m/>
  </r>
  <r>
    <x v="0"/>
    <n v="6"/>
    <x v="1"/>
    <s v="Change of Schedule"/>
    <s v="Remote work"/>
    <s v="Reduced employee exposure to others (co-workers, public)"/>
    <s v="Furloughed Employees"/>
    <m/>
    <s v="Reduction of Hours and Pay"/>
    <m/>
    <m/>
    <m/>
    <m/>
    <m/>
    <s v="In Discussions"/>
    <s v="Yes"/>
    <s v="No"/>
    <s v="Yes"/>
    <s v="Yes"/>
    <m/>
    <s v="Yes"/>
    <x v="1"/>
    <m/>
    <s v="Yes"/>
    <m/>
    <m/>
    <m/>
    <m/>
    <m/>
    <m/>
    <m/>
    <m/>
    <m/>
    <m/>
    <m/>
  </r>
  <r>
    <x v="0"/>
    <n v="7"/>
    <x v="1"/>
    <s v="Change of Schedule"/>
    <s v="Remote work"/>
    <s v="Reduced employee exposure to others (co-workers, public)"/>
    <m/>
    <s v="Reduction of Hours but not Pay"/>
    <m/>
    <m/>
    <s v="Reduction of Training and Development Funds"/>
    <m/>
    <s v="Increased Engagement via Technology"/>
    <m/>
    <s v="Yes"/>
    <s v="Yes"/>
    <s v="No"/>
    <s v="Yes"/>
    <s v="Yes"/>
    <m/>
    <s v="Yes"/>
    <x v="1"/>
    <m/>
    <s v="No"/>
    <m/>
    <s v="No"/>
    <m/>
    <m/>
    <m/>
    <m/>
    <m/>
    <m/>
    <m/>
    <m/>
    <m/>
  </r>
  <r>
    <x v="0"/>
    <n v="8"/>
    <x v="1"/>
    <s v="Change of Schedule"/>
    <s v="Remote work"/>
    <s v="Reduced employee exposure to others (co-workers, public)"/>
    <m/>
    <m/>
    <m/>
    <m/>
    <m/>
    <s v="Increased Opportunities for Employee Training and Development"/>
    <s v="Increased Engagement via Technology"/>
    <m/>
    <s v="Yes"/>
    <s v="Yes"/>
    <s v="Yes"/>
    <s v="Yes"/>
    <s v="Yes"/>
    <s v="employee safety, interaction with our residents, budget concerns"/>
    <s v="Yes"/>
    <x v="2"/>
    <s v="not in the water fund but general sales tax is lower"/>
    <s v="Yes"/>
    <s v="sales tax is projected to be 35% lower"/>
    <s v="No"/>
    <m/>
    <s v="no"/>
    <m/>
    <m/>
    <m/>
    <m/>
    <m/>
    <m/>
    <s v="Want to get plans to get closer to normal"/>
  </r>
  <r>
    <x v="0"/>
    <n v="9"/>
    <x v="1"/>
    <s v="Change of Schedule"/>
    <s v="Remote work"/>
    <s v="Reduced employee exposure to others (co-workers, public)"/>
    <m/>
    <s v="Reduction of Hours but not Pay"/>
    <m/>
    <m/>
    <s v="Reduction of Training and Development Funds"/>
    <m/>
    <m/>
    <m/>
    <s v="No"/>
    <s v="No"/>
    <s v="No"/>
    <s v="Yes"/>
    <s v="Yes"/>
    <s v="Manpower redundancy"/>
    <s v="No"/>
    <x v="2"/>
    <s v="Shut-offs were canceled. Delinquent accounts have no incentive to pay"/>
    <s v="Yes"/>
    <s v="revenue projection uncertain"/>
    <s v="No"/>
    <m/>
    <s v="none"/>
    <m/>
    <m/>
    <m/>
    <m/>
    <m/>
    <m/>
    <s v="none"/>
  </r>
  <r>
    <x v="0"/>
    <n v="10"/>
    <x v="1"/>
    <m/>
    <s v="Remote work"/>
    <s v="Reduced employee exposure to others (co-workers, public)"/>
    <m/>
    <m/>
    <m/>
    <m/>
    <s v="Reduction of Training and Development Funds"/>
    <m/>
    <s v="Increased Engagement via Technology"/>
    <m/>
    <s v="Yes"/>
    <s v="Yes"/>
    <s v="No"/>
    <s v="No"/>
    <s v="No"/>
    <s v="health of staff , quality of work"/>
    <s v="Was not aware of this issue"/>
    <x v="2"/>
    <s v="increase"/>
    <s v="Yes"/>
    <s v="everything"/>
    <s v="No"/>
    <m/>
    <s v="what other utilities are doing"/>
    <m/>
    <m/>
    <m/>
    <m/>
    <m/>
    <m/>
    <m/>
  </r>
  <r>
    <x v="0"/>
    <n v="11"/>
    <x v="1"/>
    <s v="Change of Schedule"/>
    <m/>
    <s v="Reduced employee exposure to others (co-workers, public)"/>
    <m/>
    <s v="Reduction of Hours but not Pay"/>
    <m/>
    <m/>
    <m/>
    <m/>
    <m/>
    <m/>
    <s v="No"/>
    <s v="Yes"/>
    <s v="No"/>
    <s v="Yes"/>
    <s v="Yes"/>
    <s v="Loss of revenue, manpower"/>
    <s v="No"/>
    <x v="2"/>
    <s v="Water usage down"/>
    <s v="Yes"/>
    <s v="Run on sales tax, water rev now affected"/>
    <s v="No"/>
    <m/>
    <s v="none"/>
    <m/>
    <m/>
    <m/>
    <m/>
    <m/>
    <m/>
    <s v="none"/>
  </r>
  <r>
    <x v="0"/>
    <n v="12"/>
    <x v="2"/>
    <s v="Change of Schedule"/>
    <s v="Remote work"/>
    <s v="Reduced employee exposure to others (co-workers, public)"/>
    <m/>
    <s v="Reduction of Hours but not Pay"/>
    <m/>
    <m/>
    <s v="Reduction of Training and Development Funds"/>
    <m/>
    <m/>
    <m/>
    <s v="Yes"/>
    <s v="Yes"/>
    <s v="No"/>
    <s v="Yes"/>
    <s v="No"/>
    <m/>
    <s v="Yes"/>
    <x v="1"/>
    <m/>
    <s v="Yes"/>
    <s v="Increased bad debt"/>
    <s v="Yes"/>
    <m/>
    <s v="Need more online training"/>
    <m/>
    <m/>
    <m/>
    <m/>
    <m/>
    <m/>
    <m/>
  </r>
  <r>
    <x v="0"/>
    <n v="13"/>
    <x v="0"/>
    <m/>
    <m/>
    <s v="Reduced employee exposure to others (co-workers, public)"/>
    <m/>
    <s v="Reduction of Hours but not Pay"/>
    <m/>
    <m/>
    <m/>
    <m/>
    <m/>
    <m/>
    <s v="Yes"/>
    <s v="No"/>
    <s v="No"/>
    <s v="Yes"/>
    <s v="No"/>
    <s v="1. The department seemed to take the issue seriously in the beginning, but safety procedures have relaxed as time has passed.  2. We do not have enough trained personnel if the water operator were to get sick."/>
    <s v="Yes"/>
    <x v="1"/>
    <m/>
    <s v="No"/>
    <m/>
    <s v="No"/>
    <m/>
    <m/>
    <m/>
    <m/>
    <m/>
    <m/>
    <m/>
    <m/>
    <m/>
  </r>
  <r>
    <x v="0"/>
    <n v="14"/>
    <x v="1"/>
    <s v="Change of Schedule"/>
    <s v="Remote work"/>
    <s v="Reduced employee exposure to others (co-workers, public)"/>
    <m/>
    <m/>
    <m/>
    <m/>
    <m/>
    <m/>
    <s v="Increased Engagement via Technology"/>
    <m/>
    <s v="Yes"/>
    <s v="Yes"/>
    <s v="Yes"/>
    <s v="Yes"/>
    <s v="Yes"/>
    <s v="Employee's becoming infected  Employee training reductions"/>
    <s v="No"/>
    <x v="1"/>
    <m/>
    <s v="No"/>
    <m/>
    <s v="No"/>
    <m/>
    <m/>
    <m/>
    <m/>
    <m/>
    <m/>
    <m/>
    <m/>
    <m/>
  </r>
  <r>
    <x v="0"/>
    <n v="15"/>
    <x v="2"/>
    <m/>
    <s v="Remote work"/>
    <s v="Reduced employee exposure to others (co-workers, public)"/>
    <s v="Furloughed Employees"/>
    <m/>
    <m/>
    <m/>
    <s v="Reduction of Training and Development Funds"/>
    <m/>
    <s v="Increased Engagement via Technology"/>
    <m/>
    <s v="Yes"/>
    <s v="No"/>
    <s v="No"/>
    <s v="Yes"/>
    <s v="No"/>
    <s v="Employee health  reduced spending"/>
    <s v="Yes"/>
    <x v="2"/>
    <s v="Increase in unpaid water bills"/>
    <s v="Yes"/>
    <s v="Only spend when necessary  Eliminated capital projects  Reduced operating budget"/>
    <s v="No"/>
    <m/>
    <m/>
    <m/>
    <m/>
    <m/>
    <m/>
    <m/>
    <m/>
    <m/>
  </r>
  <r>
    <x v="0"/>
    <n v="16"/>
    <x v="1"/>
    <s v="Change of Schedule"/>
    <s v="Remote work"/>
    <s v="Reduced employee exposure to others (co-workers, public)"/>
    <m/>
    <s v="Reduction of Hours but not Pay"/>
    <m/>
    <m/>
    <m/>
    <m/>
    <s v="Increased Engagement via Technology"/>
    <m/>
    <s v="No"/>
    <s v="Yes"/>
    <s v="No"/>
    <s v="Yes"/>
    <s v="Yes"/>
    <s v="1) Employee Safety  2) Residents safety  3) Productivity while operating under restrictions"/>
    <s v="Yes"/>
    <x v="1"/>
    <m/>
    <s v="No"/>
    <m/>
    <s v="No"/>
    <m/>
    <s v="no"/>
    <m/>
    <m/>
    <m/>
    <m/>
    <m/>
    <m/>
    <s v="none"/>
  </r>
  <r>
    <x v="0"/>
    <n v="17"/>
    <x v="1"/>
    <m/>
    <m/>
    <s v="Reduced employee exposure to others (co-workers, public)"/>
    <s v="Furloughed Employees"/>
    <m/>
    <m/>
    <m/>
    <s v="Reduction of Training and Development Funds"/>
    <m/>
    <s v="Increased Engagement via Technology"/>
    <m/>
    <s v="No"/>
    <s v="No"/>
    <s v="No"/>
    <s v="Yes"/>
    <s v="No"/>
    <s v="Effects on staffing.  Funding of projects.  Changes in long term decision making processes."/>
    <s v="Yes"/>
    <x v="2"/>
    <s v="Reduction in water usage."/>
    <s v="No"/>
    <m/>
    <s v="No"/>
    <m/>
    <s v="None."/>
    <m/>
    <m/>
    <m/>
    <m/>
    <m/>
    <m/>
    <s v="None."/>
  </r>
  <r>
    <x v="0"/>
    <n v="18"/>
    <x v="1"/>
    <m/>
    <m/>
    <m/>
    <m/>
    <m/>
    <m/>
    <m/>
    <m/>
    <m/>
    <m/>
    <s v="Social distancing and no entry to non-city buildings."/>
    <s v="No"/>
    <s v="No"/>
    <m/>
    <s v="Yes"/>
    <s v="Yes"/>
    <s v="Staffing in the event of an outbreak, customer service and revenue streams"/>
    <s v="Yes"/>
    <x v="2"/>
    <s v="Increased residential consumption, reduced commercial consumption."/>
    <s v="Yes"/>
    <s v="Reduction in revenue streams from restaurants, gambling, and commercial sales."/>
    <s v="No"/>
    <m/>
    <s v="no"/>
    <m/>
    <m/>
    <m/>
    <m/>
    <m/>
    <m/>
    <s v="none"/>
  </r>
  <r>
    <x v="0"/>
    <n v="19"/>
    <x v="1"/>
    <s v="Change of Schedule"/>
    <s v="Remote work"/>
    <s v="Reduced employee exposure to others (co-workers, public)"/>
    <m/>
    <s v="Reduction of Hours but not Pay"/>
    <m/>
    <m/>
    <m/>
    <m/>
    <m/>
    <m/>
    <s v="No"/>
    <s v="Yes"/>
    <s v="In Discussions"/>
    <s v="In Discussions"/>
    <s v="In Discussions"/>
    <s v="catching it,and staffing of part time"/>
    <s v="Yes"/>
    <x v="2"/>
    <s v="water usage up, and sewer"/>
    <s v="Yes"/>
    <s v="part time hiring"/>
    <s v="No"/>
    <m/>
    <s v="not at this time."/>
    <m/>
    <m/>
    <m/>
    <m/>
    <m/>
    <m/>
    <m/>
  </r>
  <r>
    <x v="0"/>
    <n v="20"/>
    <x v="1"/>
    <s v="Change of Schedule"/>
    <s v="Remote work"/>
    <s v="Reduced employee exposure to others (co-workers, public)"/>
    <m/>
    <m/>
    <m/>
    <m/>
    <s v="Reduction of Training and Development Funds"/>
    <m/>
    <s v="Increased Engagement via Technology"/>
    <m/>
    <s v="No"/>
    <s v="Yes"/>
    <s v="No"/>
    <s v="Yes"/>
    <s v="Yes"/>
    <s v="Employee health and continue to provide essential services"/>
    <s v="Yes"/>
    <x v="1"/>
    <m/>
    <s v="Yes"/>
    <s v="Mostly large capitol projects at this point"/>
    <s v="No"/>
    <m/>
    <m/>
    <m/>
    <m/>
    <m/>
    <m/>
    <m/>
    <m/>
    <m/>
  </r>
  <r>
    <x v="0"/>
    <n v="21"/>
    <x v="0"/>
    <s v="Change of Schedule"/>
    <s v="Remote work"/>
    <s v="Reduced employee exposure to others (co-workers, public)"/>
    <m/>
    <m/>
    <s v="Reduction of Hours and Pay"/>
    <m/>
    <m/>
    <m/>
    <m/>
    <s v="raises frozen due to covid"/>
    <s v="In Discussions"/>
    <s v="In Discussions"/>
    <s v="No"/>
    <s v="Yes"/>
    <s v="Yes"/>
    <s v="less funding and public difficulties paying their bills"/>
    <s v="Yes"/>
    <x v="1"/>
    <m/>
    <s v="Yes"/>
    <s v="state monies are declining, affecting any wage increase"/>
    <s v="Yes"/>
    <m/>
    <s v="n/a"/>
    <m/>
    <m/>
    <m/>
    <m/>
    <m/>
    <m/>
    <s v="n/o"/>
  </r>
  <r>
    <x v="0"/>
    <n v="22"/>
    <x v="1"/>
    <s v="Change of Schedule"/>
    <s v="Remote work"/>
    <s v="Reduced employee exposure to others (co-workers, public)"/>
    <m/>
    <s v="Reduction of Hours but not Pay"/>
    <m/>
    <m/>
    <m/>
    <m/>
    <s v="Increased Engagement via Technology"/>
    <m/>
    <s v="No"/>
    <s v="Yes"/>
    <s v="Yes"/>
    <s v="Yes"/>
    <s v="Yes"/>
    <s v="Potential spread of Covid.  Staff availability.  Are we doing &quot;enough&quot;?"/>
    <s v="Yes"/>
    <x v="1"/>
    <s v="Increase usage."/>
    <s v="Yes"/>
    <s v="Reduced revenues."/>
    <s v="No"/>
    <m/>
    <m/>
    <m/>
    <m/>
    <m/>
    <m/>
    <m/>
    <m/>
    <m/>
  </r>
  <r>
    <x v="0"/>
    <n v="23"/>
    <x v="1"/>
    <s v="Change of Schedule"/>
    <s v="Remote work"/>
    <s v="Reduced employee exposure to others (co-workers, public)"/>
    <m/>
    <m/>
    <m/>
    <m/>
    <m/>
    <m/>
    <m/>
    <s v="Delayed future pay increases, hiring freeze"/>
    <s v="No"/>
    <s v="No"/>
    <s v="No"/>
    <s v="Yes"/>
    <s v="No"/>
    <s v="Loss of employees at one time due to quarantine to run Utility Systems  Fiscal outlook going forward   2nd wave of infections after state opens back up"/>
    <s v="Yes"/>
    <x v="1"/>
    <m/>
    <s v="Yes"/>
    <s v="Loss of up to $10M in revenue for general fund. Loss of unknown in MUF do to lower water use."/>
    <s v="No"/>
    <m/>
    <s v="Not at this time"/>
    <m/>
    <m/>
    <m/>
    <m/>
    <m/>
    <m/>
    <s v="none at this time"/>
  </r>
  <r>
    <x v="0"/>
    <n v="24"/>
    <x v="2"/>
    <s v="Change of Schedule"/>
    <s v="Remote work"/>
    <s v="Reduced employee exposure to others (co-workers, public)"/>
    <m/>
    <s v="Reduction of Hours but not Pay"/>
    <m/>
    <m/>
    <m/>
    <m/>
    <s v="Increased Engagement via Technology"/>
    <m/>
    <s v="Yes"/>
    <s v="No"/>
    <s v="Yes"/>
    <s v="Yes"/>
    <s v="Yes"/>
    <s v="money"/>
    <s v="Yes"/>
    <x v="1"/>
    <m/>
    <s v="Yes"/>
    <m/>
    <s v="No"/>
    <m/>
    <s v="randy lusk need to train everyone on leak detection"/>
    <m/>
    <m/>
    <m/>
    <m/>
    <m/>
    <m/>
    <s v="crazy world."/>
  </r>
  <r>
    <x v="0"/>
    <n v="25"/>
    <x v="0"/>
    <m/>
    <s v="Remote work"/>
    <s v="Reduced employee exposure to others (co-workers, public)"/>
    <m/>
    <m/>
    <m/>
    <m/>
    <m/>
    <s v="Increased Opportunities for Employee Training and Development"/>
    <s v="Increased Engagement via Technology"/>
    <m/>
    <s v="Yes"/>
    <s v="Yes"/>
    <s v="Yes"/>
    <s v="Yes"/>
    <s v="Yes"/>
    <s v="employee's getting sick w/ COVID-19. entering Homes that have had infected customers. Getting sick w/ COVID-19"/>
    <s v="Yes"/>
    <x v="2"/>
    <s v="Increase in water pumpage and sewer flow, 33% to 50%"/>
    <s v="No"/>
    <m/>
    <s v="No"/>
    <m/>
    <s v="Need increase in training because of cancelation of AWWA seminar."/>
    <m/>
    <m/>
    <m/>
    <m/>
    <m/>
    <m/>
    <m/>
  </r>
  <r>
    <x v="0"/>
    <n v="26"/>
    <x v="1"/>
    <s v="Change of Schedule"/>
    <s v="Remote work"/>
    <s v="Reduced employee exposure to others (co-workers, public)"/>
    <m/>
    <s v="Reduction of Hours but not Pay"/>
    <m/>
    <m/>
    <s v="Reduction of Training and Development Funds"/>
    <m/>
    <s v="Increased Engagement via Technology"/>
    <m/>
    <s v="Yes"/>
    <s v="Yes"/>
    <s v="No"/>
    <s v="Yes"/>
    <s v="In Discussions"/>
    <s v="the stress on the employees is showing and this 'crisis fatigue' will take its toll,"/>
    <s v="Yes"/>
    <x v="2"/>
    <s v="reduced sales due to closed businesses, no swimming pools, hotels, restaurants,schools, -large water users shut down."/>
    <s v="Yes"/>
    <s v="curtailing expenditures, shifting capital and watching current costs"/>
    <s v="No"/>
    <m/>
    <m/>
    <m/>
    <m/>
    <m/>
    <m/>
    <m/>
    <m/>
    <m/>
  </r>
  <r>
    <x v="0"/>
    <n v="27"/>
    <x v="1"/>
    <s v="Change of Schedule"/>
    <m/>
    <s v="Reduced employee exposure to others (co-workers, public)"/>
    <m/>
    <s v="Reduction of Hours but not Pay"/>
    <m/>
    <m/>
    <m/>
    <m/>
    <m/>
    <m/>
    <s v="Yes"/>
    <s v="Yes"/>
    <s v="No"/>
    <s v="Yes"/>
    <s v="Yes"/>
    <m/>
    <s v="Yes"/>
    <x v="2"/>
    <m/>
    <s v="Yes"/>
    <m/>
    <s v="Yes"/>
    <m/>
    <m/>
    <m/>
    <m/>
    <m/>
    <m/>
    <m/>
    <m/>
    <m/>
  </r>
  <r>
    <x v="0"/>
    <n v="28"/>
    <x v="1"/>
    <s v="Change of Schedule"/>
    <m/>
    <s v="Reduced employee exposure to others (co-workers, public)"/>
    <m/>
    <s v="Reduction of Hours but not Pay"/>
    <m/>
    <m/>
    <m/>
    <m/>
    <m/>
    <m/>
    <s v="No"/>
    <s v="No"/>
    <s v="Yes"/>
    <s v="Yes"/>
    <s v="Yes"/>
    <s v="Employees getting the virus and not being able to physically come to work."/>
    <s v="No"/>
    <x v="0"/>
    <m/>
    <s v="No"/>
    <m/>
    <s v="No"/>
    <m/>
    <s v="no"/>
    <m/>
    <m/>
    <m/>
    <m/>
    <m/>
    <m/>
    <s v="WE have had no issues"/>
  </r>
  <r>
    <x v="0"/>
    <n v="29"/>
    <x v="1"/>
    <s v="Change of Schedule"/>
    <m/>
    <s v="Reduced employee exposure to others (co-workers, public)"/>
    <s v="Furloughed Employees"/>
    <s v="Reduction of Hours but not Pay"/>
    <s v="Reduction of Hours and Pay"/>
    <m/>
    <s v="Reduction of Training and Development Funds"/>
    <m/>
    <m/>
    <m/>
    <s v="No"/>
    <s v="No"/>
    <s v="In Discussions"/>
    <s v="Yes"/>
    <s v="Yes"/>
    <s v="Health of workers."/>
    <s v="No"/>
    <x v="0"/>
    <m/>
    <s v="No"/>
    <m/>
    <s v="No"/>
    <m/>
    <m/>
    <m/>
    <m/>
    <m/>
    <m/>
    <m/>
    <m/>
    <m/>
  </r>
  <r>
    <x v="0"/>
    <n v="30"/>
    <x v="1"/>
    <s v="Change of Schedule"/>
    <m/>
    <s v="Reduced employee exposure to others (co-workers, public)"/>
    <m/>
    <s v="Reduction of Hours but not Pay"/>
    <m/>
    <m/>
    <m/>
    <m/>
    <m/>
    <m/>
    <s v="No"/>
    <s v="No"/>
    <s v="No"/>
    <s v="Yes"/>
    <s v="Yes"/>
    <s v="Staff maintaining social distancing when our fleet is smaller than most. Policy for testing employee's that have symptoms."/>
    <s v="No"/>
    <x v="0"/>
    <m/>
    <s v="Yes"/>
    <s v="7-10% loss of revenue possibly from sales tax."/>
    <s v="No"/>
    <m/>
    <s v="no"/>
    <m/>
    <m/>
    <m/>
    <m/>
    <m/>
    <m/>
    <s v="N/A"/>
  </r>
  <r>
    <x v="0"/>
    <n v="31"/>
    <x v="1"/>
    <m/>
    <s v="Remote work"/>
    <s v="Reduced employee exposure to others (co-workers, public)"/>
    <m/>
    <s v="Reduction of Hours but not Pay"/>
    <m/>
    <m/>
    <m/>
    <m/>
    <s v="Increased Engagement via Technology"/>
    <m/>
    <s v="No"/>
    <s v="No"/>
    <s v="No"/>
    <s v="No"/>
    <s v="No"/>
    <s v="1) Health and safety of employees  2) Potential loss of revenue from financial hardships though they have not affected us to this point  3) Continuing programs such as meter replacement where we must enter residents homes"/>
    <s v="Yes"/>
    <x v="3"/>
    <s v="Sales are similar, revenue is down with higher joblessness"/>
    <s v="No"/>
    <s v="Our utility is financially healthy and are not projecting enough loss that would need a budget adjustment at this time."/>
    <s v="No"/>
    <m/>
    <m/>
    <m/>
    <m/>
    <m/>
    <m/>
    <m/>
    <m/>
    <s v="We have returned to 8 hour days but have been running all departments from split locations to attempt avoiding infection from one entire department at once"/>
  </r>
  <r>
    <x v="0"/>
    <n v="32"/>
    <x v="1"/>
    <s v="Change of Schedule"/>
    <s v="Remote work"/>
    <s v="Reduced employee exposure to others (co-workers, public)"/>
    <m/>
    <m/>
    <m/>
    <m/>
    <m/>
    <m/>
    <m/>
    <m/>
    <s v="No"/>
    <s v="No"/>
    <s v="No"/>
    <s v="Yes"/>
    <s v="Yes"/>
    <s v="Exposure for staff  Economy  What is normal"/>
    <s v="Was not aware of this issue"/>
    <x v="1"/>
    <m/>
    <s v="No"/>
    <m/>
    <s v="No"/>
    <m/>
    <m/>
    <m/>
    <m/>
    <m/>
    <m/>
    <m/>
    <m/>
    <m/>
  </r>
  <r>
    <x v="0"/>
    <n v="33"/>
    <x v="1"/>
    <s v="Change of Schedule"/>
    <m/>
    <s v="Reduced employee exposure to others (co-workers, public)"/>
    <m/>
    <m/>
    <m/>
    <m/>
    <m/>
    <m/>
    <m/>
    <m/>
    <s v="No"/>
    <s v="No"/>
    <s v="In Discussions"/>
    <s v="Yes"/>
    <s v="In Discussions"/>
    <s v="Keeping employees healthy/ not getting COVID  Keeping water facilities operational if employees get COVID"/>
    <s v="No"/>
    <x v="1"/>
    <m/>
    <s v="Yes"/>
    <s v="We have reduced some expenses"/>
    <s v="No"/>
    <m/>
    <m/>
    <m/>
    <m/>
    <m/>
    <m/>
    <m/>
    <m/>
    <m/>
  </r>
  <r>
    <x v="0"/>
    <n v="34"/>
    <x v="1"/>
    <s v="Change of Schedule"/>
    <s v="Remote work"/>
    <s v="Reduced employee exposure to others (co-workers, public)"/>
    <m/>
    <s v="Reduction of Hours but not Pay"/>
    <m/>
    <m/>
    <m/>
    <s v="Increased Opportunities for Employee Training and Development"/>
    <s v="Increased Engagement via Technology"/>
    <m/>
    <s v="No"/>
    <s v="No"/>
    <s v="No"/>
    <s v="Yes"/>
    <s v="Yes"/>
    <s v="Keeping crew safe and healthy.  Keeping crew separated but still accomplishing tasks."/>
    <s v="Yes"/>
    <x v="0"/>
    <m/>
    <s v="Yes"/>
    <s v="Cautious spending"/>
    <s v="No"/>
    <m/>
    <s v="Refresher training for employees taking the Water Operators test since it has been cancelled for many months."/>
    <m/>
    <m/>
    <m/>
    <m/>
    <m/>
    <m/>
    <m/>
  </r>
  <r>
    <x v="0"/>
    <n v="35"/>
    <x v="0"/>
    <m/>
    <m/>
    <m/>
    <m/>
    <m/>
    <m/>
    <m/>
    <m/>
    <m/>
    <s v="Increased Engagement via Technology"/>
    <m/>
    <s v="Yes"/>
    <m/>
    <m/>
    <m/>
    <m/>
    <m/>
    <s v="No"/>
    <x v="0"/>
    <m/>
    <s v="No"/>
    <m/>
    <s v="Yes"/>
    <m/>
    <m/>
    <m/>
    <m/>
    <m/>
    <m/>
    <m/>
    <m/>
    <m/>
  </r>
  <r>
    <x v="0"/>
    <n v="36"/>
    <x v="1"/>
    <s v="Change of Schedule"/>
    <s v="Remote work"/>
    <s v="Reduced employee exposure to others (co-workers, public)"/>
    <m/>
    <m/>
    <m/>
    <m/>
    <m/>
    <m/>
    <s v="Increased Engagement via Technology"/>
    <m/>
    <s v="No"/>
    <s v="No"/>
    <s v="No"/>
    <s v="Yes"/>
    <s v="Yes"/>
    <s v="Offering employee assistance program - it is not just an issue at work, it involves families.    Burn out    Reuniting the work family"/>
    <s v="No"/>
    <x v="1"/>
    <m/>
    <s v="Yes"/>
    <s v="Hold on non-essential purchases"/>
    <s v="No"/>
    <m/>
    <m/>
    <m/>
    <m/>
    <m/>
    <m/>
    <m/>
    <m/>
    <m/>
  </r>
  <r>
    <x v="0"/>
    <n v="37"/>
    <x v="1"/>
    <s v="Change of Schedule"/>
    <s v="Remote work"/>
    <s v="Reduced employee exposure to others (co-workers, public)"/>
    <m/>
    <s v="Reduction of Hours but not Pay"/>
    <m/>
    <m/>
    <m/>
    <m/>
    <m/>
    <m/>
    <s v="Yes"/>
    <s v="Yes"/>
    <s v="No"/>
    <s v="Yes"/>
    <s v="Yes"/>
    <s v="Outside exposure  Interior sanitation"/>
    <s v="Was not aware of this issue"/>
    <x v="1"/>
    <s v="Above my pay grade"/>
    <m/>
    <s v="Above my pay grade"/>
    <s v="If yes, what concerns do you have?"/>
    <s v="Above my pay grade"/>
    <s v="Above my pay grade"/>
    <m/>
    <m/>
    <m/>
    <m/>
    <m/>
    <m/>
    <s v="Village is doing a great job"/>
  </r>
  <r>
    <x v="0"/>
    <n v="38"/>
    <x v="1"/>
    <s v="Change of Schedule"/>
    <s v="Remote work"/>
    <s v="Reduced employee exposure to others (co-workers, public)"/>
    <m/>
    <m/>
    <m/>
    <m/>
    <m/>
    <m/>
    <m/>
    <m/>
    <s v="No"/>
    <s v="Yes"/>
    <s v="No"/>
    <s v="Yes"/>
    <s v="Yes"/>
    <m/>
    <s v="Yes"/>
    <x v="1"/>
    <m/>
    <s v="No"/>
    <m/>
    <s v="No"/>
    <m/>
    <m/>
    <m/>
    <m/>
    <m/>
    <m/>
    <m/>
    <m/>
    <m/>
  </r>
  <r>
    <x v="0"/>
    <n v="39"/>
    <x v="1"/>
    <s v="Change of Schedule"/>
    <m/>
    <s v="Reduced employee exposure to others (co-workers, public)"/>
    <m/>
    <s v="Reduction of Hours but not Pay"/>
    <m/>
    <m/>
    <s v="Reduction of Training and Development Funds"/>
    <m/>
    <m/>
    <m/>
    <s v="No"/>
    <s v="No"/>
    <s v="No"/>
    <s v="Yes"/>
    <m/>
    <s v="Employees not being able to work"/>
    <s v="Was not aware of this issue"/>
    <x v="2"/>
    <s v="People not being able to pay water bills in some cases"/>
    <s v="Yes"/>
    <s v="Revenues will be down, just not sure how bad it will be"/>
    <s v="No"/>
    <m/>
    <m/>
    <m/>
    <m/>
    <m/>
    <m/>
    <m/>
    <m/>
    <m/>
  </r>
  <r>
    <x v="0"/>
    <n v="40"/>
    <x v="1"/>
    <s v="Change of Schedule"/>
    <s v="Remote work"/>
    <s v="Reduced employee exposure to others (co-workers, public)"/>
    <m/>
    <m/>
    <m/>
    <m/>
    <m/>
    <m/>
    <m/>
    <m/>
    <s v="In Discussions"/>
    <s v="In Discussions"/>
    <s v="No"/>
    <s v="Yes"/>
    <s v="Yes"/>
    <s v="Health Safety"/>
    <s v="No"/>
    <x v="1"/>
    <m/>
    <s v="No"/>
    <m/>
    <s v="No"/>
    <m/>
    <s v="Continue COVID-19 Updates."/>
    <m/>
    <m/>
    <m/>
    <m/>
    <m/>
    <m/>
    <s v="Thank You."/>
  </r>
  <r>
    <x v="0"/>
    <n v="41"/>
    <x v="1"/>
    <m/>
    <m/>
    <s v="Reduced employee exposure to others (co-workers, public)"/>
    <m/>
    <m/>
    <m/>
    <m/>
    <m/>
    <m/>
    <m/>
    <m/>
    <m/>
    <m/>
    <m/>
    <s v="Yes"/>
    <s v="Yes"/>
    <s v="Losing large amount of employees due to illness  Future financials"/>
    <s v="Yes"/>
    <x v="0"/>
    <m/>
    <s v="Yes"/>
    <m/>
    <s v="No"/>
    <m/>
    <s v="None at this time"/>
    <m/>
    <m/>
    <m/>
    <m/>
    <m/>
    <m/>
    <s v="none at this time"/>
  </r>
  <r>
    <x v="0"/>
    <n v="42"/>
    <x v="1"/>
    <s v="Change of Schedule"/>
    <s v="Remote work"/>
    <s v="Reduced employee exposure to others (co-workers, public)"/>
    <m/>
    <s v="Reduction of Hours but not Pay"/>
    <m/>
    <m/>
    <m/>
    <m/>
    <m/>
    <m/>
    <s v="No"/>
    <s v="Yes"/>
    <s v="No"/>
    <s v="Yes"/>
    <s v="Yes"/>
    <s v="Keeping employees safe"/>
    <s v="Yes"/>
    <x v="2"/>
    <s v="Loss in revenue"/>
    <s v="No"/>
    <m/>
    <s v="No"/>
    <m/>
    <s v="yes"/>
    <m/>
    <m/>
    <m/>
    <m/>
    <m/>
    <m/>
    <m/>
  </r>
  <r>
    <x v="0"/>
    <n v="43"/>
    <x v="2"/>
    <s v="Change of Schedule"/>
    <s v="Remote work"/>
    <s v="Reduced employee exposure to others (co-workers, public)"/>
    <m/>
    <m/>
    <m/>
    <m/>
    <s v="Reduction of Training and Development Funds"/>
    <m/>
    <m/>
    <m/>
    <s v="Yes"/>
    <s v="Yes"/>
    <s v="Yes"/>
    <s v="Yes"/>
    <s v="Yes"/>
    <s v="1) training budget eliminated  2) future furloughs or pay cut  3) layoffs"/>
    <s v="Yes"/>
    <x v="0"/>
    <m/>
    <s v="Yes"/>
    <s v="tax based revenues from sales"/>
    <s v="Yes"/>
    <m/>
    <s v="we had to start taking advantage of the free online classes for CEU’s"/>
    <m/>
    <m/>
    <m/>
    <m/>
    <m/>
    <m/>
    <s v="na"/>
  </r>
  <r>
    <x v="0"/>
    <n v="44"/>
    <x v="3"/>
    <s v="Change of Schedule"/>
    <s v="Remote work"/>
    <s v="Reduced employee exposure to others (co-workers, public)"/>
    <m/>
    <s v="Reduction of Hours but not Pay"/>
    <m/>
    <m/>
    <s v="Reduction of Training and Development Funds"/>
    <m/>
    <m/>
    <m/>
    <m/>
    <m/>
    <m/>
    <s v="Yes"/>
    <m/>
    <s v="Staff illness  duration of illness  staffing issues due to outbreak"/>
    <s v="Yes"/>
    <x v="1"/>
    <m/>
    <s v="Yes"/>
    <s v="shortfalls in revenue. Lack of funding for projects and equipment replacement"/>
    <s v="No"/>
    <m/>
    <m/>
    <m/>
    <m/>
    <m/>
    <m/>
    <m/>
    <m/>
    <m/>
  </r>
  <r>
    <x v="0"/>
    <n v="45"/>
    <x v="0"/>
    <s v="Change of Schedule"/>
    <m/>
    <s v="Reduced employee exposure to others (co-workers, public)"/>
    <m/>
    <s v="Reduction of Hours but not Pay"/>
    <m/>
    <m/>
    <s v="Reduction of Training and Development Funds"/>
    <m/>
    <m/>
    <m/>
    <s v="No"/>
    <s v="No"/>
    <s v="No"/>
    <s v="Yes"/>
    <s v="Yes"/>
    <m/>
    <s v="No"/>
    <x v="0"/>
    <m/>
    <s v="Yes"/>
    <m/>
    <s v="No"/>
    <m/>
    <m/>
    <m/>
    <m/>
    <m/>
    <m/>
    <m/>
    <m/>
    <m/>
  </r>
  <r>
    <x v="0"/>
    <n v="46"/>
    <x v="2"/>
    <m/>
    <s v="Remote work"/>
    <m/>
    <m/>
    <m/>
    <m/>
    <m/>
    <s v="Reduction of Training and Development Funds"/>
    <m/>
    <s v="Increased Engagement via Technology"/>
    <m/>
    <s v="Yes"/>
    <s v="Yes"/>
    <s v="No"/>
    <s v="Yes"/>
    <s v="Yes"/>
    <s v="Economic Impact  Reduction in Staff  Reduced Infra-structure Improvements"/>
    <s v="Yes"/>
    <x v="2"/>
    <s v="Water consumption is down 7%"/>
    <s v="Yes"/>
    <s v="Large Loss in Revenue"/>
    <s v="No"/>
    <m/>
    <s v="none"/>
    <m/>
    <m/>
    <m/>
    <m/>
    <m/>
    <m/>
    <s v="none"/>
  </r>
  <r>
    <x v="0"/>
    <n v="47"/>
    <x v="1"/>
    <m/>
    <s v="Remote work"/>
    <s v="Reduced employee exposure to others (co-workers, public)"/>
    <m/>
    <m/>
    <m/>
    <m/>
    <m/>
    <m/>
    <m/>
    <m/>
    <s v="Yes"/>
    <s v="Yes"/>
    <s v="Yes"/>
    <s v="Yes"/>
    <s v="Yes"/>
    <m/>
    <s v="Yes"/>
    <x v="2"/>
    <m/>
    <s v="Yes"/>
    <m/>
    <s v="No"/>
    <m/>
    <m/>
    <m/>
    <m/>
    <m/>
    <m/>
    <m/>
    <m/>
    <m/>
  </r>
  <r>
    <x v="0"/>
    <n v="48"/>
    <x v="1"/>
    <m/>
    <s v="Remote work"/>
    <s v="Reduced employee exposure to others (co-workers, public)"/>
    <m/>
    <m/>
    <m/>
    <m/>
    <m/>
    <m/>
    <m/>
    <m/>
    <s v="No"/>
    <s v="Yes"/>
    <s v="Yes"/>
    <s v="Yes"/>
    <s v="Yes"/>
    <s v="1.  Personnel who may become infected.  2.  Continuity of operations  3.  Reduction/delay in revenue"/>
    <s v="Yes"/>
    <x v="2"/>
    <s v="Bills not being paid on time."/>
    <s v="No"/>
    <s v="Bills are quarterly, so we haven't seen full impact.  Pumping is similar to previous year.  Tax revenue is delayed 3 months, so we are just starting to see impact."/>
    <s v="No"/>
    <m/>
    <s v="None at this time."/>
    <m/>
    <m/>
    <m/>
    <m/>
    <m/>
    <m/>
    <s v="We just re-opened our buildings to the public as Illinois moved to Phase 3"/>
  </r>
  <r>
    <x v="0"/>
    <n v="49"/>
    <x v="1"/>
    <s v="Change of Schedule"/>
    <s v="Remote work"/>
    <s v="Reduced employee exposure to others (co-workers, public)"/>
    <m/>
    <m/>
    <m/>
    <m/>
    <m/>
    <m/>
    <m/>
    <m/>
    <s v="No"/>
    <s v="Yes"/>
    <s v="Yes"/>
    <s v="Yes"/>
    <s v="Yes"/>
    <m/>
    <s v="Was not aware of this issue"/>
    <x v="1"/>
    <m/>
    <s v="No"/>
    <m/>
    <s v="No"/>
    <m/>
    <m/>
    <m/>
    <m/>
    <m/>
    <m/>
    <m/>
    <m/>
    <m/>
  </r>
  <r>
    <x v="0"/>
    <n v="50"/>
    <x v="2"/>
    <s v="Change of Schedule"/>
    <s v="Remote work"/>
    <s v="Reduced employee exposure to others (co-workers, public)"/>
    <m/>
    <s v="Reduction of Hours but not Pay"/>
    <m/>
    <m/>
    <m/>
    <m/>
    <s v="Increased Engagement via Technology"/>
    <m/>
    <s v="In Discussions"/>
    <s v="No"/>
    <s v="No"/>
    <s v="Yes"/>
    <s v="Yes"/>
    <s v="1. Staffing during employee illness   2. Loss of income due to reduced use for industrial/commercial customers  3. Loss of income for non-payment for services"/>
    <s v="No"/>
    <x v="2"/>
    <m/>
    <s v="Yes"/>
    <s v="Anticipating about 10% reduction in overall revenue."/>
    <s v="No"/>
    <m/>
    <s v="The coronus virus testing in sewage that is occurring at wastewater treatment plants and how the science works to calculate the number of community infections."/>
    <m/>
    <m/>
    <m/>
    <m/>
    <m/>
    <m/>
    <s v="Pay remained the same but the reduction in hours was from 40/wk to 36/wk . No OT calculated for 12 hour days."/>
  </r>
  <r>
    <x v="0"/>
    <n v="51"/>
    <x v="3"/>
    <s v="Change of Schedule"/>
    <s v="Remote work"/>
    <s v="Reduced employee exposure to others (co-workers, public)"/>
    <m/>
    <s v="Reduction of Hours but not Pay"/>
    <m/>
    <m/>
    <m/>
    <m/>
    <s v="Increased Engagement via Technology"/>
    <m/>
    <m/>
    <m/>
    <m/>
    <m/>
    <m/>
    <m/>
    <m/>
    <x v="3"/>
    <m/>
    <m/>
    <m/>
    <m/>
    <m/>
    <m/>
    <m/>
    <m/>
    <m/>
    <m/>
    <m/>
    <m/>
    <m/>
  </r>
  <r>
    <x v="0"/>
    <n v="52"/>
    <x v="2"/>
    <s v="Change of Schedule"/>
    <s v="Remote work"/>
    <s v="Reduced employee exposure to others (co-workers, public)"/>
    <m/>
    <m/>
    <m/>
    <m/>
    <m/>
    <m/>
    <s v="Increased Engagement via Technology"/>
    <m/>
    <s v="Yes"/>
    <s v="Yes"/>
    <s v="No"/>
    <s v="Yes"/>
    <s v="Yes"/>
    <s v="N/A"/>
    <s v="Was not aware of this issue"/>
    <x v="2"/>
    <s v="Reduced tax base"/>
    <s v="Yes"/>
    <m/>
    <s v="No"/>
    <m/>
    <s v="x"/>
    <m/>
    <m/>
    <m/>
    <m/>
    <m/>
    <m/>
    <s v="x"/>
  </r>
  <r>
    <x v="0"/>
    <n v="53"/>
    <x v="0"/>
    <s v="Change of Schedule"/>
    <m/>
    <s v="Reduced employee exposure to others (co-workers, public)"/>
    <m/>
    <m/>
    <m/>
    <m/>
    <m/>
    <s v="Increased Opportunities for Employee Training and Development"/>
    <m/>
    <m/>
    <s v="Yes"/>
    <s v="No"/>
    <s v="No"/>
    <s v="Yes"/>
    <s v="Yes"/>
    <s v="Employee Exposure"/>
    <s v="Yes"/>
    <x v="2"/>
    <s v="Non - Payments"/>
    <s v="No"/>
    <m/>
    <s v="No"/>
    <m/>
    <s v="n/a"/>
    <m/>
    <m/>
    <m/>
    <m/>
    <m/>
    <m/>
    <s v="N/A"/>
  </r>
  <r>
    <x v="0"/>
    <n v="54"/>
    <x v="1"/>
    <s v="Change of Schedule"/>
    <s v="Remote work"/>
    <s v="Reduced employee exposure to others (co-workers, public)"/>
    <m/>
    <m/>
    <m/>
    <m/>
    <m/>
    <m/>
    <s v="Increased Engagement via Technology"/>
    <m/>
    <s v="Yes"/>
    <s v="Yes"/>
    <s v="Yes"/>
    <s v="Yes"/>
    <s v="Yes"/>
    <s v="Staff catching it."/>
    <s v="Yes"/>
    <x v="2"/>
    <s v="loss of revenue, due to businesses being closed."/>
    <s v="Yes"/>
    <s v="furlough days starting in November"/>
    <s v="No"/>
    <m/>
    <s v="no"/>
    <m/>
    <m/>
    <m/>
    <m/>
    <m/>
    <m/>
    <s v="N/A"/>
  </r>
  <r>
    <x v="0"/>
    <n v="55"/>
    <x v="1"/>
    <s v="Change of Schedule"/>
    <s v="Remote work"/>
    <s v="Reduced employee exposure to others (co-workers, public)"/>
    <m/>
    <s v="Reduction of Hours but not Pay"/>
    <m/>
    <m/>
    <m/>
    <m/>
    <m/>
    <m/>
    <s v="Yes"/>
    <s v="No"/>
    <s v="Yes"/>
    <s v="Yes"/>
    <s v="Yes"/>
    <s v="Maintaining a healthy work force, adapting work to a split schedule and long term impacts to revenues"/>
    <s v="No"/>
    <x v="1"/>
    <m/>
    <s v="No"/>
    <m/>
    <s v="No"/>
    <m/>
    <s v="n/a"/>
    <m/>
    <m/>
    <m/>
    <m/>
    <m/>
    <m/>
    <s v="N/A"/>
  </r>
  <r>
    <x v="0"/>
    <n v="56"/>
    <x v="3"/>
    <s v="Change of Schedule"/>
    <s v="Remote work"/>
    <s v="Reduced employee exposure to others (co-workers, public)"/>
    <m/>
    <s v="Reduction of Hours but not Pay"/>
    <m/>
    <m/>
    <m/>
    <m/>
    <m/>
    <m/>
    <s v="No"/>
    <s v="No"/>
    <s v="No"/>
    <s v="No"/>
    <s v="No"/>
    <s v="What will happen if an employee gets COVID-19 and exposes the rest of staff accidently?  Handling meter appointments in homes.  Long term, what if it spikes later on, will the same benefits still be available?"/>
    <s v="Yes"/>
    <x v="1"/>
    <m/>
    <s v="Yes"/>
    <s v="Lack of revenue, holding off on certain larger projects."/>
    <s v="No"/>
    <m/>
    <s v="Been trying to fit in training to complete required hours. Hard to schedule in and trying to keep even amount of required hours for safety vs technical."/>
    <m/>
    <m/>
    <m/>
    <m/>
    <m/>
    <m/>
    <s v="very difficult to keep following CDC requirements and perform daily tasks."/>
  </r>
  <r>
    <x v="0"/>
    <n v="57"/>
    <x v="0"/>
    <m/>
    <m/>
    <s v="Reduced employee exposure to others (co-workers, public)"/>
    <m/>
    <m/>
    <m/>
    <m/>
    <m/>
    <m/>
    <s v="Increased Engagement via Technology"/>
    <m/>
    <s v="No"/>
    <s v="No"/>
    <s v="No"/>
    <s v="Yes"/>
    <s v="Yes"/>
    <s v="Employee exposure  Reopening slow to prevent an out break"/>
    <s v="No"/>
    <x v="1"/>
    <m/>
    <s v="Yes"/>
    <s v="Just need to wait and see and tighten budget"/>
    <s v="No"/>
    <m/>
    <m/>
    <m/>
    <m/>
    <m/>
    <m/>
    <m/>
    <m/>
    <m/>
  </r>
  <r>
    <x v="0"/>
    <n v="58"/>
    <x v="1"/>
    <s v="Change of Schedule"/>
    <s v="Remote work"/>
    <s v="Reduced employee exposure to others (co-workers, public)"/>
    <m/>
    <s v="Reduction of Hours but not Pay"/>
    <m/>
    <m/>
    <s v="Reduction of Training and Development Funds"/>
    <m/>
    <s v="Increased Engagement via Technology"/>
    <m/>
    <s v="No"/>
    <s v="No"/>
    <s v="Yes"/>
    <s v="Yes"/>
    <s v="Yes"/>
    <s v="Stopping the spread of infection so we can return to normal day to day activities. Duration of Event, unseen cost to residents from their loss of income, Loss of revenue in other areas due to business closures."/>
    <s v="Yes"/>
    <x v="2"/>
    <s v="Max daily flows occur during a 12 hour period instead of 24 hour period"/>
    <s v="Yes"/>
    <s v="up to a 25% reduction"/>
    <s v="No"/>
    <m/>
    <m/>
    <m/>
    <m/>
    <m/>
    <m/>
    <m/>
    <m/>
    <m/>
  </r>
  <r>
    <x v="0"/>
    <n v="59"/>
    <x v="1"/>
    <m/>
    <s v="Remote work"/>
    <s v="Reduced employee exposure to others (co-workers, public)"/>
    <m/>
    <m/>
    <m/>
    <m/>
    <m/>
    <m/>
    <m/>
    <m/>
    <s v="Yes"/>
    <s v="Yes"/>
    <s v="Yes"/>
    <s v="Yes"/>
    <s v="Yes"/>
    <s v="To keep employees safe  Customers paying their water bill"/>
    <s v="No"/>
    <x v="3"/>
    <s v="slight negative and the beginning and now starting to come back to normal"/>
    <s v="Yes"/>
    <s v="That it will be fine unless we get another wave that sets us back again."/>
    <s v="No"/>
    <m/>
    <m/>
    <m/>
    <m/>
    <m/>
    <m/>
    <m/>
    <m/>
    <m/>
  </r>
  <r>
    <x v="0"/>
    <n v="60"/>
    <x v="0"/>
    <s v="Change of Schedule"/>
    <m/>
    <s v="Reduced employee exposure to others (co-workers, public)"/>
    <m/>
    <s v="Reduction of Hours but not Pay"/>
    <m/>
    <m/>
    <m/>
    <m/>
    <m/>
    <m/>
    <s v="No"/>
    <s v="No"/>
    <s v="In Discussions"/>
    <s v="In Discussions"/>
    <s v="In Discussions"/>
    <s v="Exposure, Longevity of crisis"/>
    <s v="Was not aware of this issue"/>
    <x v="0"/>
    <m/>
    <s v="Yes"/>
    <s v="initial numbers look as though concerns are not what was expected."/>
    <s v="No"/>
    <m/>
    <s v="Potential threats, best practices"/>
    <m/>
    <m/>
    <m/>
    <m/>
    <m/>
    <m/>
    <s v="We reduced staff to minimal needed for operation. Changed shift times so less overlap of co-workers"/>
  </r>
  <r>
    <x v="0"/>
    <n v="61"/>
    <x v="1"/>
    <s v="Change of Schedule"/>
    <s v="Remote work"/>
    <s v="Reduced employee exposure to others (co-workers, public)"/>
    <s v="Furloughed Employees"/>
    <s v="Reduction of Hours but not Pay"/>
    <m/>
    <m/>
    <m/>
    <m/>
    <m/>
    <m/>
    <s v="Yes"/>
    <s v="Yes"/>
    <s v="No"/>
    <s v="Yes"/>
    <s v="Yes"/>
    <s v="Maintaining adequate staff to operate the treatment plant.  Financial impact on operation and IP budgets."/>
    <s v="Yes"/>
    <x v="1"/>
    <s v="Possibl a SLIGHT decline (2-3%) but difficult to tell if this is within normal year/year  weather-influenced variation."/>
    <s v="Yes"/>
    <s v="Future uncertain. Meanwhile, CIP projects delayed, all potential cost savings are being implemented including limited furloughs of admin. personnel &amp; moratorium on travel/training expenses."/>
    <s v="No"/>
    <m/>
    <s v="There is a surfeit of Covid-19 related training being offered by various government and trade associations as well as private concerns."/>
    <m/>
    <m/>
    <m/>
    <m/>
    <m/>
    <m/>
    <m/>
  </r>
  <r>
    <x v="0"/>
    <n v="62"/>
    <x v="0"/>
    <m/>
    <s v="Remote work"/>
    <s v="Reduced employee exposure to others (co-workers, public)"/>
    <m/>
    <m/>
    <m/>
    <m/>
    <m/>
    <m/>
    <m/>
    <m/>
    <s v="No"/>
    <s v="No"/>
    <s v="In Discussions"/>
    <s v="Yes"/>
    <s v="Yes"/>
    <m/>
    <s v="Yes"/>
    <x v="2"/>
    <m/>
    <s v="Yes"/>
    <m/>
    <s v="No"/>
    <m/>
    <m/>
    <m/>
    <m/>
    <m/>
    <m/>
    <m/>
    <m/>
    <m/>
  </r>
  <r>
    <x v="0"/>
    <n v="63"/>
    <x v="1"/>
    <s v="Change of Schedule"/>
    <s v="Remote work"/>
    <s v="Reduced employee exposure to others (co-workers, public)"/>
    <m/>
    <m/>
    <s v="Reduction of Hours and Pay"/>
    <m/>
    <s v="Reduction of Training and Development Funds"/>
    <m/>
    <s v="Increased Engagement via Technology"/>
    <m/>
    <s v="No"/>
    <s v="Yes"/>
    <s v="Yes"/>
    <s v="Yes"/>
    <s v="No"/>
    <s v="Lack of Funds, Staff getting sick"/>
    <s v="Yes"/>
    <x v="2"/>
    <s v="Less water consumption"/>
    <s v="Yes"/>
    <s v="Our budget may take 2-4 years to recover our losses"/>
    <s v="No"/>
    <m/>
    <m/>
    <m/>
    <m/>
    <m/>
    <m/>
    <m/>
    <m/>
    <m/>
  </r>
  <r>
    <x v="0"/>
    <n v="64"/>
    <x v="2"/>
    <s v="Change of Schedule"/>
    <s v="Remote work"/>
    <s v="Reduced employee exposure to others (co-workers, public)"/>
    <m/>
    <s v="Reduction of Hours but not Pay"/>
    <m/>
    <m/>
    <m/>
    <m/>
    <m/>
    <m/>
    <s v="Yes"/>
    <s v="In Discussions"/>
    <s v="No"/>
    <s v="Yes"/>
    <s v="In Discussions"/>
    <s v="vacation coverage; financial repercussions; losing valuable staff due to layoffs"/>
    <s v="Yes"/>
    <x v="1"/>
    <m/>
    <s v="Yes"/>
    <s v="Minimum 30% reduction in revenue received for General Fund in 2020; Will use Water &amp; Sewer Fund to supplement General Fund"/>
    <s v="If yes, what concerns do you have?"/>
    <s v="Forced to layoff valued water utility employees to keep police and fire staff.  Needed capital maintenance projects delayed for years."/>
    <m/>
    <m/>
    <m/>
    <m/>
    <m/>
    <m/>
    <m/>
    <m/>
  </r>
  <r>
    <x v="0"/>
    <n v="65"/>
    <x v="1"/>
    <m/>
    <m/>
    <m/>
    <m/>
    <s v="Reduction of Hours but not Pay"/>
    <m/>
    <m/>
    <m/>
    <m/>
    <m/>
    <m/>
    <s v="Yes"/>
    <s v="No"/>
    <s v="No"/>
    <s v="Yes"/>
    <s v="Yes"/>
    <s v="Working close with each other, if one of us gets sick we all get sick.   PW is expected to have a full staff, we only had a reduction in staff for a month.     I am worried about the facility if we are all sick.   I am concerned that COVID is found in wastewater, we are taking extra precautions."/>
    <s v="No"/>
    <x v="1"/>
    <m/>
    <s v="No"/>
    <m/>
    <s v="No"/>
    <m/>
    <m/>
    <m/>
    <m/>
    <m/>
    <m/>
    <m/>
    <m/>
    <s v="We are trying to wipe down knobs, handles, counters.  we are making efforts to wash our hands and use hand sanitizers. We are keeping our gate to the facilities closed."/>
  </r>
  <r>
    <x v="0"/>
    <n v="66"/>
    <x v="1"/>
    <m/>
    <s v="Remote work"/>
    <s v="Reduced employee exposure to others (co-workers, public)"/>
    <m/>
    <m/>
    <m/>
    <m/>
    <m/>
    <m/>
    <m/>
    <m/>
    <s v="Yes"/>
    <s v="Yes"/>
    <s v="No"/>
    <s v="Yes"/>
    <s v="Yes"/>
    <s v="Finances and deferred maintenance"/>
    <s v="Yes"/>
    <x v="2"/>
    <s v="Slight decrease"/>
    <s v="Yes"/>
    <m/>
    <s v="No"/>
    <m/>
    <m/>
    <m/>
    <m/>
    <m/>
    <m/>
    <m/>
    <m/>
    <m/>
  </r>
  <r>
    <x v="0"/>
    <n v="67"/>
    <x v="1"/>
    <s v="Change of Schedule"/>
    <s v="Remote work"/>
    <s v="Reduced employee exposure to others (co-workers, public)"/>
    <m/>
    <s v="Reduction of Hours but not Pay"/>
    <m/>
    <m/>
    <m/>
    <m/>
    <m/>
    <m/>
    <s v="In Discussions"/>
    <s v="In Discussions"/>
    <s v="In Discussions"/>
    <s v="In Discussions"/>
    <s v="In Discussions"/>
    <s v="Preventing exposure due to my daughter having heart failure."/>
    <s v="Yes"/>
    <x v="1"/>
    <m/>
    <s v="No"/>
    <m/>
    <s v="No"/>
    <m/>
    <s v="NA"/>
    <m/>
    <m/>
    <m/>
    <m/>
    <m/>
    <m/>
    <s v="none"/>
  </r>
  <r>
    <x v="0"/>
    <n v="68"/>
    <x v="2"/>
    <s v="Change of Schedule"/>
    <s v="Remote work"/>
    <s v="Reduced employee exposure to others (co-workers, public)"/>
    <m/>
    <m/>
    <m/>
    <m/>
    <m/>
    <m/>
    <s v="Increased Engagement via Technology"/>
    <m/>
    <s v="In Discussions"/>
    <s v="Yes"/>
    <s v="Yes"/>
    <s v="Yes"/>
    <s v="Yes"/>
    <s v="Protecting the operators running the plant.    Keeping all employees employed whether it be remotely or socially distanced at the plant."/>
    <s v="Yes"/>
    <x v="0"/>
    <m/>
    <s v="No"/>
    <m/>
    <s v="No"/>
    <m/>
    <m/>
    <m/>
    <m/>
    <m/>
    <m/>
    <m/>
    <m/>
    <m/>
  </r>
  <r>
    <x v="0"/>
    <n v="69"/>
    <x v="1"/>
    <m/>
    <m/>
    <s v="Reduced employee exposure to others (co-workers, public)"/>
    <m/>
    <s v="Reduction of Hours but not Pay"/>
    <m/>
    <m/>
    <s v="Reduction of Training and Development Funds"/>
    <m/>
    <m/>
    <m/>
    <s v="No"/>
    <s v="No"/>
    <s v="No"/>
    <s v="Yes"/>
    <s v="Yes"/>
    <s v="Lack of training CEU's."/>
    <s v="No"/>
    <x v="2"/>
    <s v="Less sales"/>
    <s v="No"/>
    <s v="None."/>
    <s v="No"/>
    <m/>
    <s v="When will we be able to attend seminar's again."/>
    <m/>
    <m/>
    <m/>
    <m/>
    <m/>
    <m/>
    <s v="none"/>
  </r>
  <r>
    <x v="0"/>
    <n v="70"/>
    <x v="2"/>
    <s v="Change of Schedule"/>
    <s v="Remote work"/>
    <s v="Reduced employee exposure to others (co-workers, public)"/>
    <m/>
    <m/>
    <m/>
    <m/>
    <m/>
    <m/>
    <m/>
    <m/>
    <s v="Yes"/>
    <s v="Yes"/>
    <s v="Yes"/>
    <s v="Yes"/>
    <s v="Yes"/>
    <s v="1. Employee health and safety  2. Financial loss for utility  3.  Future pandemics and lack of concern by employees, since we did not see any loss of employees during this one"/>
    <s v="Yes"/>
    <x v="2"/>
    <s v="Loss in revenue, due to businesses being closed and not disconnecting those who are not paying"/>
    <s v="Yes"/>
    <s v="Revenues are 7% low, but this is mostly due to largest customer being shut down"/>
    <s v="If yes, what concerns do you have?"/>
    <s v="Reserve funds are getting low, this will increase interest rate on bonds if we go out to borrow, especially if we do not have rate increase"/>
    <s v="Developing Business Continuity Plans"/>
    <m/>
    <m/>
    <m/>
    <m/>
    <m/>
    <m/>
    <s v="Speak to employees often, they want to be in the know.    Listen to their concerns-"/>
  </r>
  <r>
    <x v="0"/>
    <n v="71"/>
    <x v="1"/>
    <s v="Change of Schedule"/>
    <s v="Remote work"/>
    <s v="Reduced employee exposure to others (co-workers, public)"/>
    <m/>
    <s v="Reduction of Hours but not Pay"/>
    <m/>
    <m/>
    <m/>
    <m/>
    <m/>
    <m/>
    <s v="No"/>
    <s v="No"/>
    <s v="No"/>
    <s v="Yes"/>
    <s v="No"/>
    <s v="loss of personnel  break in supply chain  vandalizim"/>
    <s v="No"/>
    <x v="2"/>
    <s v="late payments"/>
    <s v="No"/>
    <m/>
    <s v="If yes, what concerns do you have?"/>
    <s v="lack of state funds being delivered and loss of revenue"/>
    <m/>
    <m/>
    <m/>
    <m/>
    <m/>
    <m/>
    <m/>
    <m/>
  </r>
  <r>
    <x v="0"/>
    <n v="72"/>
    <x v="1"/>
    <s v="Change of Schedule"/>
    <m/>
    <s v="Reduced employee exposure to others (co-workers, public)"/>
    <m/>
    <m/>
    <m/>
    <m/>
    <s v="Reduction of Training and Development Funds"/>
    <m/>
    <m/>
    <m/>
    <s v="Yes"/>
    <s v="Yes"/>
    <s v="No"/>
    <s v="Yes"/>
    <s v="Yes"/>
    <s v="Revenue, Employee illness,"/>
    <s v="No"/>
    <x v="1"/>
    <s v="Had to make list of possible budget reductions for this year"/>
    <s v="No"/>
    <s v="Reduction in revenue"/>
    <s v="No"/>
    <m/>
    <s v="NA"/>
    <m/>
    <m/>
    <m/>
    <m/>
    <m/>
    <m/>
    <s v="na"/>
  </r>
  <r>
    <x v="0"/>
    <n v="73"/>
    <x v="1"/>
    <s v="Change of Schedule"/>
    <s v="Remote work"/>
    <s v="Reduced employee exposure to others (co-workers, public)"/>
    <m/>
    <s v="Reduction of Hours but not Pay"/>
    <m/>
    <m/>
    <m/>
    <m/>
    <s v="Increased Engagement via Technology"/>
    <m/>
    <s v="No"/>
    <s v="Yes"/>
    <s v="No"/>
    <s v="Yes"/>
    <s v="Yes"/>
    <s v="Work I handle not being done as I am to remain working from home. And we are short staffed with this."/>
    <s v="Yes"/>
    <x v="0"/>
    <m/>
    <s v="No"/>
    <s v="Delay on çapital improvement projects"/>
    <s v="No"/>
    <m/>
    <s v="no"/>
    <m/>
    <m/>
    <m/>
    <m/>
    <m/>
    <m/>
    <s v="none"/>
  </r>
  <r>
    <x v="1"/>
    <n v="1"/>
    <x v="1"/>
    <s v="Change of Schedule"/>
    <m/>
    <s v="Reduced employee exposure to others (co-workers, public)"/>
    <m/>
    <s v="Reduction of Hours but not Pay"/>
    <m/>
    <m/>
    <m/>
    <m/>
    <m/>
    <m/>
    <m/>
    <m/>
    <m/>
    <m/>
    <m/>
    <s v="Keeping a healthy staff to serve residents.   Helping staff manage related stress.  Finding work they can do by themselves. (and how)"/>
    <m/>
    <x v="0"/>
    <s v="seeing typical flows for the season"/>
    <s v="No"/>
    <s v="They are reviewing village wide but no requests have been made for dollar specific reductions. Larger purchases are being delayed where possible."/>
    <m/>
    <m/>
    <s v="none"/>
    <s v="Yes"/>
    <m/>
    <s v="No"/>
    <s v="We have no residents shut off due to lack of payment."/>
    <s v="No"/>
    <m/>
    <s v="none"/>
  </r>
  <r>
    <x v="1"/>
    <n v="2"/>
    <x v="1"/>
    <s v="Change of Schedule"/>
    <s v="Remote work"/>
    <s v="Reduced employee exposure to others (co-workers, public)"/>
    <m/>
    <s v="Reduction of Hours but not Pay"/>
    <m/>
    <m/>
    <m/>
    <s v="Increased Opportunities for Employee Training and Development"/>
    <m/>
    <m/>
    <m/>
    <m/>
    <m/>
    <m/>
    <m/>
    <s v="Health of WPOs and ability to monitor and maintain pumping distribution system.  Health of maintenance workers and HEOs and capacity to repair main breaks/lakes.  Supply chain with suppliers workforce impacted."/>
    <m/>
    <x v="1"/>
    <m/>
    <s v="Yes"/>
    <s v="Declining sales, customers unable to pay,"/>
    <m/>
    <m/>
    <s v="Dont lock out members who's dues have not been kept current.  Give 90 days grace and keep all resources, webinars, and training open.  Your membership needs the AWWA and ISAWWA now more than they ever will in their careers."/>
    <s v="Yes"/>
    <s v="Na"/>
    <s v="No"/>
    <s v="None. Only vacant properties are off"/>
    <s v="No"/>
    <s v="Working on it using your Covid19 resources..."/>
    <s v="We must talk about and expand our continuity of operations beyond the 30-45 days the public is being told this going to last.  The feds, states, and media have not really started to talk publically much further than a couple weeks to push the curve down to keep the health system from getting overwhelmed.  There are going to be multiple waves....2nd when the stay at home orders are loosened...3rd if they open schools in the fall.  How about sample SOPs for sewer jetting?  Should the Jetter operator at the working manhole be in a full tyvek suit with a respirator?  Jetting dilutes to be sure...but it results in fecal matter transforming from a solid into airborne moisture rich particles that can be inhaled.  Pulling and clearing pumps in underground canned lift stations?  Covid19 will stay with us until a vaccine is successfully developed and given to everyone.  Look beyond 30-45 days.  It's going to take 18-36 months for the water and sewer industry to get through this.  As a kayaker...makes me wonder what residuals and concentrations will be downstream of the treatment plant?  There is so much our residents dont know and will be looking towards us for answers.  Find the Dr. Fauci of the potable water chemistry and work with them to get us good info and PSA materials...so many questions...we need great FAQs with good information to put out ahead of this, to be able to give good info and stay on message is crucial for the credibility of tap water.  Not meaning if this comes across as a rant...there is too much to do and troops in the field like me need you...now more than ever."/>
  </r>
  <r>
    <x v="1"/>
    <n v="3"/>
    <x v="1"/>
    <s v="Change of Schedule"/>
    <m/>
    <s v="Reduced employee exposure to others (co-workers, public)"/>
    <m/>
    <s v="Reduction of Hours but not Pay"/>
    <m/>
    <m/>
    <m/>
    <m/>
    <m/>
    <m/>
    <m/>
    <m/>
    <m/>
    <m/>
    <m/>
    <s v="non-payments"/>
    <m/>
    <x v="1"/>
    <m/>
    <s v="No"/>
    <m/>
    <m/>
    <m/>
    <m/>
    <s v="Yes"/>
    <m/>
    <s v="No"/>
    <s v="we have not shut off any this year"/>
    <s v="No"/>
    <m/>
    <m/>
  </r>
  <r>
    <x v="1"/>
    <n v="4"/>
    <x v="2"/>
    <s v="Change of Schedule"/>
    <s v="Remote work"/>
    <s v="Reduced employee exposure to others (co-workers, public)"/>
    <m/>
    <m/>
    <m/>
    <m/>
    <m/>
    <m/>
    <s v="Increased Engagement via Technology"/>
    <m/>
    <m/>
    <m/>
    <m/>
    <m/>
    <m/>
    <s v="Employee exposure, financial impact."/>
    <m/>
    <x v="1"/>
    <m/>
    <s v="Yes"/>
    <s v="reduced consumption expected, especially from industry, restaurant, and hotel"/>
    <m/>
    <m/>
    <s v="Employee PPE for infectious disease"/>
    <s v="Yes"/>
    <m/>
    <s v="Yes"/>
    <m/>
    <s v="No"/>
    <m/>
    <m/>
  </r>
  <r>
    <x v="1"/>
    <n v="5"/>
    <x v="0"/>
    <m/>
    <m/>
    <s v="Reduced employee exposure to others (co-workers, public)"/>
    <m/>
    <m/>
    <m/>
    <m/>
    <m/>
    <m/>
    <s v="Increased Engagement via Technology"/>
    <m/>
    <m/>
    <m/>
    <m/>
    <m/>
    <m/>
    <s v="Keeping my staff healthy so our utility can properly run."/>
    <m/>
    <x v="2"/>
    <s v="Commercial / Restaurant water usage way down obviously. Residential usage up some."/>
    <s v="Yes"/>
    <m/>
    <m/>
    <m/>
    <s v="making great use of the webinars during this time!!"/>
    <s v="Yes"/>
    <s v="Na"/>
    <s v="Yes"/>
    <s v="Currently nobody's water is shut off."/>
    <s v="Yes"/>
    <m/>
    <m/>
  </r>
  <r>
    <x v="1"/>
    <n v="6"/>
    <x v="1"/>
    <s v="Change of Schedule"/>
    <s v="Remote work"/>
    <s v="Reduced employee exposure to others (co-workers, public)"/>
    <m/>
    <s v="Reduction of Hours but not Pay"/>
    <m/>
    <m/>
    <m/>
    <s v="Increased Opportunities for Employee Training and Development"/>
    <s v="Increased Engagement via Technology"/>
    <m/>
    <m/>
    <m/>
    <m/>
    <m/>
    <m/>
    <s v="Health of Water Plant staff  Health of Utility Distribution staff  Stability of operations"/>
    <m/>
    <x v="2"/>
    <s v="Need to upgrade WTP operating systems and procedures, and now have time to do d it..."/>
    <s v="Yes"/>
    <s v="Due to revenue anticipated as declining, all capital projects not started, are on hold."/>
    <m/>
    <m/>
    <s v="Nothing specific - we have it covered.."/>
    <s v="Yes"/>
    <s v="We are not shutting off water"/>
    <s v="No"/>
    <s v="Suspended terminations - question is irrelevant for us"/>
    <s v="Yes"/>
    <s v="Mine has been shared with ISAWWA already.."/>
    <s v="One initial oversight on entry / shift change procedures was our cleaning service person was not accounted for, but since they are applying the sanitizer, the issue seems moot."/>
  </r>
  <r>
    <x v="1"/>
    <n v="7"/>
    <x v="1"/>
    <m/>
    <m/>
    <m/>
    <m/>
    <m/>
    <m/>
    <m/>
    <m/>
    <m/>
    <m/>
    <s v="None."/>
    <m/>
    <m/>
    <m/>
    <m/>
    <m/>
    <s v="Employee safety  Service continuity"/>
    <m/>
    <x v="1"/>
    <m/>
    <s v="No"/>
    <m/>
    <m/>
    <m/>
    <s v="ppe facemask training"/>
    <s v="Yes"/>
    <m/>
    <s v="Yes"/>
    <m/>
    <s v="No"/>
    <s v="I was told by management we do not need a plan."/>
    <s v="Against my advice, operations here have been business as usual.  Sadly we are not prepared if and when our water department were to fall ill or be required to self quarantine.  Requests to reduce staff, have staggered shifts or every other day shifts have fallen on deaf ears.  Internally we are doing our best to distance our selves, wash hands and clean every day."/>
  </r>
  <r>
    <x v="1"/>
    <n v="8"/>
    <x v="1"/>
    <m/>
    <s v="Remote work"/>
    <m/>
    <m/>
    <m/>
    <m/>
    <m/>
    <m/>
    <s v="Increased Opportunities for Employee Training and Development"/>
    <m/>
    <m/>
    <m/>
    <m/>
    <m/>
    <m/>
    <m/>
    <m/>
    <m/>
    <x v="1"/>
    <m/>
    <s v="No"/>
    <m/>
    <m/>
    <m/>
    <m/>
    <s v="Yes"/>
    <m/>
    <s v="Yes"/>
    <m/>
    <s v="Yes"/>
    <m/>
    <m/>
  </r>
  <r>
    <x v="1"/>
    <n v="9"/>
    <x v="0"/>
    <s v="Change of Schedule"/>
    <s v="Remote work"/>
    <s v="Reduced employee exposure to others (co-workers, public)"/>
    <m/>
    <s v="Reduction of Hours but not Pay"/>
    <m/>
    <m/>
    <m/>
    <m/>
    <m/>
    <m/>
    <m/>
    <m/>
    <m/>
    <m/>
    <m/>
    <s v="Making sure we will continue to supply our customers with good drinking water."/>
    <m/>
    <x v="2"/>
    <s v="A little more water usage"/>
    <s v="No"/>
    <m/>
    <m/>
    <m/>
    <s v="no"/>
    <s v="Yes"/>
    <s v="n/a"/>
    <s v="No"/>
    <s v="no customers were shut off before the epidemic"/>
    <s v="No"/>
    <m/>
    <s v="everything still progressing during epidemic"/>
  </r>
  <r>
    <x v="1"/>
    <n v="10"/>
    <x v="1"/>
    <s v="Change of Schedule"/>
    <s v="Remote work"/>
    <s v="Reduced employee exposure to others (co-workers, public)"/>
    <m/>
    <s v="Reduction of Hours but not Pay"/>
    <m/>
    <m/>
    <m/>
    <m/>
    <m/>
    <m/>
    <m/>
    <m/>
    <m/>
    <m/>
    <m/>
    <s v="Water service interruption and decreased work force"/>
    <m/>
    <x v="2"/>
    <s v="Commercial decrease"/>
    <s v="No"/>
    <s v="None"/>
    <m/>
    <m/>
    <s v="No"/>
    <s v="Yes"/>
    <m/>
    <s v="Yes"/>
    <m/>
    <s v="Yes"/>
    <s v="Areas around us are all working together to help other utilities Dept if needed"/>
    <s v="Communities in our areas are all working together to maintain operations throughout."/>
  </r>
  <r>
    <x v="1"/>
    <n v="11"/>
    <x v="2"/>
    <s v="Change of Schedule"/>
    <s v="Remote work"/>
    <s v="Reduced employee exposure to others (co-workers, public)"/>
    <m/>
    <s v="Reduction of Hours but not Pay"/>
    <m/>
    <m/>
    <m/>
    <m/>
    <s v="Increased Engagement via Technology"/>
    <m/>
    <m/>
    <m/>
    <m/>
    <m/>
    <m/>
    <s v="Making sure the operators, who can't do the work remotely and some of whom are in the vulnerable classification, stay healthy and safe."/>
    <m/>
    <x v="1"/>
    <s v="na"/>
    <s v="Yes"/>
    <s v="Internal meetings and emails."/>
    <m/>
    <m/>
    <s v="na"/>
    <s v="Yes"/>
    <m/>
    <s v="Yes"/>
    <m/>
    <s v="Yes"/>
    <s v="na"/>
    <s v="na"/>
  </r>
  <r>
    <x v="1"/>
    <n v="12"/>
    <x v="0"/>
    <s v="Change of Schedule"/>
    <m/>
    <s v="Reduced employee exposure to others (co-workers, public)"/>
    <m/>
    <m/>
    <m/>
    <m/>
    <m/>
    <m/>
    <m/>
    <m/>
    <m/>
    <m/>
    <m/>
    <m/>
    <m/>
    <s v="With 3 operators, keeping separated so we don't expose each other should one be effected. losing time and putting projects on hold"/>
    <m/>
    <x v="1"/>
    <m/>
    <s v="No"/>
    <m/>
    <m/>
    <m/>
    <s v="Not currently.  Will have if this goes much longer"/>
    <s v="Yes"/>
    <m/>
    <s v="No"/>
    <s v="Currently, shut offs only affect vacant structures"/>
    <s v="Yes"/>
    <s v="One operator in the plant at a time."/>
    <s v="On top of all the other recent challenges, one more large obstacle"/>
  </r>
  <r>
    <x v="1"/>
    <n v="13"/>
    <x v="1"/>
    <m/>
    <m/>
    <s v="Reduced employee exposure to others (co-workers, public)"/>
    <m/>
    <m/>
    <m/>
    <m/>
    <m/>
    <m/>
    <m/>
    <m/>
    <m/>
    <m/>
    <m/>
    <m/>
    <m/>
    <m/>
    <m/>
    <x v="0"/>
    <m/>
    <s v="No"/>
    <m/>
    <m/>
    <m/>
    <m/>
    <s v="Yes"/>
    <m/>
    <s v="No"/>
    <m/>
    <s v="Yes"/>
    <m/>
    <m/>
  </r>
  <r>
    <x v="1"/>
    <n v="14"/>
    <x v="1"/>
    <m/>
    <m/>
    <s v="Reduced employee exposure to others (co-workers, public)"/>
    <m/>
    <m/>
    <m/>
    <m/>
    <m/>
    <m/>
    <s v="Increased Engagement via Technology"/>
    <m/>
    <m/>
    <m/>
    <m/>
    <m/>
    <m/>
    <s v="Public contact/ exposure   Outbreak at work"/>
    <m/>
    <x v="1"/>
    <m/>
    <s v="No"/>
    <m/>
    <m/>
    <m/>
    <s v="Disinfection"/>
    <s v="Yes"/>
    <s v="Emergency purposes only."/>
    <s v="Yes"/>
    <s v="Some customers are out of the country.  Service will be reinstated upon return."/>
    <s v="Yes"/>
    <m/>
    <s v="Disinfecting vehicles and social distancing is in place. We also are provided gloves and masks to use at our discretion."/>
  </r>
  <r>
    <x v="1"/>
    <n v="15"/>
    <x v="3"/>
    <s v="Change of Schedule"/>
    <s v="Remote work"/>
    <s v="Reduced employee exposure to others (co-workers, public)"/>
    <m/>
    <m/>
    <m/>
    <m/>
    <m/>
    <m/>
    <s v="Increased Engagement via Technology"/>
    <m/>
    <m/>
    <m/>
    <m/>
    <m/>
    <m/>
    <s v="Having work for our employees"/>
    <m/>
    <x v="1"/>
    <m/>
    <s v="No"/>
    <m/>
    <m/>
    <m/>
    <m/>
    <s v="Yes"/>
    <s v="n/a"/>
    <s v="Yes"/>
    <s v="N/A"/>
    <s v="No"/>
    <m/>
    <m/>
  </r>
  <r>
    <x v="1"/>
    <n v="16"/>
    <x v="0"/>
    <s v="Change of Schedule"/>
    <s v="Remote work"/>
    <s v="Reduced employee exposure to others (co-workers, public)"/>
    <m/>
    <s v="Reduction of Hours but not Pay"/>
    <m/>
    <m/>
    <m/>
    <m/>
    <m/>
    <m/>
    <m/>
    <m/>
    <m/>
    <m/>
    <m/>
    <s v="1. Being able to cover operations if to many staff members get sick. 2. Customers not able to afford to pay bills after this is over."/>
    <m/>
    <x v="1"/>
    <m/>
    <s v="Yes"/>
    <s v="Customers who cannot afford to pay will be 3-4 months behind. How will they ever get caught up."/>
    <m/>
    <m/>
    <m/>
    <s v="Yes"/>
    <m/>
    <s v="Yes"/>
    <s v="All customers water service has been restored."/>
    <s v="Yes"/>
    <m/>
    <m/>
  </r>
  <r>
    <x v="1"/>
    <n v="17"/>
    <x v="1"/>
    <s v="Change of Schedule"/>
    <s v="Remote work"/>
    <s v="Reduced employee exposure to others (co-workers, public)"/>
    <m/>
    <m/>
    <m/>
    <m/>
    <m/>
    <s v="Increased Opportunities for Employee Training and Development"/>
    <s v="Increased Engagement via Technology"/>
    <s v="Altered work schedule to limit exposure between employees"/>
    <m/>
    <m/>
    <m/>
    <m/>
    <m/>
    <s v="Ability to staff appropriately to continue services and requirements for water system. How to handle what would be more routine emergencies with limited staffing. Ability to move forward with projects, both already in place and planned in the near future."/>
    <m/>
    <x v="2"/>
    <s v="Lower water usage from bigger users (businesses and local college), increased residential usage."/>
    <s v="Yes"/>
    <s v="Capital could be scaled back, if the event becomes prolonged it could affect staffing levels."/>
    <m/>
    <m/>
    <s v="Section is doing a good job of providing and promoting educational opportunities"/>
    <s v="Yes"/>
    <m/>
    <s v="Yes"/>
    <s v="N/A"/>
    <s v="No"/>
    <s v="No formalized plan at this point, on 2nd round of scheduling for operation employees"/>
    <s v="Already looking forward to how to handle the required lead/copper sampling that is to be s  tarted June 1st, as well as meeting the increased Cl2 requirements"/>
  </r>
  <r>
    <x v="1"/>
    <n v="18"/>
    <x v="1"/>
    <s v="Change of Schedule"/>
    <s v="Remote work"/>
    <s v="Reduced employee exposure to others (co-workers, public)"/>
    <m/>
    <s v="Reduction of Hours but not Pay"/>
    <m/>
    <m/>
    <m/>
    <m/>
    <m/>
    <m/>
    <m/>
    <m/>
    <m/>
    <m/>
    <m/>
    <s v="Hardship of paying utilities. Shut -off increases"/>
    <m/>
    <x v="0"/>
    <m/>
    <s v="No"/>
    <m/>
    <m/>
    <m/>
    <m/>
    <s v="Yes"/>
    <m/>
    <s v="No"/>
    <m/>
    <s v="No"/>
    <m/>
    <m/>
  </r>
  <r>
    <x v="1"/>
    <n v="19"/>
    <x v="1"/>
    <s v="Change of Schedule"/>
    <s v="Remote work"/>
    <s v="Reduced employee exposure to others (co-workers, public)"/>
    <m/>
    <s v="Reduction of Hours but not Pay"/>
    <m/>
    <m/>
    <m/>
    <m/>
    <s v="Increased Engagement via Technology"/>
    <m/>
    <m/>
    <m/>
    <m/>
    <m/>
    <m/>
    <s v="Meeting operational needs, employee safety, public perception."/>
    <m/>
    <x v="2"/>
    <s v="Second lowest March consumption in last 15 years."/>
    <s v="Yes"/>
    <s v="Large users (Great Wolf Waterpark, Gurnee Mills Mall, Great America) are not open. The result of those lost revenues will most likely push back our AMI project by 1 year."/>
    <m/>
    <m/>
    <s v="no"/>
    <s v="Yes"/>
    <m/>
    <s v="No"/>
    <s v="Nearly all of the customers without water are vacant houses."/>
    <s v="Yes"/>
    <s v="Public Works staff is split into to crews. One crew works 5am-5pm Mon - Wed, the second crew work 5am - 5pm Thurs - Sat."/>
    <s v="N/A"/>
  </r>
  <r>
    <x v="1"/>
    <n v="20"/>
    <x v="2"/>
    <m/>
    <s v="Remote work"/>
    <s v="Reduced employee exposure to others (co-workers, public)"/>
    <m/>
    <m/>
    <m/>
    <m/>
    <m/>
    <m/>
    <s v="Increased Engagement via Technology"/>
    <m/>
    <m/>
    <m/>
    <m/>
    <m/>
    <m/>
    <s v="Employee safety  building cleanliness  utility payment"/>
    <m/>
    <x v="2"/>
    <s v="Increased number of non payments"/>
    <s v="Yes"/>
    <s v="Do not spend unless necessary"/>
    <m/>
    <m/>
    <m/>
    <s v="Yes"/>
    <m/>
    <s v="Yes"/>
    <m/>
    <s v="Yes"/>
    <m/>
    <m/>
  </r>
  <r>
    <x v="1"/>
    <n v="21"/>
    <x v="1"/>
    <s v="Change of Schedule"/>
    <s v="Remote work"/>
    <s v="Reduced employee exposure to others (co-workers, public)"/>
    <m/>
    <m/>
    <m/>
    <m/>
    <s v="Reduction of Training and Development Funds"/>
    <m/>
    <s v="Increased Engagement via Technology"/>
    <m/>
    <m/>
    <m/>
    <m/>
    <m/>
    <m/>
    <s v="exposure to our employees, lost revenue to our utility through sales tax and places for eating tax, and if one of our employees become infected"/>
    <m/>
    <x v="1"/>
    <m/>
    <s v="Yes"/>
    <s v="reduction in revenue due to lost sales tax, places for eating tax, non payment on utility bills due to un employment"/>
    <m/>
    <m/>
    <s v="what other communities are doing"/>
    <s v="Yes"/>
    <s v="n/a"/>
    <s v="No"/>
    <s v="Only ones who are off are vacant properties"/>
    <s v="Yes"/>
    <m/>
    <s v="beginning to limit time off"/>
  </r>
  <r>
    <x v="1"/>
    <n v="22"/>
    <x v="1"/>
    <s v="Change of Schedule"/>
    <s v="Remote work"/>
    <s v="Reduced employee exposure to others (co-workers, public)"/>
    <m/>
    <s v="Reduction of Hours but not Pay"/>
    <m/>
    <m/>
    <m/>
    <m/>
    <m/>
    <m/>
    <m/>
    <m/>
    <m/>
    <m/>
    <m/>
    <s v="Sick employees then operate on reduced staffing.  Reduced customer service"/>
    <m/>
    <x v="1"/>
    <m/>
    <s v="Yes"/>
    <s v="Valve exercising  Leak Detection"/>
    <m/>
    <m/>
    <m/>
    <s v="Yes"/>
    <m/>
    <s v="Yes"/>
    <m/>
    <s v="Yes"/>
    <s v="Operating on minimal staffing levels"/>
    <m/>
  </r>
  <r>
    <x v="1"/>
    <n v="23"/>
    <x v="2"/>
    <s v="Change of Schedule"/>
    <s v="Remote work"/>
    <s v="Reduced employee exposure to others (co-workers, public)"/>
    <m/>
    <s v="Reduction of Hours but not Pay"/>
    <m/>
    <m/>
    <m/>
    <m/>
    <s v="Increased Engagement via Technology"/>
    <m/>
    <m/>
    <m/>
    <m/>
    <m/>
    <m/>
    <s v="1) maintenance of our water&amp; sewer infrastructure  2) availability of staff"/>
    <m/>
    <x v="1"/>
    <m/>
    <s v="Yes"/>
    <s v="We are moving forward with essential projects/PM only until we have an idea on revenue."/>
    <m/>
    <m/>
    <s v="N/A"/>
    <s v="Yes"/>
    <s v="n/a"/>
    <s v="Yes"/>
    <s v="N/A"/>
    <s v="Yes"/>
    <m/>
    <m/>
  </r>
  <r>
    <x v="1"/>
    <n v="24"/>
    <x v="1"/>
    <s v="Change of Schedule"/>
    <s v="Remote work"/>
    <s v="Reduced employee exposure to others (co-workers, public)"/>
    <m/>
    <s v="Reduction of Hours but not Pay"/>
    <m/>
    <m/>
    <m/>
    <m/>
    <m/>
    <m/>
    <m/>
    <m/>
    <m/>
    <m/>
    <m/>
    <s v="Safety and health of employees"/>
    <m/>
    <x v="1"/>
    <m/>
    <s v="No"/>
    <m/>
    <m/>
    <m/>
    <m/>
    <s v="Yes"/>
    <m/>
    <s v="Yes"/>
    <m/>
    <s v="Yes"/>
    <m/>
    <m/>
  </r>
  <r>
    <x v="1"/>
    <n v="25"/>
    <x v="1"/>
    <s v="Change of Schedule"/>
    <s v="Remote work"/>
    <s v="Reduced employee exposure to others (co-workers, public)"/>
    <m/>
    <s v="Reduction of Hours but not Pay"/>
    <m/>
    <m/>
    <m/>
    <s v="Increased Opportunities for Employee Training and Development"/>
    <s v="Increased Engagement via Technology"/>
    <m/>
    <m/>
    <m/>
    <m/>
    <m/>
    <m/>
    <s v="1 - Maintaining a Healthy Staff  2 - Projects that are still going on with water disruptions.  3 - Water Disruptions / Limited staffing"/>
    <m/>
    <x v="1"/>
    <m/>
    <s v="Yes"/>
    <s v="Overall Economic downturn in revenues"/>
    <m/>
    <m/>
    <s v="None"/>
    <s v="Yes"/>
    <s v="We are abiding."/>
    <s v="Yes"/>
    <s v="Does not apply"/>
    <s v="Yes"/>
    <s v="Two different teams / one per week with no cross over between personnel"/>
    <s v="Stay Healthy my friends"/>
  </r>
  <r>
    <x v="1"/>
    <n v="26"/>
    <x v="1"/>
    <s v="Change of Schedule"/>
    <m/>
    <s v="Reduced employee exposure to others (co-workers, public)"/>
    <m/>
    <m/>
    <m/>
    <m/>
    <m/>
    <m/>
    <m/>
    <m/>
    <m/>
    <m/>
    <m/>
    <m/>
    <m/>
    <s v="Keeping the workforce safe &amp; healthy.  Planning for staffing the treatment plant if there is confirmed local virus exposure/illness."/>
    <m/>
    <x v="1"/>
    <s v="Customers on the shut off list are not paying because they now don't have to."/>
    <s v="No"/>
    <s v="N/A"/>
    <m/>
    <m/>
    <s v="No"/>
    <s v="Yes"/>
    <m/>
    <s v="No"/>
    <s v="The only customer we have shut off is in a legal situation over ownership of the house."/>
    <s v="No"/>
    <s v="None"/>
    <s v="none"/>
  </r>
  <r>
    <x v="1"/>
    <n v="27"/>
    <x v="1"/>
    <m/>
    <m/>
    <s v="Reduced employee exposure to others (co-workers, public)"/>
    <m/>
    <m/>
    <m/>
    <m/>
    <m/>
    <m/>
    <m/>
    <m/>
    <m/>
    <m/>
    <m/>
    <m/>
    <m/>
    <s v="Keeping our employees healthy so that we can continue to do our jobs."/>
    <m/>
    <x v="1"/>
    <m/>
    <s v="No"/>
    <m/>
    <m/>
    <m/>
    <m/>
    <s v="Yes"/>
    <m/>
    <s v="No"/>
    <m/>
    <s v="No"/>
    <m/>
    <m/>
  </r>
  <r>
    <x v="1"/>
    <n v="28"/>
    <x v="1"/>
    <s v="Change of Schedule"/>
    <s v="Remote work"/>
    <s v="Reduced employee exposure to others (co-workers, public)"/>
    <m/>
    <s v="Reduction of Hours but not Pay"/>
    <m/>
    <m/>
    <m/>
    <m/>
    <s v="Increased Engagement via Technology"/>
    <m/>
    <m/>
    <m/>
    <m/>
    <m/>
    <m/>
    <s v="outbreak of illness over many staff members that results in  difficulty in maintaining basis utility functions.    Length of crisis can have substantial monetary impact to Utility and City, State and Federal finacials."/>
    <m/>
    <x v="2"/>
    <s v="water sales down 10 - 20%.   Loss of University students as school was closed"/>
    <s v="Yes"/>
    <s v="currently just keeping an eye on budget.  Have not made any substantial cuts to date"/>
    <m/>
    <m/>
    <s v="n/a"/>
    <s v="Yes"/>
    <s v="n/a"/>
    <s v="Yes"/>
    <s v="N/A"/>
    <s v="No"/>
    <s v="will be addressed moving however"/>
    <s v="currently on a &quot;spit-staff&quot; schedule wtih 1/2 staff working each week.  Staff that are at home are being paid and are on a &quot;on-call&quot; basis and must respond and come into work if needed during regular scheduled working hours."/>
  </r>
  <r>
    <x v="1"/>
    <n v="29"/>
    <x v="1"/>
    <m/>
    <m/>
    <m/>
    <m/>
    <m/>
    <m/>
    <m/>
    <m/>
    <m/>
    <m/>
    <s v="No residential visits or water appointments."/>
    <m/>
    <m/>
    <m/>
    <m/>
    <m/>
    <s v="Covid and sewer repairs, reduction in hours,."/>
    <m/>
    <x v="0"/>
    <m/>
    <s v="No"/>
    <m/>
    <m/>
    <m/>
    <s v="Infections related to sewer work"/>
    <s v="Yes"/>
    <m/>
    <s v="No"/>
    <m/>
    <s v="No"/>
    <m/>
    <m/>
  </r>
  <r>
    <x v="1"/>
    <n v="30"/>
    <x v="1"/>
    <s v="Change of Schedule"/>
    <s v="Remote work"/>
    <m/>
    <m/>
    <s v="Reduction of Hours but not Pay"/>
    <m/>
    <m/>
    <m/>
    <m/>
    <m/>
    <m/>
    <m/>
    <m/>
    <m/>
    <m/>
    <m/>
    <s v="water bill revenue"/>
    <m/>
    <x v="1"/>
    <m/>
    <s v="Yes"/>
    <s v="loss of revenue from the water fund, and sewer fund"/>
    <m/>
    <m/>
    <m/>
    <s v="Yes"/>
    <m/>
    <s v="Yes"/>
    <m/>
    <s v="No"/>
    <m/>
    <m/>
  </r>
  <r>
    <x v="1"/>
    <n v="31"/>
    <x v="0"/>
    <m/>
    <m/>
    <s v="Reduced employee exposure to others (co-workers, public)"/>
    <m/>
    <m/>
    <m/>
    <m/>
    <m/>
    <m/>
    <m/>
    <s v="We are only allowing residents to use our 24 hour depository. We will be installing a snorkel type (like a US Mail Box) 24 hour depository box at the street level in front of our facility. Customers will not have to get out of their vehicles. The Superintendent will empty the box twice daily."/>
    <m/>
    <m/>
    <m/>
    <m/>
    <m/>
    <s v="Our cashiers are elderly so no contact between our residents and our employees. 24 hour water payment drops. Residents can call for any other concerns."/>
    <m/>
    <x v="1"/>
    <s v="Water and sewer bills not due until April 16th."/>
    <s v="No"/>
    <s v="Board members have not met since the virus."/>
    <m/>
    <m/>
    <s v="I have trained on at least 15 FEMA courses. I hold completed certificates in those disaster related training."/>
    <s v="No"/>
    <s v="As the Superintendent, I do not have the authority to change ordinances at will. I would need a resolution from the Trustees, but they are not meeting during the Corvid-19 orders.   Since this is not released to the general public, I will not turn off water because I do not want to make human contact with residents approaching me during shut offs. And I do not have any residents with any bad outstanding bills. For those that are, our attorney liens the property."/>
    <s v="No"/>
    <s v="I do not have anyone off for non-payment, only on vacant buildings. I will restore the water when the building becomes occupied."/>
    <s v="No"/>
    <s v="Yes, for disaster preparedness with Stickiness Township but not Coiv-19 specific."/>
    <s v="We have not met on the Covid-19 issues. We operate on a common sense basis."/>
  </r>
  <r>
    <x v="1"/>
    <n v="32"/>
    <x v="1"/>
    <s v="Change of Schedule"/>
    <s v="Remote work"/>
    <s v="Reduced employee exposure to others (co-workers, public)"/>
    <m/>
    <s v="Reduction of Hours but not Pay"/>
    <m/>
    <m/>
    <m/>
    <m/>
    <m/>
    <m/>
    <m/>
    <m/>
    <m/>
    <m/>
    <m/>
    <s v="Safety of my employees  Delivering safe drinking water"/>
    <m/>
    <x v="1"/>
    <m/>
    <s v="No"/>
    <m/>
    <m/>
    <m/>
    <m/>
    <s v="Yes"/>
    <m/>
    <s v="Yes"/>
    <m/>
    <s v="Yes"/>
    <m/>
    <m/>
  </r>
  <r>
    <x v="1"/>
    <n v="33"/>
    <x v="0"/>
    <s v="Change of Schedule"/>
    <s v="Remote work"/>
    <s v="Reduced employee exposure to others (co-workers, public)"/>
    <m/>
    <s v="Reduction of Hours but not Pay"/>
    <m/>
    <m/>
    <m/>
    <m/>
    <m/>
    <m/>
    <m/>
    <m/>
    <m/>
    <m/>
    <m/>
    <s v="Managing the schedule and receiving chemicals on time."/>
    <m/>
    <x v="1"/>
    <s v="N/A"/>
    <s v="No"/>
    <s v="N/A"/>
    <m/>
    <m/>
    <s v="N/A"/>
    <s v="Yes"/>
    <m/>
    <s v="Yes"/>
    <s v="N/A"/>
    <s v="Yes"/>
    <s v="N/A"/>
    <s v="N/A"/>
  </r>
  <r>
    <x v="1"/>
    <n v="34"/>
    <x v="0"/>
    <s v="Change of Schedule"/>
    <m/>
    <s v="Reduced employee exposure to others (co-workers, public)"/>
    <m/>
    <s v="Reduction of Hours but not Pay"/>
    <m/>
    <m/>
    <m/>
    <m/>
    <m/>
    <m/>
    <m/>
    <m/>
    <m/>
    <m/>
    <m/>
    <s v="acquiring necessary resources needed in day to day operations (gloves, etc)    keeping employees separate from each other and the public as snow birds start to come home"/>
    <m/>
    <x v="1"/>
    <m/>
    <s v="No"/>
    <m/>
    <m/>
    <m/>
    <s v="obtaining water operator certifications for employees and training to benefit in this process"/>
    <s v="Yes"/>
    <s v="n/a"/>
    <s v="No"/>
    <s v="we do not shut water off in the winter unless they are a snow bird so no water is off unless the homeowner requested it to be off"/>
    <s v="No"/>
    <m/>
    <m/>
  </r>
  <r>
    <x v="1"/>
    <n v="35"/>
    <x v="1"/>
    <s v="Change of Schedule"/>
    <s v="Remote work"/>
    <s v="Reduced employee exposure to others (co-workers, public)"/>
    <m/>
    <m/>
    <m/>
    <m/>
    <m/>
    <m/>
    <s v="Increased Engagement via Technology"/>
    <m/>
    <m/>
    <m/>
    <m/>
    <m/>
    <m/>
    <s v="Late payments, loss of sales tax and income."/>
    <m/>
    <x v="2"/>
    <s v="Capitlal Projects are being cut, business sales, revenues, and sales tax are down.  Hiring freeze has been put in place."/>
    <s v="Yes"/>
    <s v="Cutting Capital Projects"/>
    <m/>
    <m/>
    <s v="Keeping updated on the spread of the virus.  Suggestions on keeping employees safe."/>
    <s v="Yes"/>
    <m/>
    <s v="Yes"/>
    <m/>
    <s v="Yes"/>
    <s v="Some crews are working from other City remote locations, as as to not congregate at the Public Works garage.  Command Center would be activated if necessary."/>
    <s v="Most have admitted we are in uncharted territory.  However, we will work together to get through this safely."/>
  </r>
  <r>
    <x v="1"/>
    <n v="36"/>
    <x v="1"/>
    <s v="Change of Schedule"/>
    <s v="Remote work"/>
    <s v="Reduced employee exposure to others (co-workers, public)"/>
    <m/>
    <m/>
    <m/>
    <m/>
    <m/>
    <m/>
    <m/>
    <m/>
    <m/>
    <m/>
    <m/>
    <m/>
    <m/>
    <s v="Employee exposure to coworkers and the public."/>
    <m/>
    <x v="0"/>
    <m/>
    <s v="No"/>
    <m/>
    <m/>
    <m/>
    <m/>
    <s v="Yes"/>
    <m/>
    <s v="No"/>
    <m/>
    <s v="Yes"/>
    <m/>
    <m/>
  </r>
  <r>
    <x v="1"/>
    <n v="37"/>
    <x v="0"/>
    <s v="Change of Schedule"/>
    <s v="Remote work"/>
    <s v="Reduced employee exposure to others (co-workers, public)"/>
    <m/>
    <s v="Reduction of Hours but not Pay"/>
    <m/>
    <m/>
    <m/>
    <m/>
    <m/>
    <m/>
    <m/>
    <m/>
    <m/>
    <m/>
    <m/>
    <s v="One person getting it and giving it to the rest of the crew."/>
    <m/>
    <x v="1"/>
    <m/>
    <s v="No"/>
    <m/>
    <m/>
    <m/>
    <s v="none"/>
    <s v="Yes"/>
    <s v="none"/>
    <s v="No"/>
    <s v="NA"/>
    <s v="Yes"/>
    <m/>
    <s v="none"/>
  </r>
  <r>
    <x v="1"/>
    <n v="38"/>
    <x v="1"/>
    <s v="Change of Schedule"/>
    <s v="Remote work"/>
    <s v="Reduced employee exposure to others (co-workers, public)"/>
    <m/>
    <m/>
    <m/>
    <m/>
    <s v="Reduction of Training and Development Funds"/>
    <m/>
    <m/>
    <m/>
    <m/>
    <m/>
    <m/>
    <m/>
    <m/>
    <s v="Continuity of Services.  Employee Safety"/>
    <m/>
    <x v="0"/>
    <m/>
    <s v="No"/>
    <s v="Still working on estimates."/>
    <m/>
    <m/>
    <s v="None at this time.  There is a lot of stuff out there already."/>
    <s v="Yes"/>
    <m/>
    <s v="No"/>
    <s v="We have not shut off any water."/>
    <s v="No"/>
    <m/>
    <m/>
  </r>
  <r>
    <x v="1"/>
    <n v="39"/>
    <x v="1"/>
    <s v="Change of Schedule"/>
    <m/>
    <s v="Reduced employee exposure to others (co-workers, public)"/>
    <m/>
    <s v="Reduction of Hours but not Pay"/>
    <m/>
    <m/>
    <m/>
    <m/>
    <m/>
    <m/>
    <m/>
    <m/>
    <m/>
    <m/>
    <m/>
    <s v="trying to stay safe ,and keep the water flowing"/>
    <m/>
    <x v="1"/>
    <m/>
    <s v="No"/>
    <m/>
    <m/>
    <m/>
    <m/>
    <s v="Yes"/>
    <m/>
    <s v="Yes"/>
    <m/>
    <s v="No"/>
    <m/>
    <m/>
  </r>
  <r>
    <x v="1"/>
    <n v="40"/>
    <x v="1"/>
    <s v="Change of Schedule"/>
    <s v="Remote work"/>
    <s v="Reduced employee exposure to others (co-workers, public)"/>
    <m/>
    <s v="Reduction of Hours but not Pay"/>
    <m/>
    <m/>
    <m/>
    <m/>
    <m/>
    <m/>
    <m/>
    <m/>
    <m/>
    <m/>
    <m/>
    <s v="staffing"/>
    <m/>
    <x v="1"/>
    <m/>
    <s v="No"/>
    <m/>
    <m/>
    <m/>
    <m/>
    <s v="Yes"/>
    <m/>
    <s v="Yes"/>
    <m/>
    <s v="Yes"/>
    <m/>
    <m/>
  </r>
  <r>
    <x v="1"/>
    <n v="41"/>
    <x v="1"/>
    <s v="Change of Schedule"/>
    <m/>
    <s v="Reduced employee exposure to others (co-workers, public)"/>
    <m/>
    <m/>
    <m/>
    <m/>
    <m/>
    <m/>
    <m/>
    <m/>
    <m/>
    <m/>
    <m/>
    <m/>
    <m/>
    <s v="Teammate contracting virus.  Not enough PPE"/>
    <m/>
    <x v="1"/>
    <m/>
    <s v="No"/>
    <m/>
    <m/>
    <m/>
    <s v="Safety online training"/>
    <s v="Yes"/>
    <s v="n/a"/>
    <s v="No"/>
    <s v="there are no   customers without water service"/>
    <s v="No"/>
    <m/>
    <s v="We have implemented split shifts. as we are a small team."/>
  </r>
  <r>
    <x v="1"/>
    <n v="42"/>
    <x v="2"/>
    <s v="Change of Schedule"/>
    <s v="Remote work"/>
    <s v="Reduced employee exposure to others (co-workers, public)"/>
    <m/>
    <s v="Reduction of Hours but not Pay"/>
    <m/>
    <m/>
    <m/>
    <m/>
    <s v="Increased Engagement via Technology"/>
    <m/>
    <m/>
    <m/>
    <m/>
    <m/>
    <m/>
    <s v="Keeping staff healthy and able to come into work.  Getting necessary treatment chemicals delivered."/>
    <m/>
    <x v="1"/>
    <m/>
    <s v="Yes"/>
    <s v="Huge reduction in city revenue will result in the potential use of Water Enterprise Fund supporting a depleted General Fund."/>
    <m/>
    <m/>
    <m/>
    <s v="Yes"/>
    <m/>
    <s v="Yes"/>
    <m/>
    <s v="No"/>
    <m/>
    <m/>
  </r>
  <r>
    <x v="1"/>
    <n v="43"/>
    <x v="1"/>
    <s v="Change of Schedule"/>
    <s v="Remote work"/>
    <s v="Reduced employee exposure to others (co-workers, public)"/>
    <m/>
    <s v="Reduction of Hours but not Pay"/>
    <m/>
    <m/>
    <m/>
    <m/>
    <s v="Increased Engagement via Technology"/>
    <m/>
    <m/>
    <m/>
    <m/>
    <m/>
    <m/>
    <s v="1.  Continuity of Operations should employees become infected.  2.  Long-term budget impacts."/>
    <m/>
    <x v="1"/>
    <s v="Too soon to tell"/>
    <s v="Yes"/>
    <s v="We know there will be an impact, but it will likely be 3-6 months before we begin to understand the impact."/>
    <m/>
    <m/>
    <s v="For Mayor and Board:  Continuity of Operations - why departments split their staff in times of crisis"/>
    <s v="Yes"/>
    <m/>
    <s v="Yes"/>
    <m/>
    <s v="Yes"/>
    <s v="Our plan is based upon our EOP and is modified to split our team."/>
    <s v="We are working hard to maintain morale as workers are stressed and concerned for their health and the health of their families."/>
  </r>
  <r>
    <x v="1"/>
    <n v="44"/>
    <x v="2"/>
    <s v="Change of Schedule"/>
    <m/>
    <s v="Reduced employee exposure to others (co-workers, public)"/>
    <m/>
    <m/>
    <m/>
    <m/>
    <m/>
    <m/>
    <s v="Increased Engagement via Technology"/>
    <m/>
    <m/>
    <m/>
    <m/>
    <m/>
    <m/>
    <s v="Keeping ourselves healthy,  will our pay be cut, will we be able to maintain the system"/>
    <m/>
    <x v="1"/>
    <m/>
    <s v="No"/>
    <s v="No projections related but concerns of reduction in pay and hours is a concern"/>
    <m/>
    <m/>
    <s v="Financial impact for utilities moving forward and what the future of utilities will look at."/>
    <s v="Yes"/>
    <s v="Na"/>
    <s v="Yes"/>
    <s v="NA"/>
    <s v="Yes"/>
    <s v="I have not been made privileged to the plan."/>
    <s v="None"/>
  </r>
  <r>
    <x v="1"/>
    <n v="45"/>
    <x v="1"/>
    <s v="Change of Schedule"/>
    <s v="Remote work"/>
    <s v="Reduced employee exposure to others (co-workers, public)"/>
    <m/>
    <s v="Reduction of Hours but not Pay"/>
    <m/>
    <m/>
    <m/>
    <m/>
    <m/>
    <m/>
    <m/>
    <m/>
    <m/>
    <m/>
    <m/>
    <s v="To be able maintain essential services"/>
    <m/>
    <x v="1"/>
    <m/>
    <m/>
    <m/>
    <m/>
    <m/>
    <m/>
    <s v="Yes"/>
    <m/>
    <s v="Yes"/>
    <m/>
    <s v="No"/>
    <m/>
    <m/>
  </r>
  <r>
    <x v="1"/>
    <n v="46"/>
    <x v="1"/>
    <s v="Change of Schedule"/>
    <s v="Remote work"/>
    <s v="Reduced employee exposure to others (co-workers, public)"/>
    <m/>
    <s v="Reduction of Hours but not Pay"/>
    <m/>
    <m/>
    <m/>
    <m/>
    <m/>
    <m/>
    <m/>
    <m/>
    <m/>
    <m/>
    <m/>
    <s v="Having to be exposed to the public when taking required bacteria samples    Harder to get into sample sites"/>
    <m/>
    <x v="1"/>
    <m/>
    <s v="No"/>
    <s v="Not sure, beyond my job classification"/>
    <m/>
    <m/>
    <s v="Free webinars"/>
    <s v="Yes"/>
    <m/>
    <s v="Yes"/>
    <m/>
    <s v="No"/>
    <s v="Beyond my job description"/>
    <s v="Our village is doing a great job"/>
  </r>
  <r>
    <x v="1"/>
    <n v="47"/>
    <x v="2"/>
    <m/>
    <m/>
    <s v="Reduced employee exposure to others (co-workers, public)"/>
    <m/>
    <m/>
    <m/>
    <m/>
    <m/>
    <m/>
    <m/>
    <m/>
    <m/>
    <m/>
    <m/>
    <m/>
    <m/>
    <s v="1-public exposure resulting in contracting the coronavirus. 2-staffing due to illness. 3-meeting IEPA compliance, especially the RTCR"/>
    <m/>
    <x v="1"/>
    <m/>
    <s v="No"/>
    <m/>
    <m/>
    <m/>
    <s v="no"/>
    <s v="Yes"/>
    <s v="X"/>
    <s v="Yes"/>
    <s v="X"/>
    <s v="Yes"/>
    <m/>
    <s v="X"/>
  </r>
  <r>
    <x v="1"/>
    <n v="48"/>
    <x v="1"/>
    <s v="Change of Schedule"/>
    <s v="Remote work"/>
    <s v="Reduced employee exposure to others (co-workers, public)"/>
    <m/>
    <s v="Reduction of Hours but not Pay"/>
    <m/>
    <m/>
    <m/>
    <s v="Increased Opportunities for Employee Training and Development"/>
    <s v="Increased Engagement via Technology"/>
    <m/>
    <m/>
    <m/>
    <m/>
    <m/>
    <m/>
    <s v="Water source production/transmission issues.  Power company/Communication issues."/>
    <m/>
    <x v="1"/>
    <m/>
    <s v="No"/>
    <m/>
    <m/>
    <m/>
    <m/>
    <s v="Yes"/>
    <m/>
    <s v="No"/>
    <m/>
    <s v="Yes"/>
    <m/>
    <m/>
  </r>
  <r>
    <x v="1"/>
    <n v="49"/>
    <x v="1"/>
    <s v="Change of Schedule"/>
    <s v="Remote work"/>
    <s v="Reduced employee exposure to others (co-workers, public)"/>
    <m/>
    <s v="Reduction of Hours but not Pay"/>
    <m/>
    <m/>
    <m/>
    <m/>
    <m/>
    <m/>
    <m/>
    <m/>
    <m/>
    <m/>
    <m/>
    <s v="none"/>
    <m/>
    <x v="1"/>
    <m/>
    <s v="Yes"/>
    <m/>
    <m/>
    <m/>
    <m/>
    <s v="Yes"/>
    <m/>
    <s v="Yes"/>
    <m/>
    <m/>
    <m/>
    <m/>
  </r>
  <r>
    <x v="1"/>
    <n v="50"/>
    <x v="1"/>
    <s v="Change of Schedule"/>
    <s v="Remote work"/>
    <s v="Reduced employee exposure to others (co-workers, public)"/>
    <m/>
    <s v="Reduction of Hours but not Pay"/>
    <m/>
    <m/>
    <s v="Reduction of Training and Development Funds"/>
    <m/>
    <m/>
    <m/>
    <m/>
    <m/>
    <m/>
    <m/>
    <m/>
    <s v="Protecting employees and maintains service for full pay."/>
    <m/>
    <x v="1"/>
    <m/>
    <s v="Yes"/>
    <s v="Delayed capital projects and cuts to training and holding vacant positions."/>
    <m/>
    <m/>
    <s v="No"/>
    <s v="Yes"/>
    <m/>
    <s v="Yes"/>
    <m/>
    <s v="Yes"/>
    <s v="12 hour shifts three consecutive days a week.   Crew one Monday through Wed, crew two Thurs through Saturday."/>
    <s v="How are you sourcing PPE for standard operations like cutting concrete or acp pipe for main breaks. When we run out of masks and filters where we will get more?"/>
  </r>
  <r>
    <x v="1"/>
    <n v="51"/>
    <x v="1"/>
    <s v="Change of Schedule"/>
    <s v="Remote work"/>
    <s v="Reduced employee exposure to others (co-workers, public)"/>
    <m/>
    <s v="Reduction of Hours but not Pay"/>
    <m/>
    <m/>
    <m/>
    <m/>
    <m/>
    <m/>
    <m/>
    <m/>
    <m/>
    <m/>
    <m/>
    <s v="How long will it last  Getting infected by fellow employees"/>
    <m/>
    <x v="1"/>
    <m/>
    <s v="No"/>
    <m/>
    <m/>
    <m/>
    <s v="need CEU hours to maintain current operators license"/>
    <s v="Yes"/>
    <m/>
    <s v="Yes"/>
    <m/>
    <s v="Yes"/>
    <m/>
    <m/>
  </r>
  <r>
    <x v="1"/>
    <n v="52"/>
    <x v="1"/>
    <s v="Change of Schedule"/>
    <s v="Remote work"/>
    <s v="Reduced employee exposure to others (co-workers, public)"/>
    <s v="Furloughed Employees"/>
    <m/>
    <s v="Reduction of Hours and Pay"/>
    <m/>
    <m/>
    <m/>
    <m/>
    <m/>
    <m/>
    <m/>
    <m/>
    <m/>
    <m/>
    <s v="Lack of cleaning supplies"/>
    <m/>
    <x v="2"/>
    <s v="Everyone working shorter hour but operators"/>
    <s v="No"/>
    <m/>
    <m/>
    <m/>
    <m/>
    <s v="Yes"/>
    <m/>
    <s v="No"/>
    <s v="We have few paying costumers."/>
    <s v="No"/>
    <m/>
    <m/>
  </r>
  <r>
    <x v="1"/>
    <n v="53"/>
    <x v="0"/>
    <m/>
    <m/>
    <s v="Reduced employee exposure to others (co-workers, public)"/>
    <m/>
    <m/>
    <m/>
    <m/>
    <m/>
    <m/>
    <s v="Increased Engagement via Technology"/>
    <m/>
    <m/>
    <m/>
    <m/>
    <m/>
    <m/>
    <s v="Having employees to keep office and outside work as normal as possible"/>
    <m/>
    <x v="1"/>
    <m/>
    <s v="No"/>
    <m/>
    <m/>
    <m/>
    <m/>
    <s v="Yes"/>
    <m/>
    <s v="No"/>
    <m/>
    <s v="No"/>
    <m/>
    <m/>
  </r>
  <r>
    <x v="1"/>
    <n v="54"/>
    <x v="0"/>
    <m/>
    <m/>
    <s v="Reduced employee exposure to others (co-workers, public)"/>
    <m/>
    <s v="Reduction of Hours but not Pay"/>
    <m/>
    <m/>
    <m/>
    <m/>
    <m/>
    <m/>
    <m/>
    <m/>
    <m/>
    <m/>
    <m/>
    <s v="None"/>
    <m/>
    <x v="2"/>
    <m/>
    <s v="No"/>
    <m/>
    <m/>
    <m/>
    <s v="No"/>
    <s v="Yes"/>
    <s v="No"/>
    <s v="No"/>
    <s v="No one is cut off"/>
    <s v="No"/>
    <m/>
    <s v="No"/>
  </r>
  <r>
    <x v="1"/>
    <n v="55"/>
    <x v="0"/>
    <s v="Change of Schedule"/>
    <m/>
    <m/>
    <m/>
    <m/>
    <m/>
    <m/>
    <m/>
    <m/>
    <m/>
    <m/>
    <m/>
    <m/>
    <m/>
    <m/>
    <m/>
    <s v="Manpower attendance"/>
    <m/>
    <x v="0"/>
    <m/>
    <s v="No"/>
    <m/>
    <m/>
    <m/>
    <s v="va study"/>
    <s v="Yes"/>
    <s v="Na"/>
    <s v="Yes"/>
    <m/>
    <s v="Yes"/>
    <m/>
    <s v="stay safe"/>
  </r>
  <r>
    <x v="1"/>
    <n v="56"/>
    <x v="2"/>
    <s v="Change of Schedule"/>
    <s v="Remote work"/>
    <s v="Reduced employee exposure to others (co-workers, public)"/>
    <m/>
    <m/>
    <m/>
    <m/>
    <m/>
    <m/>
    <m/>
    <m/>
    <m/>
    <m/>
    <m/>
    <m/>
    <m/>
    <s v="Not if but when someone will catch it and are we ready for that?"/>
    <m/>
    <x v="2"/>
    <s v="commercial sales are down but increased residential"/>
    <s v="Yes"/>
    <s v="Loss of revenue"/>
    <m/>
    <m/>
    <s v="n/a"/>
    <s v="Yes"/>
    <m/>
    <s v="Yes"/>
    <m/>
    <s v="Yes"/>
    <s v="We have had one in place for contagious deceases so we are just using that."/>
    <m/>
  </r>
  <r>
    <x v="1"/>
    <n v="57"/>
    <x v="0"/>
    <m/>
    <s v="Remote work"/>
    <s v="Reduced employee exposure to others (co-workers, public)"/>
    <s v="Furloughed Employees"/>
    <m/>
    <m/>
    <m/>
    <m/>
    <s v="Increased Opportunities for Employee Training and Development"/>
    <s v="Increased Engagement via Technology"/>
    <m/>
    <m/>
    <m/>
    <m/>
    <m/>
    <m/>
    <s v="We have no concerns at this time. Thank you for being timely and professional during this time."/>
    <m/>
    <x v="1"/>
    <m/>
    <s v="No"/>
    <s v="Not at this time"/>
    <m/>
    <m/>
    <s v="Not at the moment"/>
    <s v="No"/>
    <s v="Unsure at the moment"/>
    <s v="Yes"/>
    <m/>
    <s v="No"/>
    <m/>
    <m/>
  </r>
  <r>
    <x v="1"/>
    <n v="58"/>
    <x v="0"/>
    <m/>
    <s v="Remote work"/>
    <s v="Reduced employee exposure to others (co-workers, public)"/>
    <m/>
    <m/>
    <m/>
    <m/>
    <m/>
    <m/>
    <m/>
    <m/>
    <m/>
    <m/>
    <m/>
    <m/>
    <m/>
    <m/>
    <m/>
    <x v="1"/>
    <s v="NA"/>
    <s v="No"/>
    <m/>
    <m/>
    <m/>
    <s v="No"/>
    <s v="Yes"/>
    <m/>
    <s v="No"/>
    <s v="Currently, we have no customers shut off"/>
    <s v="Yes"/>
    <m/>
    <s v="N/A"/>
  </r>
  <r>
    <x v="1"/>
    <n v="59"/>
    <x v="0"/>
    <m/>
    <s v="Remote work"/>
    <s v="Reduced employee exposure to others (co-workers, public)"/>
    <m/>
    <m/>
    <m/>
    <m/>
    <m/>
    <s v="Increased Opportunities for Employee Training and Development"/>
    <s v="Increased Engagement via Technology"/>
    <m/>
    <m/>
    <m/>
    <m/>
    <m/>
    <m/>
    <s v="staff availability (absenteeism)"/>
    <m/>
    <x v="1"/>
    <m/>
    <s v="No"/>
    <m/>
    <m/>
    <m/>
    <s v="PPE availability (masks)"/>
    <s v="Yes"/>
    <s v="abiding"/>
    <s v="Yes"/>
    <s v="N/A"/>
    <s v="Yes"/>
    <m/>
    <m/>
  </r>
  <r>
    <x v="1"/>
    <n v="60"/>
    <x v="2"/>
    <s v="Change of Schedule"/>
    <s v="Remote work"/>
    <s v="Reduced employee exposure to others (co-workers, public)"/>
    <m/>
    <s v="Reduction of Hours but not Pay"/>
    <m/>
    <m/>
    <m/>
    <m/>
    <m/>
    <m/>
    <m/>
    <m/>
    <m/>
    <m/>
    <m/>
    <s v="How to adjust if staff get sick or need to miss work for other reasons.  How to keep up with routine maintenance with limited staffing.  How long will it take to adjust back to normal shifts/staffing levels and the catch-up period."/>
    <m/>
    <x v="1"/>
    <m/>
    <s v="No"/>
    <m/>
    <m/>
    <m/>
    <m/>
    <s v="Yes"/>
    <m/>
    <s v="Yes"/>
    <m/>
    <s v="Yes"/>
    <m/>
    <m/>
  </r>
  <r>
    <x v="1"/>
    <n v="61"/>
    <x v="1"/>
    <s v="Change of Schedule"/>
    <s v="Remote work"/>
    <s v="Reduced employee exposure to others (co-workers, public)"/>
    <m/>
    <s v="Reduction of Hours but not Pay"/>
    <m/>
    <m/>
    <m/>
    <m/>
    <m/>
    <m/>
    <m/>
    <m/>
    <m/>
    <m/>
    <m/>
    <s v="Economic recession  Ability to perform certain utility work that requires employees to be in close quarters"/>
    <m/>
    <x v="1"/>
    <m/>
    <s v="Yes"/>
    <s v="We are projecting a significant decline in water revenue and are making adjustments in our budget to reflect that"/>
    <m/>
    <m/>
    <s v="no"/>
    <s v="Yes"/>
    <s v="n/a"/>
    <s v="Yes"/>
    <s v="N/A"/>
    <s v="Yes"/>
    <m/>
    <s v="n/a"/>
  </r>
  <r>
    <x v="1"/>
    <n v="62"/>
    <x v="1"/>
    <s v="Change of Schedule"/>
    <m/>
    <s v="Reduced employee exposure to others (co-workers, public)"/>
    <m/>
    <s v="Reduction of Hours but not Pay"/>
    <m/>
    <m/>
    <m/>
    <m/>
    <m/>
    <m/>
    <m/>
    <m/>
    <m/>
    <m/>
    <m/>
    <s v="Health and safety for all employees.  Operations samplings and pumping"/>
    <m/>
    <x v="1"/>
    <m/>
    <s v="No"/>
    <m/>
    <m/>
    <m/>
    <s v="Just wondering why were not considered first responders and an explanation as to why were not."/>
    <s v="Yes"/>
    <m/>
    <s v="No"/>
    <s v="To my knowledge all water turned of are vacant homes"/>
    <s v="No"/>
    <m/>
    <m/>
  </r>
  <r>
    <x v="1"/>
    <n v="63"/>
    <x v="2"/>
    <s v="Change of Schedule"/>
    <s v="Remote work"/>
    <s v="Reduced employee exposure to others (co-workers, public)"/>
    <m/>
    <m/>
    <m/>
    <m/>
    <m/>
    <m/>
    <s v="Increased Engagement via Technology"/>
    <m/>
    <m/>
    <m/>
    <m/>
    <m/>
    <m/>
    <s v="Maintain Service.  Employee Safety."/>
    <m/>
    <x v="1"/>
    <s v="Commercial demands are down, but it's minor to the overall supply"/>
    <s v="No"/>
    <s v="We expect a reduction in revenue from billing, but have not projected a worst case yet."/>
    <m/>
    <m/>
    <s v="Continued coordination of best practices other are taking."/>
    <s v="Yes"/>
    <s v="n/a"/>
    <m/>
    <s v="Not Sure"/>
    <s v="No"/>
    <s v="No formal documentation yet"/>
    <m/>
  </r>
  <r>
    <x v="1"/>
    <n v="64"/>
    <x v="2"/>
    <m/>
    <m/>
    <m/>
    <m/>
    <m/>
    <m/>
    <m/>
    <m/>
    <m/>
    <m/>
    <s v="My schedule has not changed.  My job title is Operator.  Most supervisors now work from home."/>
    <m/>
    <m/>
    <m/>
    <m/>
    <m/>
    <s v="I share a computer with other operators.  Only operators share computers, phones etc. because we work 24 -7.  Individuals may have the COVID-19 virus and be transmittable without showing symptoms.  1) Sharing equipment  2) Relaxed attitudes about the six foot distance rule."/>
    <m/>
    <x v="1"/>
    <m/>
    <s v="No"/>
    <m/>
    <m/>
    <m/>
    <m/>
    <s v="Yes"/>
    <m/>
    <s v="No"/>
    <s v="We are a whole sale plant.  We never shut off water to our customers."/>
    <s v="Yes"/>
    <m/>
    <m/>
  </r>
  <r>
    <x v="1"/>
    <n v="65"/>
    <x v="1"/>
    <s v="Change of Schedule"/>
    <s v="Remote work"/>
    <s v="Reduced employee exposure to others (co-workers, public)"/>
    <m/>
    <m/>
    <m/>
    <m/>
    <s v="Reduction of Training and Development Funds"/>
    <m/>
    <s v="Increased Engagement via Technology"/>
    <m/>
    <m/>
    <m/>
    <m/>
    <m/>
    <m/>
    <s v="Reduced revenues"/>
    <m/>
    <x v="2"/>
    <s v="Reductions"/>
    <s v="Yes"/>
    <s v="6 months"/>
    <m/>
    <m/>
    <s v="No"/>
    <s v="Yes"/>
    <s v="We are complying"/>
    <s v="Yes"/>
    <s v="Connections made."/>
    <s v="Yes"/>
    <m/>
    <s v="Be safe"/>
  </r>
  <r>
    <x v="1"/>
    <n v="66"/>
    <x v="1"/>
    <s v="Change of Schedule"/>
    <s v="Remote work"/>
    <s v="Reduced employee exposure to others (co-workers, public)"/>
    <m/>
    <s v="Reduction of Hours but not Pay"/>
    <m/>
    <m/>
    <m/>
    <m/>
    <s v="Increased Engagement via Technology"/>
    <m/>
    <m/>
    <m/>
    <m/>
    <m/>
    <m/>
    <s v="Healthy staff."/>
    <m/>
    <x v="1"/>
    <m/>
    <s v="No"/>
    <m/>
    <m/>
    <m/>
    <s v="Too soon to tell."/>
    <s v="Yes"/>
    <s v="n/a"/>
    <s v="No"/>
    <s v="No customers are shut off at this time."/>
    <s v="Yes"/>
    <m/>
    <s v="None"/>
  </r>
  <r>
    <x v="1"/>
    <n v="67"/>
    <x v="1"/>
    <s v="Change of Schedule"/>
    <s v="Remote work"/>
    <s v="Reduced employee exposure to others (co-workers, public)"/>
    <m/>
    <m/>
    <m/>
    <m/>
    <s v="Reduction of Training and Development Funds"/>
    <m/>
    <s v="Increased Engagement via Technology"/>
    <m/>
    <m/>
    <m/>
    <m/>
    <m/>
    <m/>
    <s v="How long can we continue to operate at minimum staffing levels"/>
    <m/>
    <x v="1"/>
    <m/>
    <s v="No"/>
    <m/>
    <m/>
    <m/>
    <m/>
    <s v="Yes"/>
    <m/>
    <s v="No"/>
    <m/>
    <s v="No"/>
    <m/>
    <m/>
  </r>
  <r>
    <x v="1"/>
    <n v="68"/>
    <x v="0"/>
    <s v="Change of Schedule"/>
    <s v="Remote work"/>
    <s v="Reduced employee exposure to others (co-workers, public)"/>
    <m/>
    <m/>
    <m/>
    <m/>
    <m/>
    <m/>
    <m/>
    <m/>
    <m/>
    <m/>
    <m/>
    <m/>
    <m/>
    <s v="concerned about contact with infected spread of virus.  concerned about public interaction"/>
    <m/>
    <x v="1"/>
    <s v="less work force. no contractors doing projects"/>
    <s v="Yes"/>
    <s v="loss of revenue so certain projects put off until later date"/>
    <m/>
    <m/>
    <s v="public interaction training"/>
    <s v="Yes"/>
    <m/>
    <s v="No"/>
    <s v="none are shut off"/>
    <s v="Yes"/>
    <s v="we have plan in place if our water operators get sick who have qualified staff from elsewhere to check water plant"/>
    <m/>
  </r>
  <r>
    <x v="1"/>
    <n v="69"/>
    <x v="0"/>
    <m/>
    <m/>
    <m/>
    <m/>
    <m/>
    <m/>
    <m/>
    <m/>
    <m/>
    <m/>
    <s v="no change"/>
    <m/>
    <m/>
    <m/>
    <m/>
    <m/>
    <s v="safety social distancing"/>
    <m/>
    <x v="0"/>
    <m/>
    <s v="No"/>
    <m/>
    <m/>
    <m/>
    <m/>
    <s v="Yes"/>
    <m/>
    <s v="Yes"/>
    <m/>
    <s v="No"/>
    <m/>
    <m/>
  </r>
  <r>
    <x v="1"/>
    <n v="70"/>
    <x v="1"/>
    <s v="Change of Schedule"/>
    <s v="Remote work"/>
    <s v="Reduced employee exposure to others (co-workers, public)"/>
    <m/>
    <s v="Reduction of Hours but not Pay"/>
    <m/>
    <m/>
    <m/>
    <m/>
    <s v="Increased Engagement via Technology"/>
    <m/>
    <m/>
    <m/>
    <m/>
    <m/>
    <m/>
    <s v="Loss of revenue and protecting staff"/>
    <m/>
    <x v="1"/>
    <m/>
    <s v="Yes"/>
    <s v="25% loss"/>
    <m/>
    <m/>
    <s v="Effective communications with the customer"/>
    <s v="Yes"/>
    <m/>
    <s v="Yes"/>
    <m/>
    <s v="Yes"/>
    <m/>
    <s v="List of back up contractors"/>
  </r>
  <r>
    <x v="1"/>
    <n v="71"/>
    <x v="0"/>
    <m/>
    <m/>
    <s v="Reduced employee exposure to others (co-workers, public)"/>
    <m/>
    <m/>
    <m/>
    <m/>
    <m/>
    <m/>
    <m/>
    <m/>
    <m/>
    <m/>
    <m/>
    <m/>
    <m/>
    <s v="Non-payment  Flushing"/>
    <m/>
    <x v="1"/>
    <m/>
    <s v="No"/>
    <m/>
    <m/>
    <m/>
    <s v="I have taken part in all the videos that have come available.  I plan to continue watching for new information."/>
    <s v="Yes"/>
    <m/>
    <s v="No"/>
    <s v="The only customer I have shut off has been for 6 mos. therefore I don't think this is a problem we should address.  The gentleman that lives there just bought a new truck so he  is not concerned with getting his water bill paid."/>
    <s v="No"/>
    <s v="I am a Rural Water Cooperative with only one employee.  I am gathering information to update and prepare our board of directors in case there is a need to get more help."/>
    <m/>
  </r>
  <r>
    <x v="1"/>
    <n v="72"/>
    <x v="1"/>
    <s v="Change of Schedule"/>
    <s v="Remote work"/>
    <s v="Reduced employee exposure to others (co-workers, public)"/>
    <m/>
    <s v="Reduction of Hours but not Pay"/>
    <m/>
    <m/>
    <m/>
    <m/>
    <s v="Increased Engagement via Technology"/>
    <m/>
    <m/>
    <m/>
    <m/>
    <m/>
    <m/>
    <s v="1. Possible absenteeism due to illness.  2. The increased internet activity causing difficulties in discerning malicious activity from approved activity.  3.Irregularities in our water consumption due to both commercial shut-downs as more populated homes."/>
    <m/>
    <x v="2"/>
    <s v="Largest user shut down for two weeks to clean."/>
    <s v="No"/>
    <m/>
    <m/>
    <m/>
    <m/>
    <s v="Yes"/>
    <m/>
    <s v="No"/>
    <s v="does not apply. we are not experiencing much,if any, of this."/>
    <s v="No"/>
    <s v="nothing formally but we've created a staffing policy and we can adjust as needed depending how long this lasts."/>
    <s v="We have stopped all unnecessary appointments and tasks that would involve working inside a resident's home or close beside one another. Staff is tasked with the cleaning/disinfecting of our own facilities (treatment plants, well houses, etc.). We have also pushed off any non-essential maintenance which required outside contractors and/or vendors."/>
  </r>
  <r>
    <x v="1"/>
    <n v="73"/>
    <x v="1"/>
    <s v="Change of Schedule"/>
    <s v="Remote work"/>
    <s v="Reduced employee exposure to others (co-workers, public)"/>
    <m/>
    <m/>
    <m/>
    <m/>
    <m/>
    <m/>
    <s v="Increased Engagement via Technology"/>
    <m/>
    <m/>
    <m/>
    <m/>
    <m/>
    <m/>
    <s v="Protecting Staff the best we can from failing ill and effecting others    PPE and disinfection supplies    What if we get hit hard with Covid19 through staff. We have a 5 tier plan in place but concern of Maintaining water and wastewater operations is of great concern"/>
    <m/>
    <x v="1"/>
    <s v="Comercial use down"/>
    <s v="Yes"/>
    <s v="Hiring freeze in place until further notice    Project list created to determine if project will be cut form 2020 budget    Finance is expecting a decrease in sales taxes which could result in cuts city wide."/>
    <m/>
    <m/>
    <s v="FAQ for employee safety - what works what is not other than basic social distancing and disinfection of equipment after use."/>
    <s v="Yes"/>
    <m/>
    <s v="Yes"/>
    <s v="n/a"/>
    <s v="Yes"/>
    <s v="Not sure what is being referred to here. ERP has many meanings within a city or department. What are you looking for exactly."/>
    <m/>
  </r>
  <r>
    <x v="1"/>
    <n v="74"/>
    <x v="3"/>
    <m/>
    <m/>
    <s v="Reduced employee exposure to others (co-workers, public)"/>
    <m/>
    <m/>
    <m/>
    <m/>
    <m/>
    <m/>
    <m/>
    <m/>
    <m/>
    <m/>
    <m/>
    <m/>
    <m/>
    <s v="Staffing and Safety of are employees"/>
    <m/>
    <x v="1"/>
    <m/>
    <s v="No"/>
    <m/>
    <m/>
    <m/>
    <m/>
    <s v="Yes"/>
    <m/>
    <s v="No"/>
    <m/>
    <s v="Yes"/>
    <m/>
    <m/>
  </r>
  <r>
    <x v="1"/>
    <n v="75"/>
    <x v="0"/>
    <s v="Change of Schedule"/>
    <s v="Remote work"/>
    <s v="Reduced employee exposure to others (co-workers, public)"/>
    <m/>
    <m/>
    <m/>
    <m/>
    <m/>
    <m/>
    <s v="Increased Engagement via Technology"/>
    <m/>
    <m/>
    <m/>
    <m/>
    <m/>
    <m/>
    <s v="Remote work"/>
    <m/>
    <x v="1"/>
    <m/>
    <s v="No"/>
    <m/>
    <m/>
    <m/>
    <m/>
    <s v="Yes"/>
    <m/>
    <s v="Yes"/>
    <m/>
    <s v="No"/>
    <m/>
    <m/>
  </r>
  <r>
    <x v="1"/>
    <n v="76"/>
    <x v="1"/>
    <s v="Change of Schedule"/>
    <m/>
    <s v="Reduced employee exposure to others (co-workers, public)"/>
    <m/>
    <m/>
    <m/>
    <m/>
    <m/>
    <m/>
    <m/>
    <s v="keeping Water, Sewer, Streets separated, internally same for each department 1 person to a vehicle, no group breaks we sit in different rooms,"/>
    <m/>
    <m/>
    <m/>
    <m/>
    <m/>
    <s v="personal protection, loss of revenue in water with business shut down,"/>
    <m/>
    <x v="2"/>
    <s v="business shut down, downtown is a ghost town,"/>
    <s v="No"/>
    <s v="currently water is operating in the Black, I cant say that for streets or sewer"/>
    <m/>
    <m/>
    <m/>
    <s v="Yes"/>
    <m/>
    <s v="Yes"/>
    <m/>
    <s v="Yes"/>
    <s v="just talking to neighboring department and keeping myself isolated to work the water plants in case of a large outbreak"/>
    <m/>
  </r>
  <r>
    <x v="1"/>
    <n v="77"/>
    <x v="1"/>
    <s v="Change of Schedule"/>
    <s v="Remote work"/>
    <s v="Reduced employee exposure to others (co-workers, public)"/>
    <m/>
    <s v="Reduction of Hours but not Pay"/>
    <m/>
    <m/>
    <m/>
    <m/>
    <m/>
    <m/>
    <m/>
    <m/>
    <m/>
    <m/>
    <m/>
    <s v="Ongoing concerns related to preserving the good health of our skilled workforce.  We have individuals with knowledge and talents that cannot be easily replaced if they get sick"/>
    <m/>
    <x v="1"/>
    <m/>
    <s v="Yes"/>
    <s v="Cautionary guidance at this time.  Analysis of future financial conditions is ongoing."/>
    <m/>
    <m/>
    <m/>
    <s v="Yes"/>
    <m/>
    <m/>
    <m/>
    <s v="Yes"/>
    <s v="Operating with split shifts and sheltering at home similar to many other agencies"/>
    <m/>
  </r>
  <r>
    <x v="1"/>
    <n v="78"/>
    <x v="2"/>
    <s v="Change of Schedule"/>
    <s v="Remote work"/>
    <s v="Reduced employee exposure to others (co-workers, public)"/>
    <m/>
    <m/>
    <m/>
    <m/>
    <m/>
    <s v="Increased Opportunities for Employee Training and Development"/>
    <m/>
    <m/>
    <m/>
    <m/>
    <m/>
    <m/>
    <m/>
    <s v="1. Maintaining the health of water treatment plant staff.  2. Maintaining the health of water distribution staff.  3. Maintaining water treatment chemical inventory close to 100%."/>
    <m/>
    <x v="1"/>
    <s v="None yet."/>
    <s v="No"/>
    <s v="They didn't need to relay anything as it is obvious that our revenue stream will decrease due to the Governor's stay at home order."/>
    <m/>
    <m/>
    <s v="None needed at this time."/>
    <s v="Yes"/>
    <m/>
    <s v="Yes"/>
    <m/>
    <s v="Yes"/>
    <s v="Same items we've seen other water utilities use."/>
    <m/>
  </r>
  <r>
    <x v="1"/>
    <n v="79"/>
    <x v="1"/>
    <s v="Change of Schedule"/>
    <s v="Remote work"/>
    <s v="Reduced employee exposure to others (co-workers, public)"/>
    <m/>
    <m/>
    <m/>
    <m/>
    <m/>
    <m/>
    <s v="Increased Engagement via Technology"/>
    <m/>
    <m/>
    <m/>
    <m/>
    <m/>
    <m/>
    <s v="Health and Wellness for Staff"/>
    <m/>
    <x v="1"/>
    <m/>
    <s v="No"/>
    <m/>
    <m/>
    <m/>
    <s v="The usual updates."/>
    <s v="Yes"/>
    <m/>
    <s v="No"/>
    <s v="None currently shut off."/>
    <s v="Yes"/>
    <s v="In Process."/>
    <m/>
  </r>
  <r>
    <x v="1"/>
    <n v="80"/>
    <x v="0"/>
    <s v="Change of Schedule"/>
    <s v="Remote work"/>
    <s v="Reduced employee exposure to others (co-workers, public)"/>
    <m/>
    <m/>
    <m/>
    <m/>
    <m/>
    <m/>
    <m/>
    <m/>
    <m/>
    <m/>
    <m/>
    <m/>
    <m/>
    <s v="due to our low man power, if one person gets sick it could greatly impact our daily operations    keeping our team safe     continuing to maintain  a safe utility for our public and team"/>
    <m/>
    <x v="1"/>
    <m/>
    <s v="No"/>
    <m/>
    <m/>
    <m/>
    <s v="no"/>
    <s v="Yes"/>
    <m/>
    <s v="No"/>
    <s v="I am not currently aware of any accounts that are off and are occupied"/>
    <s v="Yes"/>
    <m/>
    <m/>
  </r>
  <r>
    <x v="1"/>
    <n v="81"/>
    <x v="2"/>
    <m/>
    <s v="Remote work"/>
    <s v="Reduced employee exposure to others (co-workers, public)"/>
    <m/>
    <s v="Reduction of Hours but not Pay"/>
    <m/>
    <m/>
    <m/>
    <m/>
    <s v="Increased Engagement via Technology"/>
    <m/>
    <m/>
    <m/>
    <m/>
    <m/>
    <m/>
    <s v="As we are not a utility but only manage cross connection control programs for them:  1) Testers not being able to install, test, or repair backflow preventers  2) Possible failure of a BFP resulting in contamination"/>
    <m/>
    <x v="2"/>
    <s v="Revenue loss"/>
    <s v="Yes"/>
    <s v="Possible reduction in hours and/or staffing"/>
    <m/>
    <m/>
    <s v="None"/>
    <s v="Yes"/>
    <m/>
    <s v="No"/>
    <s v="N/A"/>
    <s v="No"/>
    <s v="N/A"/>
    <s v="In a few weeks when building begin to get populated, we ALL need to educate the public that the water systems in ALL buildings need to be flushed thoroughly before using the stagnant water for cooking or consumption."/>
  </r>
  <r>
    <x v="1"/>
    <n v="82"/>
    <x v="0"/>
    <m/>
    <m/>
    <s v="Reduced employee exposure to others (co-workers, public)"/>
    <m/>
    <m/>
    <m/>
    <m/>
    <m/>
    <m/>
    <m/>
    <m/>
    <m/>
    <m/>
    <m/>
    <m/>
    <m/>
    <m/>
    <m/>
    <x v="1"/>
    <m/>
    <s v="No"/>
    <m/>
    <m/>
    <m/>
    <m/>
    <s v="Yes"/>
    <m/>
    <s v="No"/>
    <s v="We have none that we shut off."/>
    <s v="No"/>
    <m/>
    <m/>
  </r>
  <r>
    <x v="1"/>
    <n v="83"/>
    <x v="2"/>
    <m/>
    <s v="Remote work"/>
    <s v="Reduced employee exposure to others (co-workers, public)"/>
    <m/>
    <m/>
    <m/>
    <m/>
    <m/>
    <s v="Increased Opportunities for Employee Training and Development"/>
    <s v="Increased Engagement via Technology"/>
    <m/>
    <m/>
    <m/>
    <m/>
    <m/>
    <m/>
    <s v="Worsening of the number of cases, employee staff reduction, PPE availability"/>
    <m/>
    <x v="2"/>
    <s v="reduced consumption"/>
    <s v="No"/>
    <m/>
    <m/>
    <m/>
    <s v="No"/>
    <s v="Yes"/>
    <m/>
    <s v="Yes"/>
    <m/>
    <s v="Yes"/>
    <m/>
    <m/>
  </r>
  <r>
    <x v="1"/>
    <n v="84"/>
    <x v="2"/>
    <s v="Change of Schedule"/>
    <s v="Remote work"/>
    <s v="Reduced employee exposure to others (co-workers, public)"/>
    <m/>
    <s v="Reduction of Hours but not Pay"/>
    <m/>
    <m/>
    <m/>
    <s v="Increased Opportunities for Employee Training and Development"/>
    <s v="Increased Engagement via Technology"/>
    <s v="One employee per vehicle"/>
    <m/>
    <m/>
    <m/>
    <m/>
    <m/>
    <s v="1. Sick/quarantined  employees  2. Messaging to employees  3. Future revenues"/>
    <m/>
    <x v="2"/>
    <s v="Lower revenues due to lower water use"/>
    <s v="Yes"/>
    <s v="Limit unnecessary purchases"/>
    <m/>
    <m/>
    <s v="NO"/>
    <s v="Yes"/>
    <s v="Na"/>
    <s v="Yes"/>
    <s v="Many do not answer phone or door or return calls or notes left on doors"/>
    <s v="Yes"/>
    <m/>
    <s v="Follow CDC guidance and communicate often with employees"/>
  </r>
  <r>
    <x v="1"/>
    <n v="85"/>
    <x v="1"/>
    <s v="Change of Schedule"/>
    <s v="Remote work"/>
    <s v="Reduced employee exposure to others (co-workers, public)"/>
    <m/>
    <s v="Reduction of Hours but not Pay"/>
    <m/>
    <m/>
    <m/>
    <m/>
    <m/>
    <m/>
    <m/>
    <m/>
    <m/>
    <m/>
    <m/>
    <s v="1. The RO water plant is very specialized. I Would be difficult to staff if I lost operators.  2. Because we are thinly staffed I mostly worry that if a number of my staff become ill it will be difficult to maintain operations."/>
    <m/>
    <x v="1"/>
    <s v="Just adapting to shifts in schedule and working from home."/>
    <s v="Yes"/>
    <s v="Prioritize Capital projects for the upcoming year."/>
    <m/>
    <m/>
    <s v="No"/>
    <s v="Yes"/>
    <m/>
    <s v="No"/>
    <s v="Have no water shut offs to worry about."/>
    <s v="Yes"/>
    <s v="None"/>
    <s v="Very glad we have 90% of our water meters and electric meters on AMR. Getting meters read is one less thing to worry about. Very proud of my staff in their flexibility to staffing changes."/>
  </r>
  <r>
    <x v="1"/>
    <n v="86"/>
    <x v="1"/>
    <s v="Change of Schedule"/>
    <s v="Remote work"/>
    <s v="Reduced employee exposure to others (co-workers, public)"/>
    <m/>
    <m/>
    <m/>
    <m/>
    <m/>
    <m/>
    <s v="Increased Engagement via Technology"/>
    <m/>
    <m/>
    <m/>
    <m/>
    <m/>
    <m/>
    <s v="1.  What impact will a positive Covid-19 exposure mean for us.  So far we are unsure how exactly we will respond because there are so many variables that will  impact that situation.  2.  Will we be able to safely staff the plant if there is a mass exposure?  We are making plans for this and testing them right now with Remote operation and Key Back-up Public Works Maintenance Workers (who have been mostly at home since March 17th) being present at the plant and taking care of being the eyes, ears, nose and hands on site while working directly with the remote operator while there are plant operators working separately at the plant ready to assist at a moments notice... kind of scary but we are trying to get 9 people able to confidently assist us."/>
    <m/>
    <x v="1"/>
    <s v="We were already experiencing low consumption because of the wet weather last year.  Pumping has remained steady with winter time demands."/>
    <s v="No"/>
    <m/>
    <m/>
    <m/>
    <s v="Yes,  I will be registering my guys for some webinars so they can get CEUs since WaterCon needed to be canceled.    A training on proper building disinfection would be great.. :).  I know we are doing a good job on keeping the place clean and safe but training is always a good reinforcement."/>
    <s v="Yes"/>
    <m/>
    <s v="No"/>
    <s v="I don't think we have anyone in that situation right now.  I do not manage the distribution/Billing side of things."/>
    <s v="No"/>
    <m/>
    <s v="I think your questions gave me a good opportunity to share all of them.  Keep the surveys coming as this develops!  I will be looking for the results."/>
  </r>
  <r>
    <x v="1"/>
    <n v="87"/>
    <x v="1"/>
    <s v="Change of Schedule"/>
    <s v="Remote work"/>
    <s v="Reduced employee exposure to others (co-workers, public)"/>
    <m/>
    <s v="Reduction of Hours but not Pay"/>
    <m/>
    <m/>
    <m/>
    <m/>
    <s v="Increased Engagement via Technology"/>
    <m/>
    <m/>
    <m/>
    <m/>
    <m/>
    <m/>
    <s v="How with this ultimately impact utility customers and affordability.  How will budgets be impacted"/>
    <m/>
    <x v="1"/>
    <m/>
    <s v="No"/>
    <s v="Capital projects are being delayed until we have a better idea of the impacts"/>
    <m/>
    <m/>
    <s v="currently receiving plenty of opportunities at this time"/>
    <s v="Yes"/>
    <m/>
    <s v="Yes"/>
    <m/>
    <s v="No"/>
    <m/>
    <m/>
  </r>
  <r>
    <x v="1"/>
    <n v="88"/>
    <x v="1"/>
    <s v="Change of Schedule"/>
    <s v="Remote work"/>
    <s v="Reduced employee exposure to others (co-workers, public)"/>
    <m/>
    <m/>
    <m/>
    <m/>
    <m/>
    <s v="Increased Opportunities for Employee Training and Development"/>
    <s v="Increased Engagement via Technology"/>
    <m/>
    <m/>
    <m/>
    <m/>
    <m/>
    <m/>
    <s v="Customers paying their water bills, staff using this as a way to get out of work, and the delay in review of projects that have been submitted to IEPA."/>
    <m/>
    <x v="2"/>
    <s v="Lack of effort to pay their bills is impacting out debt commitments."/>
    <s v="No"/>
    <s v="Not yet."/>
    <m/>
    <m/>
    <m/>
    <s v="Yes"/>
    <m/>
    <s v="No"/>
    <s v="They are going to have to reach out to us to get service reconnected."/>
    <s v="Yes"/>
    <m/>
    <m/>
  </r>
  <r>
    <x v="1"/>
    <n v="89"/>
    <x v="1"/>
    <m/>
    <m/>
    <s v="Reduced employee exposure to others (co-workers, public)"/>
    <m/>
    <m/>
    <m/>
    <m/>
    <m/>
    <m/>
    <m/>
    <s v="More regular cleaning of specified work spaces"/>
    <m/>
    <m/>
    <m/>
    <m/>
    <m/>
    <s v="Having a co-worker or even myself having the virus and potentially spreading it to everyone in our utility."/>
    <m/>
    <x v="1"/>
    <m/>
    <s v="No"/>
    <m/>
    <m/>
    <m/>
    <m/>
    <s v="Yes"/>
    <m/>
    <s v="No"/>
    <s v="Haven't received any calls on this topic but if we were to we would assist them by directing them to where they pay for water bills"/>
    <s v="Yes"/>
    <m/>
    <m/>
  </r>
  <r>
    <x v="1"/>
    <n v="90"/>
    <x v="0"/>
    <s v="Change of Schedule"/>
    <s v="Remote work"/>
    <s v="Reduced employee exposure to others (co-workers, public)"/>
    <m/>
    <s v="Reduction of Hours but not Pay"/>
    <m/>
    <m/>
    <m/>
    <m/>
    <m/>
    <m/>
    <m/>
    <m/>
    <m/>
    <m/>
    <m/>
    <m/>
    <m/>
    <x v="1"/>
    <m/>
    <m/>
    <m/>
    <m/>
    <m/>
    <m/>
    <s v="Yes"/>
    <m/>
    <m/>
    <m/>
    <m/>
    <m/>
    <m/>
  </r>
  <r>
    <x v="1"/>
    <n v="91"/>
    <x v="2"/>
    <m/>
    <m/>
    <s v="Reduced employee exposure to others (co-workers, public)"/>
    <m/>
    <m/>
    <m/>
    <m/>
    <m/>
    <m/>
    <m/>
    <m/>
    <m/>
    <m/>
    <m/>
    <m/>
    <m/>
    <s v="cross contamination with other employees."/>
    <m/>
    <x v="0"/>
    <m/>
    <s v="No"/>
    <m/>
    <m/>
    <m/>
    <m/>
    <s v="Yes"/>
    <m/>
    <s v="Yes"/>
    <m/>
    <s v="Yes"/>
    <m/>
    <m/>
  </r>
  <r>
    <x v="1"/>
    <n v="92"/>
    <x v="2"/>
    <s v="Change of Schedule"/>
    <s v="Remote work"/>
    <s v="Reduced employee exposure to others (co-workers, public)"/>
    <m/>
    <m/>
    <m/>
    <m/>
    <m/>
    <m/>
    <s v="Increased Engagement via Technology"/>
    <m/>
    <m/>
    <m/>
    <m/>
    <m/>
    <m/>
    <s v="Available PPE"/>
    <m/>
    <x v="0"/>
    <m/>
    <s v="No"/>
    <m/>
    <m/>
    <m/>
    <s v="No"/>
    <s v="Yes"/>
    <m/>
    <s v="Yes"/>
    <m/>
    <s v="Yes"/>
    <m/>
    <s v="No vaccine"/>
  </r>
  <r>
    <x v="1"/>
    <n v="93"/>
    <x v="1"/>
    <s v="Change of Schedule"/>
    <s v="Remote work"/>
    <s v="Reduced employee exposure to others (co-workers, public)"/>
    <m/>
    <s v="Reduction of Hours but not Pay"/>
    <m/>
    <m/>
    <m/>
    <m/>
    <m/>
    <s v="Vehicle assignments one per person, cleaning/disinfection of vehicles before starting work and at the end of each shift"/>
    <m/>
    <m/>
    <m/>
    <m/>
    <m/>
    <s v="People not ad-hearing to the advise of the stay at home order, keeping essential services maintenance programs on schedule"/>
    <m/>
    <x v="1"/>
    <m/>
    <s v="No"/>
    <m/>
    <m/>
    <m/>
    <s v="Proper management in crisis situations emergency protocols"/>
    <s v="No"/>
    <s v="only shutoffs for emergencies and or already started CIP Projects, i.e. water main replacement improvements"/>
    <s v="Yes"/>
    <m/>
    <s v="Yes"/>
    <s v="Split Shifts and locations of employees   Vehicle assignments-one per person  Cleaning/disinfection guidelines"/>
    <s v="All staff have temperatures taking before starting work, any one with a temperature of 100 degrees is sent home and not able to return without Dr's note"/>
  </r>
  <r>
    <x v="1"/>
    <n v="94"/>
    <x v="1"/>
    <m/>
    <s v="Remote work"/>
    <s v="Reduced employee exposure to others (co-workers, public)"/>
    <m/>
    <m/>
    <m/>
    <m/>
    <m/>
    <m/>
    <m/>
    <m/>
    <m/>
    <m/>
    <m/>
    <m/>
    <m/>
    <s v="making sure we have safe drinking water"/>
    <m/>
    <x v="1"/>
    <m/>
    <s v="No"/>
    <m/>
    <m/>
    <m/>
    <s v="just keeping us informed on the covid-19"/>
    <s v="Yes"/>
    <m/>
    <s v="Yes"/>
    <m/>
    <s v="Yes"/>
    <m/>
    <m/>
  </r>
  <r>
    <x v="1"/>
    <n v="95"/>
    <x v="3"/>
    <s v="Change of Schedule"/>
    <s v="Remote work"/>
    <s v="Reduced employee exposure to others (co-workers, public)"/>
    <m/>
    <s v="Reduction of Hours but not Pay"/>
    <m/>
    <m/>
    <m/>
    <m/>
    <m/>
    <m/>
    <m/>
    <m/>
    <m/>
    <m/>
    <m/>
    <s v="Safety to workers and employees."/>
    <m/>
    <x v="0"/>
    <m/>
    <m/>
    <m/>
    <m/>
    <m/>
    <s v="No."/>
    <s v="Yes"/>
    <m/>
    <s v="No"/>
    <s v="Work for state government. Does not apply"/>
    <s v="No"/>
    <m/>
    <m/>
  </r>
  <r>
    <x v="1"/>
    <n v="96"/>
    <x v="1"/>
    <s v="Change of Schedule"/>
    <s v="Remote work"/>
    <s v="Reduced employee exposure to others (co-workers, public)"/>
    <m/>
    <s v="Reduction of Hours but not Pay"/>
    <m/>
    <m/>
    <m/>
    <m/>
    <s v="Increased Engagement via Technology"/>
    <m/>
    <m/>
    <m/>
    <m/>
    <m/>
    <m/>
    <s v="1. Reduction of staff due to illness  2. Ability to maintain quality service while reduced staffing"/>
    <m/>
    <x v="1"/>
    <m/>
    <s v="Yes"/>
    <s v="Reduced revenue/budgets/furloughs"/>
    <m/>
    <m/>
    <m/>
    <s v="Yes"/>
    <m/>
    <s v="Yes"/>
    <m/>
    <s v="No"/>
    <m/>
    <m/>
  </r>
  <r>
    <x v="1"/>
    <n v="97"/>
    <x v="1"/>
    <s v="Change of Schedule"/>
    <s v="Remote work"/>
    <s v="Reduced employee exposure to others (co-workers, public)"/>
    <m/>
    <s v="Reduction of Hours but not Pay"/>
    <m/>
    <m/>
    <m/>
    <m/>
    <m/>
    <m/>
    <m/>
    <m/>
    <m/>
    <m/>
    <m/>
    <s v="Staff Safety  Critical work that needs to get done"/>
    <m/>
    <x v="1"/>
    <m/>
    <s v="No"/>
    <m/>
    <m/>
    <m/>
    <m/>
    <s v="Yes"/>
    <m/>
    <s v="Yes"/>
    <m/>
    <s v="No"/>
    <m/>
    <m/>
  </r>
  <r>
    <x v="1"/>
    <n v="98"/>
    <x v="1"/>
    <s v="Change of Schedule"/>
    <s v="Remote work"/>
    <s v="Reduced employee exposure to others (co-workers, public)"/>
    <m/>
    <s v="Reduction of Hours but not Pay"/>
    <m/>
    <m/>
    <m/>
    <m/>
    <m/>
    <m/>
    <m/>
    <m/>
    <m/>
    <m/>
    <m/>
    <s v="1- An employee contracting COVID-19. And what effects that would have on operating the plant and production of water.     2- Loss of revenue"/>
    <m/>
    <x v="1"/>
    <m/>
    <s v="No"/>
    <m/>
    <m/>
    <m/>
    <m/>
    <s v="Yes"/>
    <m/>
    <s v="Yes"/>
    <m/>
    <s v="Yes"/>
    <m/>
    <m/>
  </r>
  <r>
    <x v="1"/>
    <n v="99"/>
    <x v="0"/>
    <m/>
    <m/>
    <s v="Reduced employee exposure to others (co-workers, public)"/>
    <m/>
    <m/>
    <m/>
    <m/>
    <m/>
    <m/>
    <m/>
    <m/>
    <m/>
    <m/>
    <m/>
    <m/>
    <m/>
    <s v="influx of unpaid utility bills, employees or entire department become incapacitated, further isolation orders or other actions taken that may prevent the essential use of outside contractors (i.e. plumbers, electricians, laboratory analysis, industry specific businesses , etc.)"/>
    <m/>
    <x v="1"/>
    <m/>
    <s v="No"/>
    <m/>
    <m/>
    <m/>
    <s v="Our utility operators take care of both water and sewer services.  I would like to hear something more definitive about fecal matter to human transition of the virus and its sustainability in the waste water system."/>
    <s v="Yes"/>
    <m/>
    <s v="Yes"/>
    <m/>
    <s v="No"/>
    <m/>
    <m/>
  </r>
  <r>
    <x v="1"/>
    <n v="100"/>
    <x v="1"/>
    <s v="Change of Schedule"/>
    <s v="Remote work"/>
    <s v="Reduced employee exposure to others (co-workers, public)"/>
    <m/>
    <s v="Reduction of Hours but not Pay"/>
    <m/>
    <m/>
    <m/>
    <m/>
    <m/>
    <m/>
    <m/>
    <m/>
    <m/>
    <m/>
    <m/>
    <s v="1.  Routine maintenance and of the water system has slowed. i.e. valve exercising, leak detection surveying etc.  2.  Routine sewer system maintenance has slowed.  3.  Availability of standard PPE and cleaning supplies that we use during our average day to day operations."/>
    <m/>
    <x v="2"/>
    <s v="Businesses are closing"/>
    <s v="No"/>
    <s v="n/a"/>
    <m/>
    <m/>
    <s v="no"/>
    <s v="Yes"/>
    <s v="n/a"/>
    <s v="Yes"/>
    <s v="n/a"/>
    <s v="No"/>
    <m/>
    <s v="n/a"/>
  </r>
  <r>
    <x v="1"/>
    <n v="101"/>
    <x v="2"/>
    <s v="Change of Schedule"/>
    <s v="Remote work"/>
    <s v="Reduced employee exposure to others (co-workers, public)"/>
    <m/>
    <s v="Reduction of Hours but not Pay"/>
    <m/>
    <m/>
    <m/>
    <m/>
    <m/>
    <m/>
    <m/>
    <m/>
    <m/>
    <m/>
    <m/>
    <s v="Length of shelter in place.  Health and safety of co-workers and their families.  what will the post COVID work place be like. What changes and adaptations should we consider."/>
    <m/>
    <x v="1"/>
    <m/>
    <s v="Yes"/>
    <s v="Development of potential expenditure reductions to offset revenue loss."/>
    <m/>
    <m/>
    <s v="Emergency management training specific to health related pandemic."/>
    <s v="Yes"/>
    <m/>
    <s v="Yes"/>
    <m/>
    <s v="Yes"/>
    <s v="Standard procedures and protocols based on information provided by the CDC and the IDPH."/>
    <m/>
  </r>
  <r>
    <x v="1"/>
    <n v="102"/>
    <x v="1"/>
    <s v="Change of Schedule"/>
    <m/>
    <s v="Reduced employee exposure to others (co-workers, public)"/>
    <m/>
    <s v="Reduction of Hours but not Pay"/>
    <m/>
    <m/>
    <m/>
    <m/>
    <s v="Increased Engagement via Technology"/>
    <m/>
    <m/>
    <m/>
    <m/>
    <m/>
    <m/>
    <s v="How do we continue operations when an employee test positive"/>
    <m/>
    <x v="1"/>
    <m/>
    <s v="Yes"/>
    <s v="We have had to develop a budget reduction schedule"/>
    <m/>
    <m/>
    <s v="na"/>
    <s v="Yes"/>
    <s v="Na"/>
    <s v="Yes"/>
    <s v="na"/>
    <s v="No"/>
    <m/>
    <s v="na"/>
  </r>
  <r>
    <x v="1"/>
    <n v="103"/>
    <x v="1"/>
    <s v="Change of Schedule"/>
    <s v="Remote work"/>
    <s v="Reduced employee exposure to others (co-workers, public)"/>
    <m/>
    <s v="Reduction of Hours but not Pay"/>
    <m/>
    <m/>
    <m/>
    <m/>
    <s v="Increased Engagement via Technology"/>
    <m/>
    <m/>
    <m/>
    <m/>
    <m/>
    <m/>
    <s v="Employee health"/>
    <m/>
    <x v="2"/>
    <s v="consumption decrease (due to business closings)"/>
    <s v="No"/>
    <m/>
    <m/>
    <m/>
    <s v="maintaining employee health - avoiding exposure"/>
    <s v="Yes"/>
    <m/>
    <s v="No"/>
    <s v="No occupied building are shut off"/>
    <s v="Yes"/>
    <m/>
    <m/>
  </r>
  <r>
    <x v="1"/>
    <n v="104"/>
    <x v="1"/>
    <s v="Change of Schedule"/>
    <s v="Remote work"/>
    <s v="Reduced employee exposure to others (co-workers, public)"/>
    <m/>
    <m/>
    <m/>
    <m/>
    <m/>
    <m/>
    <m/>
    <m/>
    <m/>
    <m/>
    <m/>
    <m/>
    <m/>
    <s v="If we need to provide more and more ppe- we may not be able to get enough for staff"/>
    <m/>
    <x v="2"/>
    <s v="Slight increase in water use."/>
    <s v="Yes"/>
    <s v="We are paring down our capital purchases by delaying or deferring capital purchases.  We also have been asked to reduce our normal expenditures."/>
    <m/>
    <m/>
    <s v="We have added numerous remote training opportunities for staff relating to stress, ethics and other timely topics"/>
    <s v="Yes"/>
    <m/>
    <s v="No"/>
    <s v="We have had no direction to re-connect so we are focused on other tasks."/>
    <s v="Yes"/>
    <s v="no comment"/>
    <s v="Need to stress to other agencies that water operators and distribution staff are vital to keep the water flowing so we also need access to PPE"/>
  </r>
  <r>
    <x v="1"/>
    <n v="105"/>
    <x v="1"/>
    <s v="Change of Schedule"/>
    <s v="Remote work"/>
    <s v="Reduced employee exposure to others (co-workers, public)"/>
    <m/>
    <s v="Reduction of Hours but not Pay"/>
    <m/>
    <m/>
    <m/>
    <m/>
    <s v="Increased Engagement via Technology"/>
    <m/>
    <m/>
    <m/>
    <m/>
    <m/>
    <m/>
    <s v="Funding, cuts in CIP,"/>
    <m/>
    <x v="1"/>
    <s v="lower revenue"/>
    <m/>
    <m/>
    <m/>
    <m/>
    <m/>
    <s v="Yes"/>
    <s v="Na"/>
    <m/>
    <m/>
    <m/>
    <m/>
    <m/>
  </r>
  <r>
    <x v="1"/>
    <n v="106"/>
    <x v="1"/>
    <m/>
    <m/>
    <s v="Reduced employee exposure to others (co-workers, public)"/>
    <m/>
    <m/>
    <m/>
    <m/>
    <m/>
    <m/>
    <m/>
    <m/>
    <m/>
    <m/>
    <m/>
    <m/>
    <m/>
    <s v="Keeping everyone safe for an extended period, and future economic resources"/>
    <m/>
    <x v="1"/>
    <m/>
    <s v="No"/>
    <m/>
    <m/>
    <m/>
    <s v="None"/>
    <s v="Yes"/>
    <s v="n/a"/>
    <s v="Yes"/>
    <s v="N/A"/>
    <s v="No"/>
    <m/>
    <s v="None"/>
  </r>
  <r>
    <x v="1"/>
    <n v="107"/>
    <x v="1"/>
    <m/>
    <s v="Remote work"/>
    <s v="Reduced employee exposure to others (co-workers, public)"/>
    <m/>
    <m/>
    <m/>
    <m/>
    <s v="Reduction of Training and Development Funds"/>
    <m/>
    <m/>
    <m/>
    <m/>
    <m/>
    <m/>
    <m/>
    <m/>
    <s v="We are doing our best to limit the exposure to others at work but after they leave are the employees doing the same."/>
    <m/>
    <x v="1"/>
    <m/>
    <s v="Yes"/>
    <s v="Budget cuts due to projected low revenue"/>
    <m/>
    <m/>
    <m/>
    <s v="Yes"/>
    <m/>
    <s v="No"/>
    <s v="As of yet, there has been not requests to turn water back on."/>
    <s v="No"/>
    <m/>
    <m/>
  </r>
  <r>
    <x v="1"/>
    <n v="108"/>
    <x v="2"/>
    <m/>
    <m/>
    <s v="Reduced employee exposure to others (co-workers, public)"/>
    <m/>
    <m/>
    <m/>
    <m/>
    <m/>
    <m/>
    <m/>
    <m/>
    <m/>
    <m/>
    <m/>
    <m/>
    <m/>
    <s v="Lack of revenue from water bills not being paid by residents.   Economic downturn and ramifications on our budget."/>
    <m/>
    <x v="2"/>
    <s v="Huge jump in non-payments"/>
    <s v="Yes"/>
    <s v="Capitol projects on hold"/>
    <m/>
    <m/>
    <m/>
    <s v="Yes"/>
    <m/>
    <s v="Yes"/>
    <m/>
    <s v="No"/>
    <m/>
    <m/>
  </r>
  <r>
    <x v="1"/>
    <n v="109"/>
    <x v="0"/>
    <m/>
    <m/>
    <s v="Reduced employee exposure to others (co-workers, public)"/>
    <m/>
    <s v="Reduction of Hours but not Pay"/>
    <m/>
    <m/>
    <m/>
    <m/>
    <m/>
    <m/>
    <m/>
    <m/>
    <m/>
    <m/>
    <m/>
    <m/>
    <m/>
    <x v="0"/>
    <m/>
    <s v="No"/>
    <m/>
    <m/>
    <m/>
    <m/>
    <s v="Yes"/>
    <m/>
    <s v="Yes"/>
    <m/>
    <s v="Yes"/>
    <m/>
    <m/>
  </r>
  <r>
    <x v="1"/>
    <n v="110"/>
    <x v="0"/>
    <m/>
    <s v="Remote work"/>
    <s v="Reduced employee exposure to others (co-workers, public)"/>
    <m/>
    <s v="Reduction of Hours but not Pay"/>
    <m/>
    <m/>
    <m/>
    <m/>
    <m/>
    <m/>
    <m/>
    <m/>
    <m/>
    <m/>
    <m/>
    <s v="Safety of my employees and reducing exposure to the community."/>
    <m/>
    <x v="1"/>
    <m/>
    <s v="Yes"/>
    <m/>
    <m/>
    <m/>
    <m/>
    <s v="Yes"/>
    <m/>
    <s v="Yes"/>
    <m/>
    <s v="No"/>
    <m/>
    <m/>
  </r>
  <r>
    <x v="1"/>
    <n v="111"/>
    <x v="1"/>
    <s v="Change of Schedule"/>
    <s v="Remote work"/>
    <s v="Reduced employee exposure to others (co-workers, public)"/>
    <m/>
    <s v="Reduction of Hours but not Pay"/>
    <m/>
    <m/>
    <m/>
    <m/>
    <s v="Increased Engagement via Technology"/>
    <m/>
    <m/>
    <m/>
    <m/>
    <m/>
    <m/>
    <s v="Continued availability of plant operators and reliable bleach supply."/>
    <m/>
    <x v="0"/>
    <s v="So far, no change observed. May be too early, however, we are a 'bedroom' suburb with little industry &amp; most everyone stayong home so water demant may not be significantly impacted."/>
    <s v="Yes"/>
    <s v="Most CIP work will be deferred.  Operational budgets  will be reduced where possible."/>
    <m/>
    <m/>
    <s v="None come to mind.  I am on Covid overload."/>
    <s v="Yes"/>
    <s v="Na"/>
    <s v="No"/>
    <s v="We anticipate that they will reach out to us.  Many long-term shutoffs are vacant."/>
    <s v="No"/>
    <s v="This is being done 'on the fly', adapting to the ever-changing circumstances."/>
    <m/>
  </r>
  <r>
    <x v="1"/>
    <n v="112"/>
    <x v="2"/>
    <s v="Change of Schedule"/>
    <m/>
    <s v="Reduced employee exposure to others (co-workers, public)"/>
    <m/>
    <s v="Reduction of Hours but not Pay"/>
    <m/>
    <m/>
    <m/>
    <m/>
    <m/>
    <m/>
    <m/>
    <m/>
    <m/>
    <m/>
    <m/>
    <s v="Lack of safety measures while interacting with the public."/>
    <m/>
    <x v="1"/>
    <m/>
    <s v="Yes"/>
    <s v="Future furlough days to recoup expenses."/>
    <m/>
    <m/>
    <s v="Our utility has engaged staff in NO training during this time. Communication is at an all time low. Grateful for ISAWWA for providing for members."/>
    <s v="Yes"/>
    <m/>
    <s v="Yes"/>
    <m/>
    <s v="No"/>
    <m/>
    <m/>
  </r>
  <r>
    <x v="1"/>
    <n v="113"/>
    <x v="0"/>
    <s v="Change of Schedule"/>
    <m/>
    <s v="Reduced employee exposure to others (co-workers, public)"/>
    <m/>
    <s v="Reduction of Hours but not Pay"/>
    <m/>
    <m/>
    <m/>
    <m/>
    <m/>
    <m/>
    <m/>
    <m/>
    <m/>
    <m/>
    <m/>
    <s v="Keeping employees healthy, dealing with a positive test."/>
    <m/>
    <x v="1"/>
    <m/>
    <s v="Yes"/>
    <s v="basically revenue shortfalls, being able to recover lost revenue if a customer moves out"/>
    <m/>
    <m/>
    <s v="not really, been getting fliers/posters from the CDC"/>
    <s v="Yes"/>
    <m/>
    <s v="No"/>
    <s v="most of the shutoffs are forclosures"/>
    <s v="No"/>
    <m/>
    <s v="plant operators moved to 12 hour days, 4 days on 4 days off to limit exposure if we have a positive test."/>
  </r>
  <r>
    <x v="1"/>
    <n v="114"/>
    <x v="0"/>
    <m/>
    <m/>
    <s v="Reduced employee exposure to others (co-workers, public)"/>
    <m/>
    <m/>
    <m/>
    <m/>
    <m/>
    <m/>
    <m/>
    <m/>
    <m/>
    <m/>
    <m/>
    <m/>
    <m/>
    <s v="Being able to get chemicals for plant operation.  Going into homes when there is a major issue  Maintaining good quality water"/>
    <m/>
    <x v="1"/>
    <s v="None at thisbtime"/>
    <s v="No"/>
    <s v="Water tank repair"/>
    <m/>
    <m/>
    <s v="Not at this time"/>
    <s v="Yes"/>
    <s v="n/a"/>
    <s v="Yes"/>
    <s v="."/>
    <s v="Yes"/>
    <s v="None"/>
    <s v="N/A"/>
  </r>
  <r>
    <x v="1"/>
    <n v="115"/>
    <x v="2"/>
    <m/>
    <m/>
    <s v="Reduced employee exposure to others (co-workers, public)"/>
    <m/>
    <m/>
    <m/>
    <m/>
    <m/>
    <s v="Increased Opportunities for Employee Training and Development"/>
    <s v="Increased Engagement via Technology"/>
    <m/>
    <m/>
    <m/>
    <m/>
    <m/>
    <m/>
    <s v="Chemical / Supply Chain  Protecting Critical Staff from Exposure"/>
    <m/>
    <x v="1"/>
    <m/>
    <s v="No"/>
    <m/>
    <m/>
    <m/>
    <m/>
    <s v="Yes"/>
    <m/>
    <m/>
    <m/>
    <s v="No"/>
    <m/>
    <m/>
  </r>
  <r>
    <x v="1"/>
    <n v="116"/>
    <x v="1"/>
    <m/>
    <s v="Remote work"/>
    <s v="Reduced employee exposure to others (co-workers, public)"/>
    <m/>
    <s v="Reduction of Hours but not Pay"/>
    <m/>
    <m/>
    <s v="Reduction of Training and Development Funds"/>
    <m/>
    <m/>
    <m/>
    <m/>
    <m/>
    <m/>
    <m/>
    <m/>
    <s v="PPE  Maintenance"/>
    <m/>
    <x v="1"/>
    <s v="N/a"/>
    <s v="No"/>
    <m/>
    <m/>
    <m/>
    <s v="No"/>
    <s v="Yes"/>
    <m/>
    <s v="No"/>
    <m/>
    <s v="Yes"/>
    <m/>
    <m/>
  </r>
  <r>
    <x v="1"/>
    <n v="117"/>
    <x v="0"/>
    <m/>
    <m/>
    <s v="Reduced employee exposure to others (co-workers, public)"/>
    <m/>
    <m/>
    <m/>
    <m/>
    <m/>
    <m/>
    <m/>
    <m/>
    <m/>
    <m/>
    <m/>
    <m/>
    <m/>
    <s v="Safety of all  Positive attitudes"/>
    <m/>
    <x v="0"/>
    <m/>
    <s v="No"/>
    <m/>
    <m/>
    <m/>
    <s v="Not now"/>
    <s v="Yes"/>
    <m/>
    <s v="No"/>
    <s v="Currently have no one shut off."/>
    <s v="No"/>
    <m/>
    <s v="Everything as of now is going well"/>
  </r>
  <r>
    <x v="1"/>
    <n v="118"/>
    <x v="1"/>
    <s v="Change of Schedule"/>
    <s v="Remote work"/>
    <m/>
    <m/>
    <m/>
    <m/>
    <m/>
    <m/>
    <s v="Increased Opportunities for Employee Training and Development"/>
    <s v="Increased Engagement via Technology"/>
    <m/>
    <m/>
    <m/>
    <m/>
    <m/>
    <m/>
    <s v="1. staffing water plant operations in the event of an exposure.  2. as an utility administrator, employee morale is a concern.  3. The long term financial impact on the utility."/>
    <m/>
    <x v="1"/>
    <s v="n/a"/>
    <s v="No"/>
    <s v="The business function lies with the utility.  I am confident in our ability sell water/wastewater; however, i am concerned about the economy in general and our customer's ability to pay - and long term ramifications."/>
    <m/>
    <m/>
    <m/>
    <s v="Yes"/>
    <s v="n/a"/>
    <s v="Yes"/>
    <s v="n/a"/>
    <s v="Yes"/>
    <s v="Our plan is confidential."/>
    <s v="Thank you to IS AWWA for providing support and guidance during this time."/>
  </r>
  <r>
    <x v="1"/>
    <n v="119"/>
    <x v="3"/>
    <m/>
    <s v="Remote work"/>
    <s v="Reduced employee exposure to others (co-workers, public)"/>
    <m/>
    <m/>
    <m/>
    <m/>
    <m/>
    <s v="Increased Opportunities for Employee Training and Development"/>
    <s v="Increased Engagement via Technology"/>
    <m/>
    <m/>
    <m/>
    <m/>
    <m/>
    <m/>
    <s v="1. Employee safety.  2. Impacts on personnel resource availability.  3. Identifying ways to help our clients manage this issue."/>
    <m/>
    <x v="1"/>
    <m/>
    <m/>
    <m/>
    <m/>
    <m/>
    <s v="Working remotely effectively and efficiently"/>
    <m/>
    <m/>
    <m/>
    <m/>
    <s v="Yes"/>
    <s v="Best practices for health and safety."/>
    <s v="I work for a consulting engineering company that provides support to water and wastewater utilities, so some of these questions do not apply to my organization. I have answered the ones that do apply with the assumption that utility means company."/>
  </r>
  <r>
    <x v="1"/>
    <n v="120"/>
    <x v="3"/>
    <s v="Change of Schedule"/>
    <s v="Remote work"/>
    <s v="Reduced employee exposure to others (co-workers, public)"/>
    <m/>
    <s v="Reduction of Hours but not Pay"/>
    <m/>
    <m/>
    <m/>
    <m/>
    <m/>
    <m/>
    <m/>
    <m/>
    <m/>
    <m/>
    <m/>
    <s v="Survival. Keeping our company working even if it’s a reduced level so we can keeping paying our employees."/>
    <m/>
    <x v="1"/>
    <m/>
    <m/>
    <m/>
    <m/>
    <m/>
    <m/>
    <m/>
    <s v="We are a essential technical serviceS provider"/>
    <m/>
    <m/>
    <m/>
    <m/>
    <s v="While I understand that it’s important to know what water utilities are doing, consultants, reps and service providers also make up a large percentage of membership. there are probably many who are wondering how others in private business are coping with this.  MAC would be a good source of survey questions that Also relate to us.  Thanks.  Ralph"/>
  </r>
  <r>
    <x v="1"/>
    <n v="121"/>
    <x v="1"/>
    <s v="Change of Schedule"/>
    <s v="Remote work"/>
    <s v="Reduced employee exposure to others (co-workers, public)"/>
    <m/>
    <m/>
    <m/>
    <m/>
    <m/>
    <m/>
    <m/>
    <m/>
    <m/>
    <m/>
    <m/>
    <m/>
    <m/>
    <s v="Falling behind on repairs"/>
    <m/>
    <x v="0"/>
    <m/>
    <s v="No"/>
    <m/>
    <m/>
    <m/>
    <s v="no"/>
    <s v="Yes"/>
    <s v="n/a"/>
    <s v="No"/>
    <s v="n/a"/>
    <s v="No"/>
    <m/>
    <s v="They are on going"/>
  </r>
  <r>
    <x v="1"/>
    <n v="122"/>
    <x v="1"/>
    <s v="Change of Schedule"/>
    <m/>
    <s v="Reduced employee exposure to others (co-workers, public)"/>
    <m/>
    <m/>
    <m/>
    <m/>
    <m/>
    <m/>
    <m/>
    <m/>
    <m/>
    <m/>
    <m/>
    <m/>
    <m/>
    <s v="Loss of critical staff! Keeping staff exposure to minimum!  Public perception of the safety regarding drinking water and waste water"/>
    <m/>
    <x v="2"/>
    <s v="Water usage has increased due to shelter in place order"/>
    <s v="Yes"/>
    <s v="Concerns of keeping water and sewer rates in place due to pandemic. Also considering postponing capital projects"/>
    <m/>
    <m/>
    <s v="Keeping staff safe when required to interact with customers"/>
    <s v="Yes"/>
    <m/>
    <s v="Yes"/>
    <m/>
    <s v="Yes"/>
    <m/>
    <m/>
  </r>
  <r>
    <x v="1"/>
    <n v="123"/>
    <x v="2"/>
    <s v="Change of Schedule"/>
    <s v="Remote work"/>
    <s v="Reduced employee exposure to others (co-workers, public)"/>
    <m/>
    <m/>
    <m/>
    <m/>
    <m/>
    <m/>
    <m/>
    <m/>
    <m/>
    <m/>
    <m/>
    <m/>
    <m/>
    <s v="To many people contained in bldg."/>
    <m/>
    <x v="3"/>
    <m/>
    <m/>
    <m/>
    <m/>
    <m/>
    <m/>
    <s v="Yes"/>
    <m/>
    <m/>
    <m/>
    <m/>
    <m/>
    <m/>
  </r>
  <r>
    <x v="1"/>
    <n v="124"/>
    <x v="1"/>
    <s v="Change of Schedule"/>
    <s v="Remote work"/>
    <s v="Reduced employee exposure to others (co-workers, public)"/>
    <m/>
    <s v="Reduction of Hours but not Pay"/>
    <m/>
    <m/>
    <m/>
    <m/>
    <s v="Increased Engagement via Technology"/>
    <m/>
    <m/>
    <m/>
    <m/>
    <m/>
    <m/>
    <s v="Someone contracting the virus and exposing others"/>
    <m/>
    <x v="1"/>
    <m/>
    <s v="No"/>
    <m/>
    <m/>
    <m/>
    <m/>
    <s v="Yes"/>
    <m/>
    <s v="No"/>
    <m/>
    <m/>
    <m/>
    <m/>
  </r>
  <r>
    <x v="1"/>
    <n v="125"/>
    <x v="1"/>
    <m/>
    <m/>
    <s v="Reduced employee exposure to others (co-workers, public)"/>
    <m/>
    <m/>
    <m/>
    <m/>
    <m/>
    <m/>
    <s v="Increased Engagement via Technology"/>
    <m/>
    <m/>
    <m/>
    <m/>
    <m/>
    <m/>
    <s v="Sickness hitting our water operators.  Supply chains stopping."/>
    <m/>
    <x v="2"/>
    <s v="Less water pumpage"/>
    <s v="No"/>
    <m/>
    <m/>
    <m/>
    <m/>
    <s v="Yes"/>
    <m/>
    <s v="No"/>
    <s v="We don't have any customer shut off."/>
    <s v="Yes"/>
    <m/>
    <m/>
  </r>
  <r>
    <x v="1"/>
    <n v="126"/>
    <x v="1"/>
    <m/>
    <m/>
    <s v="Reduced employee exposure to others (co-workers, public)"/>
    <m/>
    <m/>
    <m/>
    <m/>
    <m/>
    <m/>
    <m/>
    <m/>
    <m/>
    <m/>
    <m/>
    <m/>
    <m/>
    <s v="maintaining healthy employees  maintaining a month's worth of treatment and testing supplies"/>
    <m/>
    <x v="1"/>
    <m/>
    <s v="No"/>
    <m/>
    <m/>
    <m/>
    <s v="No"/>
    <s v="Yes"/>
    <m/>
    <s v="Yes"/>
    <s v="n/a"/>
    <s v="No"/>
    <m/>
    <m/>
  </r>
  <r>
    <x v="1"/>
    <n v="127"/>
    <x v="0"/>
    <s v="Change of Schedule"/>
    <m/>
    <s v="Reduced employee exposure to others (co-workers, public)"/>
    <m/>
    <m/>
    <s v="Reduction of Hours and Pay"/>
    <m/>
    <m/>
    <m/>
    <m/>
    <m/>
    <m/>
    <m/>
    <m/>
    <m/>
    <m/>
    <m/>
    <m/>
    <x v="1"/>
    <m/>
    <s v="No"/>
    <m/>
    <m/>
    <m/>
    <m/>
    <s v="Yes"/>
    <m/>
    <s v="No"/>
    <s v="Not applicable - no one currently shut off"/>
    <s v="No"/>
    <m/>
    <m/>
  </r>
  <r>
    <x v="1"/>
    <n v="128"/>
    <x v="1"/>
    <s v="Change of Schedule"/>
    <s v="Remote work"/>
    <s v="Reduced employee exposure to others (co-workers, public)"/>
    <m/>
    <s v="Reduction of Hours but not Pay"/>
    <m/>
    <m/>
    <m/>
    <m/>
    <s v="Increased Engagement via Technology"/>
    <m/>
    <m/>
    <m/>
    <m/>
    <m/>
    <m/>
    <s v="Employee Health  Supply availability"/>
    <m/>
    <x v="1"/>
    <m/>
    <s v="No"/>
    <m/>
    <m/>
    <m/>
    <m/>
    <s v="Yes"/>
    <m/>
    <s v="Yes"/>
    <m/>
    <s v="Yes"/>
    <m/>
    <m/>
  </r>
  <r>
    <x v="1"/>
    <n v="129"/>
    <x v="0"/>
    <m/>
    <m/>
    <m/>
    <m/>
    <m/>
    <m/>
    <m/>
    <m/>
    <m/>
    <m/>
    <m/>
    <m/>
    <m/>
    <m/>
    <m/>
    <m/>
    <s v="Nothing - we are a small community well with only 33 homes.  We live in the community."/>
    <m/>
    <x v="1"/>
    <s v="We have working families, that are not working."/>
    <s v="No"/>
    <m/>
    <m/>
    <m/>
    <m/>
    <s v="Yes"/>
    <m/>
    <s v="Yes"/>
    <m/>
    <s v="No"/>
    <m/>
    <m/>
  </r>
  <r>
    <x v="1"/>
    <n v="130"/>
    <x v="0"/>
    <m/>
    <m/>
    <m/>
    <m/>
    <m/>
    <m/>
    <m/>
    <m/>
    <m/>
    <m/>
    <s v="Not a thing for us in the field"/>
    <m/>
    <m/>
    <m/>
    <m/>
    <m/>
    <s v="Making us work as before"/>
    <m/>
    <x v="0"/>
    <m/>
    <s v="No"/>
    <s v="None"/>
    <m/>
    <m/>
    <m/>
    <s v="Yes"/>
    <m/>
    <s v="No"/>
    <s v="They have to pay"/>
    <s v="No"/>
    <m/>
    <m/>
  </r>
  <r>
    <x v="1"/>
    <n v="131"/>
    <x v="1"/>
    <s v="Change of Schedule"/>
    <s v="Remote work"/>
    <s v="Reduced employee exposure to others (co-workers, public)"/>
    <m/>
    <s v="Reduction of Hours but not Pay"/>
    <m/>
    <m/>
    <m/>
    <s v="Increased Opportunities for Employee Training and Development"/>
    <s v="Increased Engagement via Technology"/>
    <m/>
    <m/>
    <m/>
    <m/>
    <m/>
    <m/>
    <s v="Customer service, maintenance of pumping equipment, regulatory compliance."/>
    <m/>
    <x v="1"/>
    <s v="Disruption in normal schedules, different teams performing work, some communication difficulties, delays in providing service, reexamination of the budget and projects/ programs for this year."/>
    <s v="No"/>
    <m/>
    <m/>
    <m/>
    <s v="We have operators whose scheduled training for distribution and production were canceled. They need their hours before June and July this year to maintain their licenses."/>
    <s v="Yes"/>
    <m/>
    <s v="No"/>
    <s v="We have no customers whose water is turned off aside from vacant properties."/>
    <s v="Yes"/>
    <m/>
    <m/>
  </r>
  <r>
    <x v="1"/>
    <n v="132"/>
    <x v="0"/>
    <m/>
    <m/>
    <s v="Reduced employee exposure to others (co-workers, public)"/>
    <m/>
    <m/>
    <m/>
    <m/>
    <m/>
    <m/>
    <m/>
    <m/>
    <m/>
    <m/>
    <m/>
    <m/>
    <m/>
    <m/>
    <m/>
    <x v="1"/>
    <m/>
    <s v="No"/>
    <m/>
    <m/>
    <m/>
    <m/>
    <s v="Yes"/>
    <m/>
    <s v="Yes"/>
    <m/>
    <s v="No"/>
    <m/>
    <m/>
  </r>
  <r>
    <x v="1"/>
    <n v="133"/>
    <x v="1"/>
    <s v="Change of Schedule"/>
    <s v="Remote work"/>
    <m/>
    <m/>
    <m/>
    <m/>
    <m/>
    <m/>
    <m/>
    <s v="Increased Engagement via Technology"/>
    <m/>
    <m/>
    <m/>
    <m/>
    <m/>
    <m/>
    <s v="Employee Health and Safety  Employee Exhaustion  Supply Chain concerns"/>
    <m/>
    <x v="1"/>
    <m/>
    <s v="No"/>
    <m/>
    <m/>
    <m/>
    <s v="Not yet"/>
    <s v="Yes"/>
    <s v="Complying"/>
    <s v="No"/>
    <s v="No customers off at this time"/>
    <s v="Yes"/>
    <m/>
    <s v="Outside of stress and concerns of employees everything is going OK so far.  Concerned as this continues on obtaining materials needed to treat and maintain the plant."/>
  </r>
  <r>
    <x v="1"/>
    <n v="134"/>
    <x v="1"/>
    <m/>
    <s v="Remote work"/>
    <m/>
    <m/>
    <m/>
    <m/>
    <m/>
    <m/>
    <m/>
    <m/>
    <m/>
    <m/>
    <m/>
    <m/>
    <m/>
    <m/>
    <s v="illness"/>
    <m/>
    <x v="0"/>
    <m/>
    <s v="No"/>
    <m/>
    <m/>
    <m/>
    <s v="no"/>
    <s v="Yes"/>
    <s v="No"/>
    <s v="Yes"/>
    <s v="ok"/>
    <s v="No"/>
    <m/>
    <s v="ok"/>
  </r>
  <r>
    <x v="1"/>
    <n v="135"/>
    <x v="2"/>
    <s v="Change of Schedule"/>
    <s v="Remote work"/>
    <s v="Reduced employee exposure to others (co-workers, public)"/>
    <m/>
    <m/>
    <m/>
    <m/>
    <m/>
    <m/>
    <s v="Increased Engagement via Technology"/>
    <m/>
    <m/>
    <m/>
    <m/>
    <m/>
    <m/>
    <s v="Keeping plant staff healthy"/>
    <m/>
    <x v="1"/>
    <m/>
    <s v="No"/>
    <m/>
    <m/>
    <m/>
    <s v="We're good"/>
    <s v="Yes"/>
    <s v="Na"/>
    <s v="Yes"/>
    <s v="na"/>
    <s v="Yes"/>
    <m/>
    <s v="na"/>
  </r>
  <r>
    <x v="1"/>
    <n v="136"/>
    <x v="1"/>
    <s v="Change of Schedule"/>
    <s v="Remote work"/>
    <s v="Reduced employee exposure to others (co-workers, public)"/>
    <m/>
    <s v="Reduction of Hours but not Pay"/>
    <m/>
    <m/>
    <m/>
    <m/>
    <s v="Increased Engagement via Technology"/>
    <m/>
    <m/>
    <m/>
    <m/>
    <m/>
    <m/>
    <s v="Water plant operators catching COVID-19  How to keep the water plant operational if that occurs"/>
    <m/>
    <x v="1"/>
    <m/>
    <s v="Yes"/>
    <s v="Possible delays of projects"/>
    <m/>
    <m/>
    <s v="N/A"/>
    <s v="Yes"/>
    <m/>
    <s v="No"/>
    <s v="No pre-existing shutoffs"/>
    <s v="Yes"/>
    <m/>
    <s v="N/A"/>
  </r>
  <r>
    <x v="1"/>
    <n v="137"/>
    <x v="1"/>
    <s v="Change of Schedule"/>
    <s v="Remote work"/>
    <s v="Reduced employee exposure to others (co-workers, public)"/>
    <m/>
    <m/>
    <m/>
    <m/>
    <m/>
    <m/>
    <m/>
    <m/>
    <m/>
    <m/>
    <m/>
    <m/>
    <m/>
    <s v="Health of employees  Safe work practices"/>
    <m/>
    <x v="1"/>
    <m/>
    <s v="No"/>
    <m/>
    <m/>
    <m/>
    <m/>
    <s v="Yes"/>
    <m/>
    <s v="No"/>
    <s v="We are not aware of an occupied home with the water shut off."/>
    <s v="Yes"/>
    <m/>
    <m/>
  </r>
  <r>
    <x v="1"/>
    <n v="138"/>
    <x v="2"/>
    <s v="Change of Schedule"/>
    <s v="Remote work"/>
    <s v="Reduced employee exposure to others (co-workers, public)"/>
    <m/>
    <m/>
    <m/>
    <m/>
    <m/>
    <s v="Increased Opportunities for Employee Training and Development"/>
    <m/>
    <m/>
    <m/>
    <m/>
    <m/>
    <m/>
    <m/>
    <m/>
    <m/>
    <x v="2"/>
    <m/>
    <s v="No"/>
    <m/>
    <m/>
    <m/>
    <m/>
    <m/>
    <m/>
    <s v="No"/>
    <m/>
    <s v="No"/>
    <m/>
    <m/>
  </r>
  <r>
    <x v="1"/>
    <n v="139"/>
    <x v="2"/>
    <s v="Change of Schedule"/>
    <s v="Remote work"/>
    <s v="Reduced employee exposure to others (co-workers, public)"/>
    <m/>
    <m/>
    <m/>
    <m/>
    <m/>
    <s v="Increased Opportunities for Employee Training and Development"/>
    <s v="Increased Engagement via Technology"/>
    <s v="Paid Field Works Time and Half - Custodians and Building engineer."/>
    <m/>
    <m/>
    <m/>
    <m/>
    <m/>
    <s v="Easing anxiety   Maintaining safe practices   Cleaning and the perception of cleaning"/>
    <m/>
    <x v="3"/>
    <s v="NA, we are a school district"/>
    <s v="No"/>
    <m/>
    <m/>
    <m/>
    <s v="Use of PPE"/>
    <s v="Yes"/>
    <m/>
    <s v="Yes"/>
    <m/>
    <s v="Yes"/>
    <m/>
    <m/>
  </r>
  <r>
    <x v="1"/>
    <n v="140"/>
    <x v="2"/>
    <s v="Change of Schedule"/>
    <s v="Remote work"/>
    <s v="Reduced employee exposure to others (co-workers, public)"/>
    <m/>
    <m/>
    <m/>
    <m/>
    <m/>
    <m/>
    <s v="Increased Engagement via Technology"/>
    <m/>
    <m/>
    <m/>
    <m/>
    <m/>
    <m/>
    <m/>
    <m/>
    <x v="1"/>
    <m/>
    <s v="No"/>
    <m/>
    <m/>
    <m/>
    <m/>
    <s v="Yes"/>
    <m/>
    <s v="Yes"/>
    <m/>
    <s v="Yes"/>
    <m/>
    <m/>
  </r>
  <r>
    <x v="1"/>
    <n v="141"/>
    <x v="2"/>
    <s v="Change of Schedule"/>
    <s v="Remote work"/>
    <s v="Reduced employee exposure to others (co-workers, public)"/>
    <m/>
    <m/>
    <m/>
    <m/>
    <s v="Reduction of Training and Development Funds"/>
    <m/>
    <m/>
    <m/>
    <m/>
    <m/>
    <m/>
    <m/>
    <m/>
    <s v="That low employee morale will lead to people not coming into work when the COVID-19 hits us."/>
    <m/>
    <x v="1"/>
    <m/>
    <s v="Yes"/>
    <s v="Expecting downturn of about 20% of city budget for 2021"/>
    <m/>
    <m/>
    <s v="Cleaning"/>
    <s v="Yes"/>
    <m/>
    <s v="Yes"/>
    <m/>
    <s v="Yes"/>
    <s v="Shared with employees to help communicate information. But really  just business as usual."/>
    <m/>
  </r>
</pivotCacheRecords>
</file>

<file path=xl/pivotCache/pivotCacheRecords4.xml><?xml version="1.0" encoding="utf-8"?>
<pivotCacheRecords xmlns="http://schemas.openxmlformats.org/spreadsheetml/2006/main" xmlns:r="http://schemas.openxmlformats.org/officeDocument/2006/relationships" count="406">
  <r>
    <x v="0"/>
    <x v="0"/>
    <n v="1187"/>
    <s v="M"/>
    <m/>
    <m/>
    <m/>
    <m/>
    <m/>
    <m/>
    <m/>
    <m/>
    <m/>
    <n v="543243"/>
    <m/>
    <m/>
    <m/>
    <m/>
    <m/>
    <m/>
    <m/>
    <n v="390103"/>
    <m/>
    <m/>
    <m/>
    <m/>
    <m/>
    <m/>
    <m/>
    <n v="414109"/>
    <m/>
    <m/>
    <m/>
    <m/>
    <m/>
    <m/>
    <m/>
    <n v="410817"/>
    <s v="NOTE: DDW personnel spoke by phone with [City]  Finance Director on 11/18/2020."/>
    <n v="279000"/>
    <n v="199000"/>
    <n v="478000"/>
    <x v="0"/>
    <s v="N"/>
    <n v="200"/>
    <n v="99134"/>
    <m/>
    <x v="0"/>
    <n v="390103"/>
    <n v="410817"/>
    <n v="-129134"/>
    <n v="-23.7709459670902"/>
    <n v="20714"/>
    <n v="5.30987969843862"/>
    <n v="0.718100371288724"/>
    <n v="0.992050402188796"/>
    <n v="0.273950030900072"/>
    <x v="0"/>
  </r>
  <r>
    <x v="1"/>
    <x v="1"/>
    <n v="1841"/>
    <s v="M"/>
    <m/>
    <s v="N"/>
    <n v="57893"/>
    <n v="62690"/>
    <n v="81924"/>
    <n v="61947"/>
    <n v="68924"/>
    <n v="73490"/>
    <n v="73856"/>
    <n v="480724"/>
    <n v="48352"/>
    <n v="38273"/>
    <n v="64190"/>
    <n v="56357"/>
    <n v="72128"/>
    <n v="73111"/>
    <n v="62362"/>
    <n v="414773"/>
    <n v="55184"/>
    <n v="55081"/>
    <n v="83890"/>
    <n v="71827"/>
    <n v="57273"/>
    <n v="67721"/>
    <n v="63119"/>
    <n v="454095"/>
    <n v="37775"/>
    <n v="44044"/>
    <n v="91196"/>
    <n v="81560"/>
    <n v="67389"/>
    <n v="75577"/>
    <n v="66433"/>
    <n v="463974"/>
    <s v="Depreciation is included in the monthly expenses. It approximates $27,500 per month. Rate increases were incurred each June, billed in July. Capital outlay is not included in expenses as they are reclassified as a fixed asset at the end of the year.  NOTE: DDW personnel  spoke by phone with [City] financial personnel on 11/18/2020."/>
    <n v="80358"/>
    <n v="1312546"/>
    <n v="1392904"/>
    <x v="1"/>
    <s v="N"/>
    <n v="94"/>
    <n v="26264"/>
    <s v="There are 16 accounts that are over 90 days, There are 15 accounts that are in the 60-90 day range, There are 63 accounts that are in the 30-60 days range.  We are just now seeing people begin to struggle with paying their utility bills."/>
    <x v="1"/>
    <n v="414773"/>
    <n v="463974"/>
    <n v="-26629"/>
    <n v="-5.53935314234363"/>
    <n v="49201"/>
    <n v="11.862151104339"/>
    <n v="0.86280901307195"/>
    <n v="1.02175535956133"/>
    <n v="0.158946346489376"/>
    <x v="0"/>
  </r>
  <r>
    <x v="2"/>
    <x v="2"/>
    <n v="2993"/>
    <s v="M"/>
    <m/>
    <s v="N"/>
    <n v="211307.24"/>
    <n v="158021.66"/>
    <n v="186126.05"/>
    <n v="58544.94"/>
    <n v="221665.2"/>
    <n v="140103.41"/>
    <n v="206013.77"/>
    <n v="1181782.27"/>
    <n v="242042.15"/>
    <n v="227903.75"/>
    <n v="726576.97"/>
    <n v="246757.47"/>
    <n v="338277.42"/>
    <n v="293107.33"/>
    <n v="244668.4"/>
    <n v="2319333.49"/>
    <n v="208745.81"/>
    <n v="234928.43"/>
    <n v="1109574.14"/>
    <n v="123789.05"/>
    <n v="132745"/>
    <n v="174155.97"/>
    <n v="226313.42"/>
    <n v="2210251.82"/>
    <n v="253701.48"/>
    <n v="260055.73"/>
    <n v="758531.74"/>
    <n v="301623.37"/>
    <n v="356140.62"/>
    <n v="331266.01"/>
    <n v="273504.31"/>
    <n v="2534823.26"/>
    <s v="Each June reflects annual adjustments from actuaries for the pension and other post employment benefits valuation adjustments, as well as capitalization of expenses for capital assets offset by depreciation of those assets.  Requested data was to include operating costs, capital asset debt servicing and depreciation.      NOTE: DDW personnel spoke by phone with  [City] Chief WTO  on 11/17/2020."/>
    <n v="9158925.27"/>
    <n v="690600.38"/>
    <n v="9849525.65"/>
    <x v="1"/>
    <s v="N"/>
    <n v="118"/>
    <n v="21545"/>
    <s v="The City can continue, however deliquency is rising as more and more residents are understanding the no pay no consequence outcome.  Until this last week, our area was for the most part unaffected by CV19 in terms of caseload, however, the economic measures to small businesses (and their employees) have been devasting.  And even though $'s were available for CARES programs, the ability of these small businesses and self employed to be sophisticated and fast enough for the scarce allocation, has resulted in their business demise. It is those individuals who have lost their livilihood that are the targeted group.  We do have a sector of folks (through social media posts) that realize, no pay, no consequence - many are tenants who may have the means to pay, but really do not care. We are very effective and considerate of our community and their individual needs and work on individual payment plans, and would appreciate being able to manage our customers directly, without a statewide approach."/>
    <x v="1"/>
    <n v="2319333.49"/>
    <n v="2534823.26"/>
    <n v="1028469.55"/>
    <n v="87.0269910209433"/>
    <n v="215489.77"/>
    <n v="9.29102136148603"/>
    <n v="1.96257258961924"/>
    <n v="1.14684817225939"/>
    <n v="-0.815724417359843"/>
    <x v="0"/>
  </r>
  <r>
    <x v="3"/>
    <x v="3"/>
    <n v="99"/>
    <s v="M"/>
    <m/>
    <s v="Y"/>
    <m/>
    <m/>
    <m/>
    <m/>
    <m/>
    <m/>
    <m/>
    <n v="35696.49"/>
    <m/>
    <m/>
    <m/>
    <m/>
    <m/>
    <m/>
    <m/>
    <n v="45280.12"/>
    <m/>
    <m/>
    <m/>
    <m/>
    <m/>
    <m/>
    <m/>
    <n v="31616.09"/>
    <m/>
    <m/>
    <m/>
    <m/>
    <m/>
    <m/>
    <m/>
    <n v="41589.78"/>
    <m/>
    <m/>
    <n v="170522.46"/>
    <n v="170522.46"/>
    <x v="0"/>
    <s v="N"/>
    <n v="10"/>
    <n v="1819.29"/>
    <s v="We don't consider accounts until they 61 days past due. Delinquent accounts are much higher than in the past, due to our inability to turn off water service for delinquent accounts. If this trend contunues, we may have issues with meeting expenses."/>
    <x v="2"/>
    <n v="45280.12"/>
    <n v="41589.78"/>
    <n v="-4080.4"/>
    <n v="-11.4308157468703"/>
    <n v="-3690.34"/>
    <n v="-8.15002257061157"/>
    <n v="1.26847541593025"/>
    <n v="1.31546247496133"/>
    <n v="0.0469870590310753"/>
    <x v="0"/>
  </r>
  <r>
    <x v="4"/>
    <x v="4"/>
    <n v="102"/>
    <s v="M"/>
    <m/>
    <s v="N"/>
    <m/>
    <m/>
    <m/>
    <m/>
    <m/>
    <m/>
    <m/>
    <n v="37378.59"/>
    <m/>
    <m/>
    <m/>
    <m/>
    <m/>
    <m/>
    <m/>
    <n v="44767.25"/>
    <m/>
    <m/>
    <m/>
    <m/>
    <m/>
    <m/>
    <m/>
    <n v="56826.65"/>
    <m/>
    <m/>
    <m/>
    <m/>
    <m/>
    <m/>
    <m/>
    <n v="47584.19"/>
    <s v="I entered our actual income not accrual income and did not include our monthly $8 surcharge that goes into our CIP account. "/>
    <n v="56610.88"/>
    <n v="44647.92"/>
    <n v="101258.8"/>
    <x v="2"/>
    <s v="N"/>
    <n v="28"/>
    <n v="14000"/>
    <s v=" We also have around $20,000 in unpaid invoices we currently owe to our Engineers but have put a hold on all payments until they can clear up their accounting errors with the State so we can be sure of reimbursement. If we do not receive the reimbursement from the state for our Project Costs our Capital Improvement Account will have to be used to cover the cost. "/>
    <x v="2"/>
    <n v="44767.25"/>
    <n v="47584.19"/>
    <n v="19448.06"/>
    <n v="52.0299454848351"/>
    <n v="2816.94"/>
    <n v="6.29241242202727"/>
    <n v="1.19767091268023"/>
    <n v="0.837356944321018"/>
    <n v="-0.360313968359209"/>
    <x v="0"/>
  </r>
  <r>
    <x v="5"/>
    <x v="5"/>
    <n v="36"/>
    <s v="Q"/>
    <m/>
    <m/>
    <n v="452.83"/>
    <n v="499.15"/>
    <n v="572.27"/>
    <n v="1118.16"/>
    <n v="1290.19"/>
    <n v="1037.71"/>
    <n v="3656.39"/>
    <n v="8626.7"/>
    <n v="4125"/>
    <n v="1200"/>
    <n v="300"/>
    <n v="5225"/>
    <n v="450"/>
    <n v="150"/>
    <n v="4475"/>
    <n v="15925"/>
    <n v="340.91"/>
    <n v="683.06"/>
    <n v="954.64"/>
    <n v="1037.53"/>
    <n v="1180.01"/>
    <n v="3717.79"/>
    <n v="3562.72"/>
    <n v="11476.66"/>
    <n v="4266.5"/>
    <n v="1350"/>
    <n v="808.5"/>
    <n v="5075"/>
    <n v="650"/>
    <m/>
    <n v="3825"/>
    <n v="15975"/>
    <s v="No mobile home parks or apartments.  No payments received in September of 2020, but it wouldn't let me insert a zero."/>
    <m/>
    <n v="30630.22"/>
    <n v="30630.22"/>
    <x v="0"/>
    <s v="N"/>
    <n v="6"/>
    <n v="900"/>
    <s v="We don't consider accounts delinquent until they are 61 days past due."/>
    <x v="2"/>
    <n v="15925"/>
    <n v="15975"/>
    <n v="2849.96"/>
    <n v="33.0365029501431"/>
    <n v="50"/>
    <n v="0.313971742543171"/>
    <n v="1.84601295976445"/>
    <n v="1.39195549924804"/>
    <n v="-0.454057460516413"/>
    <x v="0"/>
  </r>
  <r>
    <x v="6"/>
    <x v="6"/>
    <n v="135"/>
    <s v="M"/>
    <m/>
    <s v="N"/>
    <n v="10034.04"/>
    <n v="12322.12"/>
    <n v="15155.84"/>
    <n v="12416.52"/>
    <n v="13127.86"/>
    <n v="13127.86"/>
    <n v="11863.53"/>
    <n v="88176.33"/>
    <n v="18682"/>
    <n v="20839.38"/>
    <n v="20852.62"/>
    <n v="23864.15"/>
    <n v="27784.66"/>
    <n v="25946.77"/>
    <n v="25228.8"/>
    <n v="163198.38"/>
    <n v="12224.16"/>
    <n v="11519.32"/>
    <n v="13331.37"/>
    <n v="13902.24"/>
    <n v="13881.31"/>
    <n v="14132.95"/>
    <n v="14571.49"/>
    <n v="93562.84"/>
    <n v="19662.83"/>
    <n v="19762.29"/>
    <n v="20887.86"/>
    <n v="23907.3"/>
    <n v="29399.66"/>
    <n v="30080.42"/>
    <n v="30018.16"/>
    <n v="173718.52"/>
    <s v="Oct 2020 revenue and expenses are estimates, because the books haven't been closed on that month yet."/>
    <n v="1008.56"/>
    <n v="179144.15"/>
    <n v="180152.71"/>
    <x v="1"/>
    <s v="Y"/>
    <n v="33"/>
    <n v="12453.57"/>
    <s v="SBA PPP financing used for payroll June - August 2020."/>
    <x v="2"/>
    <n v="163198.38"/>
    <n v="173718.52"/>
    <n v="5386.50999999999"/>
    <n v="6.10879359574162"/>
    <n v="10520.14"/>
    <n v="6.44622820398094"/>
    <n v="1.85081846794939"/>
    <n v="1.85670422146228"/>
    <n v="0.00588575351288934"/>
    <x v="0"/>
  </r>
  <r>
    <x v="7"/>
    <x v="7"/>
    <n v="4377"/>
    <s v="M"/>
    <m/>
    <m/>
    <m/>
    <m/>
    <m/>
    <m/>
    <m/>
    <m/>
    <m/>
    <n v="883987"/>
    <m/>
    <m/>
    <m/>
    <m/>
    <m/>
    <m/>
    <m/>
    <n v="1409943"/>
    <m/>
    <m/>
    <m/>
    <m/>
    <m/>
    <m/>
    <m/>
    <n v="1265433"/>
    <m/>
    <m/>
    <m/>
    <m/>
    <m/>
    <m/>
    <m/>
    <n v="1452494"/>
    <s v="**Some mobile home parks and apartments are submetered and some are not."/>
    <n v="5444007"/>
    <n v="2749453"/>
    <n v="8193460"/>
    <x v="0"/>
    <s v="N"/>
    <n v="70"/>
    <n v="10503"/>
    <s v="We consider accounts over 60 days past due date delinquent."/>
    <x v="3"/>
    <n v="1409943"/>
    <n v="1452494"/>
    <n v="381446"/>
    <n v="43.1506345681554"/>
    <n v="42551"/>
    <n v="3.01792341959923"/>
    <n v="1.59498160040815"/>
    <n v="1.14782370935482"/>
    <n v="-0.447157891053329"/>
    <x v="0"/>
  </r>
  <r>
    <x v="8"/>
    <x v="8"/>
    <n v="1233"/>
    <s v="M"/>
    <m/>
    <m/>
    <n v="64031"/>
    <n v="49573"/>
    <n v="103990"/>
    <n v="115036"/>
    <n v="61616"/>
    <n v="51171"/>
    <n v="59737"/>
    <n v="505136"/>
    <n v="102594"/>
    <n v="101024"/>
    <n v="105911"/>
    <n v="112095"/>
    <n v="109013"/>
    <n v="109085"/>
    <n v="110324"/>
    <n v="750046"/>
    <n v="41438"/>
    <n v="38616"/>
    <n v="63107"/>
    <n v="137657"/>
    <n v="43683"/>
    <n v="49112"/>
    <n v="49367"/>
    <n v="422980"/>
    <n v="110418"/>
    <n v="102766"/>
    <n v="115358"/>
    <n v="112764"/>
    <n v="115212"/>
    <n v="114007"/>
    <n v="108914"/>
    <n v="779439"/>
    <s v="** Some are and some are not submetered.        The revenues are all for water but include a capital improvement portion for which there were no expenditures in the periods being reviewed."/>
    <n v="136000"/>
    <n v="2170685"/>
    <n v="2306685"/>
    <x v="1"/>
    <s v="N"/>
    <n v="72"/>
    <n v="15850"/>
    <m/>
    <x v="0"/>
    <n v="750046"/>
    <n v="779439"/>
    <n v="-82156"/>
    <n v="-16.2641348072598"/>
    <n v="29393"/>
    <n v="3.9188263119862"/>
    <n v="1.48483972633113"/>
    <n v="1.84273251690387"/>
    <n v="0.357892790572746"/>
    <x v="0"/>
  </r>
  <r>
    <x v="9"/>
    <x v="9"/>
    <n v="620"/>
    <s v="M"/>
    <m/>
    <s v="N"/>
    <n v="45169"/>
    <n v="18867"/>
    <n v="18715"/>
    <n v="51146"/>
    <n v="25495"/>
    <n v="29625"/>
    <n v="46349"/>
    <n v="235366"/>
    <n v="22031"/>
    <n v="23593"/>
    <n v="30918"/>
    <n v="33074"/>
    <n v="29412"/>
    <n v="27291"/>
    <n v="24281"/>
    <n v="190600"/>
    <n v="23884"/>
    <n v="24708"/>
    <n v="31645"/>
    <n v="59550"/>
    <n v="25624"/>
    <n v="38715"/>
    <n v="39926"/>
    <n v="244052"/>
    <n v="24046"/>
    <n v="24891"/>
    <n v="30614"/>
    <n v="36024"/>
    <n v="39470"/>
    <n v="29105"/>
    <n v="27877"/>
    <n v="212027"/>
    <s v="The water system O&amp;M is subsidized by ad valorem tax revenues each year. Following a rate study in 2019 the Board made adjustments to the water rate structure and put into place a 3% annual increase over the next 5 years.  This will hopefully narrow the shortfall in revenues and free up more money for capital water projects such as the replacement of our aging water plant. The tax revenues are used for all services we provide, including water which is approximately 10 percent of the total.  The tax revenues are not showing in the above numbers, that's why revenues are show less than expenses.  The revenue figures presented include delinquent water bills that have not yet been paid - currently totalling $6,219."/>
    <n v="324086"/>
    <n v="1406588"/>
    <n v="1730674"/>
    <x v="0"/>
    <s v="N"/>
    <n v="118"/>
    <n v="6219"/>
    <s v="The District receives revenues from taxes and utility bills. The restricted water fund with a current balance in the amount of $324,086 will be used for capital water projects. The unrestricted funds in the amount of $1,406,588 are shared by many different services listed below. The District has approximately $250,000 in monthly M&amp;O expenses for all services with only $200,000 in operations income. $50,000 of tax revenue is used to supplement the $200,000 to pay monthly expenses. Any left over tax money is spent on essential capital projects and emergency needs for all the following services the District provides: Water, Sewer, Electric, Fire/ALS/Ocean Rescue, Parks which includes Airport, Golf Course, Children's Playground, Clubhouse/library, Recreational Trails and maintenance of 1,136 acres of Greenbelt.  Accounts are considered delinquent after 30 days."/>
    <x v="0"/>
    <n v="190600"/>
    <n v="212027"/>
    <n v="8686"/>
    <n v="3.69042257590306"/>
    <n v="21427"/>
    <n v="11.2418677859391"/>
    <n v="0.80980260530408"/>
    <n v="0.868777965351646"/>
    <n v="0.0589753600475668"/>
    <x v="0"/>
  </r>
  <r>
    <x v="10"/>
    <x v="10"/>
    <n v="1470"/>
    <s v="M"/>
    <m/>
    <s v="N"/>
    <n v="43767.21"/>
    <n v="142799.4"/>
    <n v="330378.45"/>
    <n v="58954.36"/>
    <n v="38761.56"/>
    <n v="41493.98"/>
    <n v="51969.74"/>
    <n v="708124.7"/>
    <n v="53342.78"/>
    <n v="59329.74"/>
    <n v="80698.06"/>
    <n v="75291.5"/>
    <n v="75977.67"/>
    <n v="64819.51"/>
    <n v="66266.24"/>
    <n v="475725.5"/>
    <n v="33213.78"/>
    <n v="132218.49"/>
    <n v="62692.62"/>
    <n v="78677.14"/>
    <n v="48615.37"/>
    <n v="57114.93"/>
    <n v="48387.73"/>
    <n v="460920.06"/>
    <n v="55686.33"/>
    <n v="59580.3"/>
    <n v="80142.35"/>
    <n v="73513.82"/>
    <n v="643.75"/>
    <n v="148158.88"/>
    <n v="289.6"/>
    <n v="418015.03"/>
    <s v="On the revenue sections for 2020, our water and sewer controls for the month of August were posted in the following month which is why you see such a high posting for September. The same situation will have taken place in October and November. On the expense sections, the City is on a Fiscal calendar year and in the month of June, all compensated absenses are booked to each dept including water. The City had a water department supervisor leave and cashed out vacation, etc.  Also, please  note in May of 2019 and 2020, the expenses are substantially higher due to our water line loan payment that is due biannually. "/>
    <m/>
    <n v="1073043.53"/>
    <n v="1073043.53"/>
    <x v="0"/>
    <s v="N"/>
    <n v="125"/>
    <n v="87522.64"/>
    <s v="The substantial increase in delinquent accounts is due to the &quot;Shelter in Place&quot; order that went into effect in March 2020. "/>
    <x v="0"/>
    <n v="475725.5"/>
    <n v="418015.03"/>
    <n v="-247204.64"/>
    <n v="-34.9097609502959"/>
    <n v="-57710.47"/>
    <n v="-12.1310440579704"/>
    <n v="0.671810346398029"/>
    <n v="0.906914379035705"/>
    <n v="0.235104032637677"/>
    <x v="0"/>
  </r>
  <r>
    <x v="11"/>
    <x v="11"/>
    <n v="290"/>
    <s v="M"/>
    <m/>
    <s v="N"/>
    <n v="4700"/>
    <n v="5000"/>
    <n v="43800"/>
    <n v="10100"/>
    <n v="18200"/>
    <n v="8600"/>
    <n v="7000"/>
    <n v="97400"/>
    <n v="7600"/>
    <n v="9100"/>
    <n v="11400"/>
    <n v="13700"/>
    <n v="13100"/>
    <n v="10700"/>
    <n v="11250"/>
    <n v="76850"/>
    <n v="9400"/>
    <n v="3600"/>
    <n v="5000"/>
    <n v="44200"/>
    <n v="13400"/>
    <n v="21000"/>
    <n v="12570"/>
    <n v="109170"/>
    <n v="8000"/>
    <n v="10000"/>
    <n v="14600"/>
    <n v="13800"/>
    <n v="12400"/>
    <n v="14000"/>
    <n v="11750"/>
    <n v="84550"/>
    <m/>
    <n v="33800"/>
    <n v="72300"/>
    <m/>
    <x v="1"/>
    <s v="N"/>
    <n v="5"/>
    <n v="502.5"/>
    <s v="Delinquent after 30 days."/>
    <x v="2"/>
    <n v="76850"/>
    <n v="84550"/>
    <n v="11770"/>
    <n v="12.0841889117043"/>
    <n v="7700"/>
    <n v="10.0195185426155"/>
    <n v="0.789014373716632"/>
    <n v="0.774480168544472"/>
    <n v="-0.0145342051721605"/>
    <x v="0"/>
  </r>
  <r>
    <x v="12"/>
    <x v="12"/>
    <n v="26"/>
    <s v="O"/>
    <s v="Billing is done through property tax role, split between the two property tax bills per year."/>
    <m/>
    <n v="5480"/>
    <n v="273"/>
    <n v="566"/>
    <n v="587"/>
    <n v="3772"/>
    <n v="2167"/>
    <n v="176"/>
    <m/>
    <m/>
    <m/>
    <m/>
    <m/>
    <n v="100"/>
    <m/>
    <m/>
    <m/>
    <n v="556"/>
    <n v="497"/>
    <n v="265"/>
    <n v="151"/>
    <n v="246"/>
    <n v="160"/>
    <n v="607"/>
    <m/>
    <m/>
    <m/>
    <m/>
    <m/>
    <m/>
    <m/>
    <n v="1000"/>
    <m/>
    <s v="April 2019 includes approximately $4000 in legal fees and $1100 for insurance.  August 2019 includes approximately $3500 in legal fees.  Sept 2019 includes approximately $1400 in legal fees.  total revenue for 2019 equals $10,518, none of which was accrued during the months in question, except for a $100 donation.  Total revenue for 2020 $11,640, not collected during months in questions, except for the $1,000 donation in Oct.  System operates with volunteer staff and some donations, that's why we are able to operate with such a small budget."/>
    <m/>
    <n v="40000"/>
    <n v="40000"/>
    <x v="0"/>
    <s v="N"/>
    <n v="1"/>
    <n v="824"/>
    <s v="The delinquent account is two years past due."/>
    <x v="2"/>
    <m/>
    <m/>
    <m/>
    <m/>
    <m/>
    <m/>
    <m/>
    <m/>
    <m/>
    <x v="1"/>
  </r>
  <r>
    <x v="13"/>
    <x v="13"/>
    <n v="6134"/>
    <s v="M"/>
    <m/>
    <s v="N"/>
    <n v="346004.47"/>
    <n v="360207.15"/>
    <n v="577364.91"/>
    <n v="121658.17"/>
    <n v="264428"/>
    <n v="441491.57"/>
    <n v="263877.08"/>
    <n v="2375031.35"/>
    <n v="466291.14"/>
    <n v="455707.99"/>
    <n v="460933.56"/>
    <n v="562157.07"/>
    <n v="497125.56"/>
    <n v="610690.68"/>
    <n v="503476.22"/>
    <n v="3556382.22"/>
    <n v="231691.44"/>
    <n v="269790.02"/>
    <n v="736238.23"/>
    <n v="152437.86"/>
    <n v="402021.16"/>
    <n v="496700.44"/>
    <n v="284840.86"/>
    <n v="2573720.01"/>
    <n v="412243.26"/>
    <n v="398364.47"/>
    <n v="539287.22"/>
    <n v="459439.11"/>
    <n v="513112"/>
    <n v="519544.68"/>
    <n v="474870.58"/>
    <n v="3316861.32"/>
    <s v="Please see comments in the Expense and Rev Qs (5-8) Tab"/>
    <n v="3920000"/>
    <n v="4608000"/>
    <n v="8528000"/>
    <x v="3"/>
    <s v="N"/>
    <n v="1390"/>
    <n v="287000"/>
    <s v="Our City's definition of delinquent for this survey's purposes are any accounts 30+ days past due. Comparing just the covid impacted period we are at net income of $1.18 MM vs. net income of $743K. April to October 2019 vs 2020 comparison demonstrates comparison pre covid period to covid period that we are at a decline of about 37% net income wise. The trend we are on is not sustainable. The majority of our reserves are capital in nature, not operating to support our water system infrastructure. Any type of legislation the SWRCB can support in order to help water systems would be appreciated with focuses on relief for not enforcing water discontinuation and commerical customer relief due to SIP (Shelter in Place). The fact that we are not discontinuing service per State requirements during the pandemic is mostly impacting our residential customer revenues. This is coupled with decreases City wide in consumption due to SIP which is majorily impacting our large commercial consumption revenues, including a University one of our largest customers City-wide. Our allowance for doubtful accounts/ delinquent accounts continue to grow as we are now 8+ months out with no authority to stop the clock on delinquent accounts due to status of pandemic."/>
    <x v="3"/>
    <n v="3556382.22"/>
    <n v="3316861.32"/>
    <n v="198688.66"/>
    <n v="8.36572788818134"/>
    <n v="-239520.9"/>
    <n v="-6.73495943863988"/>
    <n v="1.49740432689446"/>
    <n v="1.28874209592053"/>
    <n v="-0.208662230973937"/>
    <x v="0"/>
  </r>
  <r>
    <x v="14"/>
    <x v="14"/>
    <n v="357"/>
    <s v="M"/>
    <m/>
    <m/>
    <m/>
    <m/>
    <m/>
    <m/>
    <m/>
    <m/>
    <m/>
    <n v="76756.03"/>
    <m/>
    <m/>
    <m/>
    <m/>
    <m/>
    <m/>
    <m/>
    <n v="108716.38"/>
    <m/>
    <m/>
    <m/>
    <m/>
    <m/>
    <m/>
    <m/>
    <n v="51726.94"/>
    <m/>
    <m/>
    <m/>
    <m/>
    <m/>
    <m/>
    <m/>
    <n v="106351.96"/>
    <m/>
    <m/>
    <m/>
    <n v="310000"/>
    <x v="4"/>
    <s v="N"/>
    <n v="99"/>
    <n v="30131.87"/>
    <m/>
    <x v="0"/>
    <n v="108716.38"/>
    <n v="106351.96"/>
    <n v="-25029.09"/>
    <n v="-32.6086302274883"/>
    <n v="-2364.42"/>
    <n v="-2.17485166448699"/>
    <n v="1.41638878404733"/>
    <n v="2.05602651152378"/>
    <n v="0.639637727476458"/>
    <x v="0"/>
  </r>
  <r>
    <x v="15"/>
    <x v="15"/>
    <n v="72"/>
    <s v="M"/>
    <m/>
    <s v="N"/>
    <m/>
    <m/>
    <m/>
    <m/>
    <m/>
    <m/>
    <m/>
    <n v="40000"/>
    <m/>
    <m/>
    <m/>
    <m/>
    <m/>
    <m/>
    <m/>
    <m/>
    <m/>
    <m/>
    <m/>
    <m/>
    <m/>
    <m/>
    <m/>
    <n v="154000"/>
    <m/>
    <m/>
    <m/>
    <m/>
    <m/>
    <m/>
    <m/>
    <m/>
    <s v="Our water system is undergoing an upgrade.  The increase in cost for 2020 is due to system upgrades and water purchasing "/>
    <m/>
    <m/>
    <n v="200000"/>
    <x v="0"/>
    <s v="N"/>
    <n v="1"/>
    <n v="1000"/>
    <m/>
    <x v="2"/>
    <m/>
    <m/>
    <n v="114000"/>
    <n v="285"/>
    <m/>
    <m/>
    <m/>
    <m/>
    <m/>
    <x v="1"/>
  </r>
  <r>
    <x v="16"/>
    <x v="16"/>
    <n v="7532"/>
    <s v="M"/>
    <m/>
    <s v="N"/>
    <n v="2189524.285"/>
    <n v="1264318.605"/>
    <n v="637305.285"/>
    <n v="650401.801666667"/>
    <n v="510949.801666667"/>
    <n v="495662.801666667"/>
    <n v="1095300.80166667"/>
    <n v="6843463.38166667"/>
    <n v="859235.12"/>
    <n v="864490.12"/>
    <n v="1190461.12"/>
    <n v="1033625.8025"/>
    <n v="1007102.8025"/>
    <n v="1051515.8025"/>
    <n v="902799.8025"/>
    <n v="6909230.57"/>
    <n v="758952.801666667"/>
    <n v="405176.801666667"/>
    <n v="1642716.80166667"/>
    <n v="961867"/>
    <n v="1013226.07"/>
    <n v="636444.88"/>
    <n v="1016474"/>
    <n v="6434858.355"/>
    <n v="929810.8025"/>
    <n v="965919.8025"/>
    <n v="1494970.8025"/>
    <n v="932989"/>
    <n v="1034094"/>
    <n v="1099683"/>
    <n v="1037241"/>
    <n v="7494708.4075"/>
    <m/>
    <n v="5781986"/>
    <n v="714657"/>
    <n v="6496643"/>
    <x v="1"/>
    <s v="N"/>
    <n v="976"/>
    <n v="247936"/>
    <m/>
    <x v="3"/>
    <n v="6909230.57"/>
    <n v="7494708.4075"/>
    <n v="-408605.026666666"/>
    <n v="-5.97073446409169"/>
    <n v="585477.837499999"/>
    <n v="8.4738500411631"/>
    <n v="1.0096102199523"/>
    <n v="1.16470448827774"/>
    <n v="0.155094268325437"/>
    <x v="0"/>
  </r>
  <r>
    <x v="17"/>
    <x v="17"/>
    <n v="551"/>
    <s v="M"/>
    <m/>
    <m/>
    <n v="22307"/>
    <n v="21157"/>
    <n v="67218"/>
    <n v="24059"/>
    <n v="19413"/>
    <n v="82616"/>
    <n v="18800"/>
    <n v="255570"/>
    <n v="43575"/>
    <n v="33766"/>
    <n v="41095"/>
    <n v="46777"/>
    <n v="49719"/>
    <n v="39606"/>
    <n v="45381"/>
    <n v="299919"/>
    <n v="19772"/>
    <n v="16759"/>
    <n v="64670"/>
    <n v="40899"/>
    <n v="34415"/>
    <n v="35151"/>
    <n v="35365"/>
    <n v="247031"/>
    <n v="38092"/>
    <n v="40992"/>
    <n v="41666"/>
    <n v="50228"/>
    <n v="49832"/>
    <n v="55078"/>
    <n v="43689"/>
    <n v="319577"/>
    <s v="For the period of April-October 2019 there were one-time engineering expenses related to a specific project. These expenses totaled $15,879.                                                              Revenues for the period April-October 2020 included one-time revenues for meter connections of $6,069."/>
    <n v="50000"/>
    <n v="88635"/>
    <n v="138635"/>
    <x v="2"/>
    <s v="N"/>
    <n v="65"/>
    <n v="14417"/>
    <m/>
    <x v="0"/>
    <n v="299919"/>
    <n v="319577"/>
    <n v="-8539"/>
    <n v="-3.34115897797081"/>
    <n v="19658"/>
    <n v="6.55443636448508"/>
    <n v="1.17352975701373"/>
    <n v="1.29367164444948"/>
    <n v="0.120141887435748"/>
    <x v="0"/>
  </r>
  <r>
    <x v="18"/>
    <x v="18"/>
    <n v="210"/>
    <s v="M"/>
    <m/>
    <m/>
    <n v="15833.62"/>
    <n v="18806.57"/>
    <n v="10072.61"/>
    <n v="16708.56"/>
    <n v="24964.87"/>
    <n v="13271.61"/>
    <n v="11508.54"/>
    <n v="111166.38"/>
    <n v="12762.45"/>
    <n v="14523.37"/>
    <n v="18173.74"/>
    <n v="21476.83"/>
    <n v="20026.59"/>
    <n v="18076.71"/>
    <n v="13469.6"/>
    <n v="118509.29"/>
    <n v="12672.17"/>
    <n v="11782.12"/>
    <n v="13568.07"/>
    <n v="12067.47"/>
    <n v="13672.45"/>
    <n v="14324.14"/>
    <n v="16470"/>
    <n v="94556.42"/>
    <n v="13184.3"/>
    <n v="13205.98"/>
    <n v="23315.94"/>
    <n v="21880.42"/>
    <n v="23599.39"/>
    <n v="22895.28"/>
    <n v="15044.9"/>
    <n v="133126.21"/>
    <m/>
    <m/>
    <n v="707326.2"/>
    <m/>
    <x v="1"/>
    <s v="N"/>
    <n v="14"/>
    <n v="2434.21"/>
    <m/>
    <x v="0"/>
    <n v="118509.29"/>
    <n v="133126.21"/>
    <n v="-16609.96"/>
    <n v="-14.9415317832604"/>
    <n v="14616.92"/>
    <n v="12.3339866435787"/>
    <n v="1.06605333375073"/>
    <n v="1.40790239308976"/>
    <n v="0.34184905933903"/>
    <x v="0"/>
  </r>
  <r>
    <x v="19"/>
    <x v="19"/>
    <n v="37"/>
    <s v="M"/>
    <m/>
    <m/>
    <m/>
    <m/>
    <m/>
    <m/>
    <m/>
    <m/>
    <m/>
    <n v="9041.67"/>
    <m/>
    <m/>
    <m/>
    <m/>
    <m/>
    <m/>
    <m/>
    <n v="12460"/>
    <m/>
    <m/>
    <m/>
    <m/>
    <m/>
    <m/>
    <m/>
    <n v="20710.67"/>
    <m/>
    <m/>
    <m/>
    <m/>
    <m/>
    <m/>
    <m/>
    <n v="13267.92"/>
    <s v="Numbers based on June to May fiscal year. Annual revenue and expenses multiplied by 7/12 for the 7 months of interest for each year. "/>
    <n v="25000"/>
    <n v="47000"/>
    <n v="72000"/>
    <x v="1"/>
    <s v="N"/>
    <n v="0"/>
    <n v="0"/>
    <m/>
    <x v="2"/>
    <n v="12460"/>
    <n v="13267.92"/>
    <n v="11669"/>
    <n v="129.058016937137"/>
    <n v="807.92"/>
    <n v="6.48410914927769"/>
    <n v="1.378064008087"/>
    <n v="0.64063209929954"/>
    <n v="-0.737431908787462"/>
    <x v="0"/>
  </r>
  <r>
    <x v="20"/>
    <x v="20"/>
    <n v="32"/>
    <s v="A"/>
    <m/>
    <m/>
    <n v="277.5"/>
    <n v="1942.58"/>
    <n v="112.42"/>
    <n v="699.31"/>
    <n v="175.56"/>
    <n v="514"/>
    <n v="1309.55"/>
    <m/>
    <n v="14612"/>
    <m/>
    <m/>
    <m/>
    <m/>
    <m/>
    <m/>
    <n v="14612"/>
    <n v="427.78"/>
    <m/>
    <n v="434.1"/>
    <n v="198.03"/>
    <n v="907.69"/>
    <n v="481.9"/>
    <n v="277.71"/>
    <m/>
    <m/>
    <m/>
    <n v="2265"/>
    <n v="14150"/>
    <n v="790"/>
    <m/>
    <m/>
    <m/>
    <m/>
    <m/>
    <m/>
    <n v="60112.63"/>
    <x v="1"/>
    <s v="N"/>
    <n v="0"/>
    <n v="0"/>
    <s v="no impacts from SARS Cov2 novel coronavirus executive orders from the governor. "/>
    <x v="2"/>
    <n v="14612"/>
    <m/>
    <m/>
    <m/>
    <m/>
    <m/>
    <m/>
    <m/>
    <m/>
    <x v="1"/>
  </r>
  <r>
    <x v="21"/>
    <x v="21"/>
    <n v="42"/>
    <s v="A"/>
    <m/>
    <m/>
    <m/>
    <m/>
    <m/>
    <m/>
    <m/>
    <m/>
    <m/>
    <n v="7974"/>
    <m/>
    <m/>
    <m/>
    <m/>
    <m/>
    <m/>
    <m/>
    <n v="10122"/>
    <m/>
    <m/>
    <m/>
    <m/>
    <m/>
    <m/>
    <m/>
    <n v="8435"/>
    <m/>
    <m/>
    <m/>
    <m/>
    <m/>
    <m/>
    <m/>
    <n v="3064"/>
    <s v="New well pump (5007), Annual expenses 800 to state, insurance 750 normalized to 129/month.  "/>
    <m/>
    <n v="69000"/>
    <n v="69000"/>
    <x v="1"/>
    <s v="N"/>
    <n v="0"/>
    <n v="0"/>
    <s v="offered a discount if paid early in 2020. 90% paid to take advantage of discount. "/>
    <x v="2"/>
    <n v="10122"/>
    <n v="3064"/>
    <n v="461"/>
    <n v="5.78128918986707"/>
    <n v="-7058"/>
    <n v="-69.7293025093855"/>
    <n v="1.2693754702784"/>
    <n v="0.363248369887374"/>
    <n v="-0.906127100391031"/>
    <x v="2"/>
  </r>
  <r>
    <x v="22"/>
    <x v="22"/>
    <n v="42"/>
    <s v="A"/>
    <m/>
    <m/>
    <n v="16.5"/>
    <n v="173.58"/>
    <n v="501.9"/>
    <n v="913.9"/>
    <n v="110.84"/>
    <n v="1945.2"/>
    <n v="843.66"/>
    <n v="4504.84"/>
    <n v="755"/>
    <n v="355"/>
    <n v="255"/>
    <n v="30"/>
    <n v="2805"/>
    <n v="1288.75"/>
    <n v="195"/>
    <n v="5684"/>
    <n v="114.39"/>
    <n v="1165.02"/>
    <n v="150.62"/>
    <n v="95.71"/>
    <n v="974.17"/>
    <n v="264.89"/>
    <n v="805.75"/>
    <n v="3570.55"/>
    <m/>
    <m/>
    <m/>
    <n v="25"/>
    <n v="3387.5"/>
    <n v="2100"/>
    <n v="300"/>
    <n v="5812.5"/>
    <m/>
    <m/>
    <n v="16769"/>
    <n v="16769"/>
    <x v="0"/>
    <s v="N"/>
    <n v="3"/>
    <n v="675"/>
    <s v="customers have until July to get current. "/>
    <x v="2"/>
    <n v="5684"/>
    <n v="5812.5"/>
    <n v="-934.29"/>
    <n v="-20.7396933076424"/>
    <n v="128.5"/>
    <n v="2.26073187895848"/>
    <n v="1.26175402456025"/>
    <n v="1.62790046351402"/>
    <n v="0.366146438953774"/>
    <x v="0"/>
  </r>
  <r>
    <x v="23"/>
    <x v="23"/>
    <n v="1636"/>
    <s v="M"/>
    <m/>
    <m/>
    <n v="40350.43"/>
    <n v="56511.09"/>
    <n v="377183.86"/>
    <n v="101932.49"/>
    <n v="60933.75"/>
    <n v="46885.86"/>
    <n v="47928.17"/>
    <n v="731725.65"/>
    <n v="83881.09"/>
    <n v="55089.34"/>
    <n v="91894.63"/>
    <n v="91243.04"/>
    <n v="104798.99"/>
    <n v="114457.46"/>
    <n v="89877.15"/>
    <n v="631241.7"/>
    <n v="35785.04"/>
    <n v="42501.59"/>
    <n v="391851.41"/>
    <n v="104946.21"/>
    <n v="36894.19"/>
    <n v="54393.24"/>
    <n v="46634.41"/>
    <n v="713006.09"/>
    <n v="77616.53"/>
    <n v="75191.11"/>
    <n v="121930.09"/>
    <n v="99460.97"/>
    <n v="131556.639"/>
    <n v="138844.84"/>
    <n v="123752.47"/>
    <n v="768352.649"/>
    <s v="increase due to rate increase in january and drier year (people used more water). "/>
    <m/>
    <n v="958851.27"/>
    <n v="958851.27"/>
    <x v="1"/>
    <s v="N"/>
    <n v="114"/>
    <n v="9688.01"/>
    <m/>
    <x v="1"/>
    <n v="631241.7"/>
    <n v="768352.649"/>
    <n v="-18719.5600000001"/>
    <n v="-2.55827576906728"/>
    <n v="137110.949"/>
    <n v="21.7208319729194"/>
    <n v="0.862675375668463"/>
    <n v="1.07762424441564"/>
    <n v="0.214948868747178"/>
    <x v="0"/>
  </r>
  <r>
    <x v="24"/>
    <x v="24"/>
    <n v="580"/>
    <s v="M"/>
    <m/>
    <m/>
    <n v="103725.22"/>
    <n v="101718.16"/>
    <n v="46071.09"/>
    <n v="74545.81"/>
    <n v="55283.16"/>
    <n v="78148.84"/>
    <n v="75159.36"/>
    <n v="534651.64"/>
    <n v="45728.25"/>
    <n v="37602.84"/>
    <n v="62857.6"/>
    <n v="69261.27"/>
    <n v="89532.23"/>
    <n v="85423.28"/>
    <n v="55107.75"/>
    <n v="445513.22"/>
    <n v="60151.21"/>
    <n v="60638.55"/>
    <n v="45609.03"/>
    <n v="85784.6"/>
    <n v="65826.35"/>
    <n v="114802.04"/>
    <n v="73010.13"/>
    <n v="505821.91"/>
    <n v="30438.95"/>
    <n v="55817.29"/>
    <n v="76911.64"/>
    <n v="66966.44"/>
    <n v="112289.1"/>
    <n v="90649.42"/>
    <n v="87483.07"/>
    <n v="520555.91"/>
    <m/>
    <n v="85742.31"/>
    <n v="948023.02"/>
    <n v="1033765.33"/>
    <x v="1"/>
    <s v="N"/>
    <n v="105"/>
    <n v="21772.47"/>
    <m/>
    <x v="0"/>
    <n v="445513.22"/>
    <n v="520555.91"/>
    <n v="-28829.73"/>
    <n v="-5.39224568730399"/>
    <n v="75042.69"/>
    <n v="16.8440994859816"/>
    <n v="0.833277571167648"/>
    <n v="1.02912882915649"/>
    <n v="0.195851257988843"/>
    <x v="0"/>
  </r>
  <r>
    <x v="25"/>
    <x v="25"/>
    <n v="3825"/>
    <s v="M"/>
    <m/>
    <m/>
    <m/>
    <m/>
    <m/>
    <m/>
    <m/>
    <m/>
    <m/>
    <n v="1246982"/>
    <m/>
    <m/>
    <m/>
    <m/>
    <m/>
    <m/>
    <m/>
    <n v="1524736"/>
    <m/>
    <m/>
    <m/>
    <m/>
    <m/>
    <m/>
    <m/>
    <n v="1269078"/>
    <m/>
    <m/>
    <m/>
    <m/>
    <m/>
    <m/>
    <m/>
    <n v="1604868"/>
    <m/>
    <n v="1413130"/>
    <n v="500000"/>
    <n v="1913130"/>
    <x v="1"/>
    <s v="N"/>
    <n v="88"/>
    <n v="42642"/>
    <m/>
    <x v="1"/>
    <n v="1524736"/>
    <n v="1604868"/>
    <n v="22096"/>
    <n v="1.77195821591651"/>
    <n v="80132"/>
    <n v="5.25546717595702"/>
    <n v="1.2227409858362"/>
    <n v="1.26459366563757"/>
    <n v="0.0418526798013703"/>
    <x v="0"/>
  </r>
  <r>
    <x v="26"/>
    <x v="26"/>
    <n v="82"/>
    <s v="Q"/>
    <m/>
    <m/>
    <n v="2287.33"/>
    <n v="2899.7"/>
    <n v="2734.65"/>
    <n v="2848.6"/>
    <n v="3257.94"/>
    <n v="6803.79"/>
    <n v="2886.29"/>
    <n v="23718.3"/>
    <n v="10102.92"/>
    <n v="32.91"/>
    <n v="3.22"/>
    <n v="9953.19"/>
    <n v="483.26"/>
    <n v="3.22"/>
    <n v="9968.83"/>
    <n v="30547.55"/>
    <n v="2858.4"/>
    <n v="2398.93"/>
    <n v="3815.99"/>
    <n v="3427.87"/>
    <n v="2607.58"/>
    <n v="6190.8"/>
    <n v="3066.35"/>
    <n v="24365.92"/>
    <n v="10008.66"/>
    <n v="3.64"/>
    <n v="2.46"/>
    <n v="9952.5"/>
    <n v="10"/>
    <m/>
    <n v="10360"/>
    <n v="30337.26"/>
    <s v="Annual depreciation is recorded in Sept of each year: $4,009 in 2019 and $3,914 in 2020.  Revenue varies slightly each quarter due to transfer fees received for properties that have sold to new owners and any late fees assessed.  "/>
    <m/>
    <n v="47892.67"/>
    <n v="47892.67"/>
    <x v="1"/>
    <s v="N"/>
    <n v="2"/>
    <n v="7332.61"/>
    <s v="Both delinquent accounts are unrelated to covid-19.  They are old balances waiting for the properties to be sold at auction."/>
    <x v="2"/>
    <n v="30547.55"/>
    <n v="30337.26"/>
    <n v="647.619999999999"/>
    <n v="2.73046550553791"/>
    <n v="-210.290000000001"/>
    <n v="-0.688402179552864"/>
    <n v="1.28793168144429"/>
    <n v="1.24506934275414"/>
    <n v="-0.0428623386901437"/>
    <x v="0"/>
  </r>
  <r>
    <x v="27"/>
    <x v="4"/>
    <n v="166"/>
    <s v="BM"/>
    <m/>
    <m/>
    <n v="4022.97"/>
    <n v="4937.81"/>
    <n v="7420.69"/>
    <n v="4150.59"/>
    <n v="4222.84"/>
    <n v="4395.26"/>
    <n v="4526.78"/>
    <n v="33676.94"/>
    <n v="2736"/>
    <n v="8503.8"/>
    <n v="3737.83"/>
    <n v="7711"/>
    <n v="2981.92"/>
    <n v="10108.95"/>
    <n v="1937.34"/>
    <n v="37716.84"/>
    <n v="6550.39"/>
    <n v="6705.38"/>
    <n v="7656.81"/>
    <n v="7532.57"/>
    <n v="4395.01"/>
    <n v="4868.31"/>
    <n v="7911.3"/>
    <n v="45619.77"/>
    <n v="6550.39"/>
    <n v="8683"/>
    <n v="4403.04"/>
    <n v="9045.75"/>
    <n v="1380.56"/>
    <n v="9635.25"/>
    <n v="2028.33"/>
    <n v="41726.32"/>
    <m/>
    <m/>
    <n v="9203"/>
    <n v="9203"/>
    <x v="0"/>
    <s v="N"/>
    <n v="18"/>
    <n v="1691"/>
    <s v="The amount in the delinquent account does not include the current charges they owe of $ 1,296.00."/>
    <x v="2"/>
    <n v="37716.84"/>
    <n v="41726.32"/>
    <n v="11942.83"/>
    <n v="35.4629310145162"/>
    <n v="4009.48"/>
    <n v="10.6304769964822"/>
    <n v="1.11996042395776"/>
    <n v="0.914654326402786"/>
    <n v="-0.205306097554973"/>
    <x v="0"/>
  </r>
  <r>
    <x v="28"/>
    <x v="27"/>
    <n v="3261"/>
    <s v="M"/>
    <m/>
    <s v="N"/>
    <n v="380010.22"/>
    <n v="394124.14"/>
    <n v="292202.37"/>
    <n v="239531.33"/>
    <n v="332252.5"/>
    <n v="324939.92"/>
    <n v="336288.88"/>
    <n v="2299349.36"/>
    <n v="318353.94"/>
    <n v="318614.81"/>
    <n v="262650.46"/>
    <n v="334847.93"/>
    <n v="362226.12"/>
    <n v="390036.64"/>
    <n v="386762.41"/>
    <n v="2373492.31"/>
    <n v="265864.63"/>
    <n v="312595.16"/>
    <n v="277671.89"/>
    <n v="314809.09"/>
    <n v="310760.71"/>
    <n v="276657.32"/>
    <n v="312305.16"/>
    <n v="2070663.96"/>
    <n v="286307.8"/>
    <n v="367941.56"/>
    <n v="359921.94"/>
    <n v="399559.95"/>
    <n v="405392.86"/>
    <n v="420705.79"/>
    <n v="386227.03"/>
    <n v="2626056.93"/>
    <s v="Rate increases occurred Jan 1, 2020 and July 1, 2020.  Changed allocation of Administrative burden July 1, 2019.  This data includes [System]  and [System] systems."/>
    <n v="622091"/>
    <n v="1578178"/>
    <n v="2200269"/>
    <x v="1"/>
    <s v="N"/>
    <n v="115"/>
    <n v="44027"/>
    <s v="This amount includes both the sewer and water portion of the account receivable as the District's issues a single bill for water and wastewater and has no way of tracking delinquency separately as you are delinquent for both not one or the other if you do not pay that bill in full.  Water generally accounts for approximately 60% of the combined monthly bill."/>
    <x v="1"/>
    <n v="2373492.31"/>
    <n v="2626056.93"/>
    <n v="-228685.4"/>
    <n v="-9.9456569748931"/>
    <n v="252564.62"/>
    <n v="10.6410549103485"/>
    <n v="1.03224518696019"/>
    <n v="1.26821975015202"/>
    <n v="0.235974563191831"/>
    <x v="0"/>
  </r>
  <r>
    <x v="29"/>
    <x v="28"/>
    <n v="2032"/>
    <s v="M"/>
    <m/>
    <s v="N"/>
    <n v="316633"/>
    <n v="244390"/>
    <n v="453928"/>
    <n v="218339"/>
    <n v="140828"/>
    <n v="199436"/>
    <n v="185186"/>
    <n v="1758740"/>
    <n v="219542"/>
    <n v="228179"/>
    <n v="222056"/>
    <n v="243733"/>
    <n v="252909"/>
    <n v="254583"/>
    <n v="230605"/>
    <n v="1651607"/>
    <n v="225549"/>
    <n v="193207"/>
    <n v="328334"/>
    <n v="200739"/>
    <n v="208944"/>
    <n v="195088"/>
    <n v="241240"/>
    <n v="1593101"/>
    <n v="219854"/>
    <n v="233207"/>
    <n v="247664"/>
    <n v="259844"/>
    <n v="255593"/>
    <n v="262736"/>
    <n v="247953"/>
    <n v="1726851"/>
    <s v="Some months expenditures include costs that were ultimately capitalized."/>
    <n v="1756940"/>
    <n v="2755647"/>
    <n v="4512587"/>
    <x v="1"/>
    <s v="N"/>
    <n v="355"/>
    <n v="66340"/>
    <s v="What are we to do with customers who refuse to have their backflow prevention devices tested?  After repeated warnings we normally terminate service, but it appears we are not allowed to do this. Not testing these devices presents a health risk to the rest of the community."/>
    <x v="1"/>
    <n v="1651607"/>
    <n v="1726851"/>
    <n v="-165639"/>
    <n v="-9.41804928528378"/>
    <n v="75244"/>
    <n v="4.55580534594489"/>
    <n v="0.939085367933862"/>
    <n v="1.08395575672854"/>
    <n v="0.144870388794682"/>
    <x v="0"/>
  </r>
  <r>
    <x v="30"/>
    <x v="29"/>
    <n v="1478"/>
    <s v="M"/>
    <m/>
    <m/>
    <n v="112523"/>
    <n v="114832"/>
    <n v="99938"/>
    <n v="119574"/>
    <n v="116588"/>
    <n v="118165"/>
    <n v="104558"/>
    <m/>
    <n v="147633"/>
    <n v="115855"/>
    <n v="193165"/>
    <n v="157587"/>
    <n v="142380"/>
    <n v="144932"/>
    <n v="98422"/>
    <m/>
    <n v="111821"/>
    <n v="115428"/>
    <n v="122449"/>
    <n v="195242"/>
    <n v="142380"/>
    <n v="144932"/>
    <n v="98422"/>
    <m/>
    <n v="123115"/>
    <n v="316279"/>
    <n v="187496"/>
    <n v="270816"/>
    <n v="251245"/>
    <n v="217067"/>
    <n v="162862"/>
    <m/>
    <m/>
    <n v="1010533"/>
    <n v="805658"/>
    <n v="1816191"/>
    <x v="1"/>
    <s v="N"/>
    <n v="127"/>
    <n v="27582"/>
    <s v="Per [name], [district], there is a slightly higher number of delinquencies, but the primary difference is a higher amount on the delinquent accounts. "/>
    <x v="1"/>
    <n v="999974"/>
    <n v="1528880"/>
    <m/>
    <m/>
    <n v="528906"/>
    <n v="52.891975191355"/>
    <m/>
    <m/>
    <m/>
    <x v="2"/>
  </r>
  <r>
    <x v="31"/>
    <x v="9"/>
    <n v="550"/>
    <s v="BM"/>
    <m/>
    <s v="N"/>
    <m/>
    <m/>
    <m/>
    <m/>
    <m/>
    <m/>
    <m/>
    <n v="184025"/>
    <m/>
    <m/>
    <m/>
    <m/>
    <m/>
    <m/>
    <m/>
    <n v="481419"/>
    <m/>
    <m/>
    <m/>
    <m/>
    <m/>
    <m/>
    <m/>
    <n v="196499"/>
    <m/>
    <m/>
    <m/>
    <m/>
    <m/>
    <m/>
    <m/>
    <n v="515406"/>
    <s v="For 2019 and 2020 expenses and revenue, the water system provided the respective sums from April through October since items 1 to 4 of the Data Collection Rationale indicated that that is acceptable."/>
    <m/>
    <n v="221941.85"/>
    <n v="221941.85"/>
    <x v="1"/>
    <s v="N"/>
    <n v="24"/>
    <n v="14200"/>
    <s v="Report ran based on 4 months overdue for payment"/>
    <x v="0"/>
    <n v="481419"/>
    <n v="515406"/>
    <n v="12474"/>
    <n v="6.77842684417878"/>
    <n v="33987"/>
    <n v="7.05975460046238"/>
    <n v="2.61605216682516"/>
    <n v="2.62294464602873"/>
    <n v="0.00689247920357339"/>
    <x v="0"/>
  </r>
  <r>
    <x v="32"/>
    <x v="30"/>
    <n v="438"/>
    <s v="BM"/>
    <m/>
    <m/>
    <n v="51050.56"/>
    <n v="44460.01"/>
    <n v="62250.14"/>
    <n v="77998.34"/>
    <n v="54608.09"/>
    <n v="64918.92"/>
    <n v="63194.69"/>
    <m/>
    <n v="92150.65"/>
    <n v="2.61"/>
    <n v="99333.67"/>
    <n v="114.33"/>
    <n v="109784.34"/>
    <n v="53.46"/>
    <n v="101129.45"/>
    <m/>
    <n v="53787.67"/>
    <n v="54932.02"/>
    <n v="57404.72"/>
    <n v="72434.03"/>
    <n v="59305.99"/>
    <n v="57667.99"/>
    <n v="62588.23"/>
    <m/>
    <n v="92723.86"/>
    <n v="61.08"/>
    <n v="103457.2"/>
    <n v="259.11"/>
    <n v="125597.34"/>
    <n v="293.81"/>
    <n v="120308.96"/>
    <m/>
    <s v="The District had a rate increase July 1, 2020. I did not include depreciation.  I also do not include other revenue from property tax, grants and connection fees."/>
    <n v="111629.6"/>
    <n v="589042.77"/>
    <n v="700672.37"/>
    <x v="0"/>
    <s v="N"/>
    <n v="46"/>
    <n v="14421.95"/>
    <s v="(Per conversation with[name], System Manager) the delinquent accounts are customers who typically fail to pay their water bill on time and without the threat of the water being turned off have failed to pay for several months now."/>
    <x v="0"/>
    <n v="402568.51"/>
    <n v="442701.36"/>
    <m/>
    <m/>
    <n v="40132.85"/>
    <n v="9.96919754105953"/>
    <m/>
    <m/>
    <m/>
    <x v="0"/>
  </r>
  <r>
    <x v="33"/>
    <x v="31"/>
    <n v="195"/>
    <s v="A"/>
    <m/>
    <m/>
    <n v="13011.37"/>
    <n v="10271.97"/>
    <n v="16185.67"/>
    <n v="8174.74"/>
    <n v="11661.61"/>
    <n v="11638.2"/>
    <n v="10371.11"/>
    <n v="81314.67"/>
    <n v="11791"/>
    <n v="11791"/>
    <n v="11791"/>
    <n v="12859.15"/>
    <n v="12859.15"/>
    <n v="12859.15"/>
    <n v="12859.15"/>
    <n v="86809.6"/>
    <n v="4776.6"/>
    <n v="3667.8"/>
    <n v="8652.23"/>
    <n v="8698.96"/>
    <n v="12229.18"/>
    <n v="14551.95"/>
    <n v="11659.46"/>
    <n v="64236.18"/>
    <n v="12859.15"/>
    <n v="12859.15"/>
    <n v="12859.15"/>
    <n v="12822.08"/>
    <n v="12822.08"/>
    <n v="12822.08"/>
    <n v="12822.08"/>
    <n v="89865.77"/>
    <s v="The District contracts with [County] to place the annualized monthly service charges on the property tax rolls.  This costs 1% of the charges.  The District is guaranteed payment of all accounts and the County deals with delinquencies, therefore delinquent accounts do not affect the operation of the district. Payment for the service charges is scheduled at intervals, so in order to represent the monthly revenue, The District calculated the average monthly revenue based upon total revenue and spread it accordingly. Note, with regard to billing frequency the District stated they bill annually as they use the County Assessor’s Office to collect user fees as part of the annual property tax process.  (This is not to mean that the fees are an assessment or tax, just that they use the property tax billing process as a means to collect fees)."/>
    <n v="3717"/>
    <n v="146229"/>
    <n v="149946"/>
    <x v="1"/>
    <s v="N"/>
    <n v="0"/>
    <n v="0"/>
    <s v="The District contracts with [County] to place the annualized monthly service charges on the property tax rolls.  This costs 1% of the charges.  The District is guaranteed payment of all accounts and the County deals with delinquencies, therefore delinquent accounts do not affect the operation of the District. "/>
    <x v="0"/>
    <n v="86809.6"/>
    <n v="89865.77"/>
    <n v="-17078.49"/>
    <n v="-21.0029629339946"/>
    <n v="3056.17000000001"/>
    <n v="3.52054381082278"/>
    <n v="1.06757612125832"/>
    <n v="1.3989899461643"/>
    <n v="0.331413824905979"/>
    <x v="0"/>
  </r>
  <r>
    <x v="34"/>
    <x v="28"/>
    <n v="1682"/>
    <s v="O"/>
    <s v="Bi-annually in April and October"/>
    <m/>
    <n v="44676"/>
    <n v="108544"/>
    <n v="56371"/>
    <n v="52036"/>
    <n v="77071"/>
    <n v="41248"/>
    <n v="67414"/>
    <n v="447360"/>
    <n v="196507"/>
    <n v="274276"/>
    <n v="243482"/>
    <n v="232568"/>
    <n v="175613"/>
    <n v="127231"/>
    <n v="302668"/>
    <n v="1552345"/>
    <n v="47756"/>
    <n v="70633"/>
    <n v="57013"/>
    <n v="79397"/>
    <n v="106145"/>
    <n v="52843"/>
    <n v="119623"/>
    <n v="533410"/>
    <n v="112815"/>
    <n v="352297"/>
    <n v="298435"/>
    <n v="157713"/>
    <n v="174157"/>
    <n v="140977"/>
    <n v="211158"/>
    <n v="1447552"/>
    <s v="Revenue is rolling revenue carried over month to month"/>
    <m/>
    <n v="1566982"/>
    <n v="1566982"/>
    <x v="1"/>
    <s v="N"/>
    <n v="23"/>
    <n v="3301"/>
    <m/>
    <x v="1"/>
    <n v="1552345"/>
    <n v="1447552"/>
    <n v="86050"/>
    <n v="19.2350679542203"/>
    <n v="-104793"/>
    <n v="-6.75062566633062"/>
    <n v="3.47001296494993"/>
    <n v="2.71376989557751"/>
    <n v="-0.756243069372418"/>
    <x v="0"/>
  </r>
  <r>
    <x v="35"/>
    <x v="14"/>
    <n v="399"/>
    <s v="M"/>
    <m/>
    <m/>
    <n v="12001.03"/>
    <n v="13231.05"/>
    <n v="4144.2"/>
    <n v="9515.32"/>
    <n v="11468.77"/>
    <n v="11125.69"/>
    <n v="17929.99"/>
    <n v="75271.85"/>
    <n v="12648.02"/>
    <n v="12835.82"/>
    <n v="16454.01"/>
    <n v="13728.36"/>
    <n v="15331.2"/>
    <n v="17321.6"/>
    <n v="16724.12"/>
    <n v="105043.13"/>
    <n v="9047.27"/>
    <n v="11260.63"/>
    <n v="14484.74"/>
    <n v="11357.15"/>
    <n v="9899.62"/>
    <n v="12105.08"/>
    <n v="21376.43"/>
    <n v="89830.92"/>
    <n v="12910.87"/>
    <n v="12771.07"/>
    <n v="12064.53"/>
    <n v="16730.51"/>
    <n v="61179.25"/>
    <n v="17185.49"/>
    <n v="19617.35"/>
    <n v="107459.06"/>
    <m/>
    <n v="416345.13"/>
    <n v="62884.05"/>
    <n v="479229.18"/>
    <x v="1"/>
    <s v="N"/>
    <n v="22"/>
    <n v="2743.26"/>
    <m/>
    <x v="0"/>
    <n v="105043.13"/>
    <n v="107459.06"/>
    <n v="14559.07"/>
    <n v="19.3419850847295"/>
    <n v="2415.92999999999"/>
    <n v="2.2999409861454"/>
    <n v="1.39551678349874"/>
    <n v="1.19623688591857"/>
    <n v="-0.199279897580177"/>
    <x v="0"/>
  </r>
  <r>
    <x v="36"/>
    <x v="32"/>
    <n v="6360"/>
    <s v="BM"/>
    <m/>
    <s v="Y"/>
    <n v="377886"/>
    <n v="412005"/>
    <n v="386555"/>
    <n v="386993"/>
    <n v="525107"/>
    <n v="398363"/>
    <n v="383235"/>
    <n v="2870144"/>
    <n v="198725"/>
    <n v="227102"/>
    <n v="346426"/>
    <n v="400448"/>
    <n v="461565"/>
    <n v="469494"/>
    <n v="483385"/>
    <n v="2587145"/>
    <n v="293468"/>
    <n v="437855"/>
    <n v="419725"/>
    <n v="634046"/>
    <n v="704004"/>
    <n v="911981"/>
    <n v="553694"/>
    <n v="3954773"/>
    <n v="145282"/>
    <n v="283362"/>
    <n v="338740"/>
    <n v="435307"/>
    <n v="463315"/>
    <n v="496957"/>
    <n v="446950"/>
    <n v="2609913"/>
    <s v="Each and everyone of the accounts that were delinquent were all paid when we were able to enact shut off procedures.  Once they became aware of the executive order, they informed us they would not pay until it was recinded.  We explained, that the district has no avenue to collect and the costs falls on the remaining customers and may be reflected in future rate increases.  Also, this survey does not consider annual rate adjustments.  In addition, the delinquencies continue month to month as customers do not pay for services.  "/>
    <m/>
    <m/>
    <m/>
    <x v="1"/>
    <s v="N"/>
    <n v="18"/>
    <n v="5501"/>
    <s v="Each and everyone of the accounts that were delinquent were all paid when we were able to enact shut off procedures.  Once they became aware of the executive order, they informed us they would not pay until it was recinded.  We explained, that the district has no avenue to collect and the costs falls on the remaining customers and may be reflected in future rate increases.  Also, this survey does not consider annual rate adjustments.  In addition, the delinquencies continue month to month as customers do not pay for services.  "/>
    <x v="3"/>
    <n v="2587145"/>
    <n v="2609913"/>
    <n v="1084629"/>
    <n v="37.7900551331222"/>
    <n v="22768"/>
    <n v="0.880043445574175"/>
    <n v="0.901399023881729"/>
    <n v="0.659940026899142"/>
    <n v="-0.241458996982587"/>
    <x v="0"/>
  </r>
  <r>
    <x v="37"/>
    <x v="33"/>
    <n v="134"/>
    <s v="O"/>
    <s v="No bills collected, revenue is collected by County Assessor's office in property tax bills"/>
    <m/>
    <m/>
    <m/>
    <m/>
    <m/>
    <m/>
    <m/>
    <m/>
    <n v="38255"/>
    <m/>
    <m/>
    <m/>
    <m/>
    <m/>
    <m/>
    <m/>
    <n v="55417"/>
    <m/>
    <m/>
    <m/>
    <m/>
    <m/>
    <m/>
    <m/>
    <n v="59416"/>
    <m/>
    <m/>
    <m/>
    <m/>
    <m/>
    <m/>
    <m/>
    <n v="55417"/>
    <s v="No bills collected, rates and revenue collected by County Assessor's office in annual property tax bills. Expenses exceeded revenue from April through October in 2020 due to the geography and climate of the area as all upgrades, repairs, and maintenance are performed during this time period on an annual basis."/>
    <m/>
    <n v="50000"/>
    <n v="50000"/>
    <x v="1"/>
    <s v="N"/>
    <n v="0"/>
    <n v="0"/>
    <s v="Covid 19 has not affected our District financially"/>
    <x v="2"/>
    <n v="55417"/>
    <n v="55417"/>
    <n v="21161"/>
    <n v="55.3156450137237"/>
    <n v="0"/>
    <n v="0"/>
    <n v="1.44862109528166"/>
    <n v="0.932694896997442"/>
    <n v="-0.515926198284221"/>
    <x v="0"/>
  </r>
  <r>
    <x v="38"/>
    <x v="34"/>
    <n v="129"/>
    <s v="M"/>
    <m/>
    <m/>
    <m/>
    <m/>
    <m/>
    <m/>
    <m/>
    <m/>
    <m/>
    <n v="84574.73"/>
    <m/>
    <m/>
    <m/>
    <m/>
    <m/>
    <m/>
    <m/>
    <n v="117929.88"/>
    <m/>
    <m/>
    <m/>
    <m/>
    <m/>
    <m/>
    <m/>
    <n v="90402.2"/>
    <m/>
    <m/>
    <m/>
    <m/>
    <m/>
    <m/>
    <m/>
    <n v="118213.97"/>
    <s v="This property owners' association is responsible for roads and water.  They have a new SWTP.  They don't bill by usage - just a flat fee."/>
    <n v="76308.64"/>
    <n v="185000"/>
    <n v="261308.64"/>
    <x v="1"/>
    <s v="N"/>
    <n v="5"/>
    <n v="12030"/>
    <s v="The five delinquent accounts were in arrears before Covid started.  Two are from properties in foreclosure - the water system expects to receive payment when the properties sell.  The remaining three are habitually behind in payments.  Also, as noted previously, the property owners' association is also responsible for roads.  Consequently, the reported unrestricted reserves are for water; the restricted reserves are for roads."/>
    <x v="2"/>
    <n v="117929.88"/>
    <n v="118213.97"/>
    <n v="5827.47"/>
    <n v="6.89032054846643"/>
    <n v="284.089999999997"/>
    <n v="0.240897387498399"/>
    <n v="1.39438671574831"/>
    <n v="1.307644836077"/>
    <n v="-0.0867418796713113"/>
    <x v="0"/>
  </r>
  <r>
    <x v="39"/>
    <x v="35"/>
    <n v="164"/>
    <s v="O"/>
    <s v="Association dues are due twice a year, on Jan 31st and July 31."/>
    <m/>
    <m/>
    <m/>
    <m/>
    <m/>
    <m/>
    <m/>
    <m/>
    <n v="14324"/>
    <m/>
    <m/>
    <m/>
    <m/>
    <m/>
    <m/>
    <m/>
    <n v="14324"/>
    <m/>
    <m/>
    <m/>
    <m/>
    <m/>
    <m/>
    <m/>
    <n v="15126"/>
    <m/>
    <m/>
    <m/>
    <m/>
    <m/>
    <m/>
    <m/>
    <n v="15126"/>
    <s v="The Association purchases water from [Association] through two 4-inch meters.  Water charges are passed along to each member equally as part of their semi-annual Association dues. There is not a seperate water charge. The Association does not read meters regularly and does not charge members based on their individual water usage.   The Association is also responsible for maintaining 180 acres of common area including horse fencing, an extensive irrigation system, a clubhouse, and five lakes, as well as fire mitigation (prevention/clearing) in portions of that 180 acres.  In addition to taking care of the domestic water system, the Distribution Operator  performs all these other functions.  His salary, water system program fees, and laboratory analysis are rolled into the semi-annual Association dues (that cover both water system expenses and grounds maintence costs).  Expenses and revenue reported above are only based on [Association] monthly charges. Since these costs are passed to the customers in Association dues, it is assumed expenses equal revenue.  The Association does not determine revenue for the domestic water function alone since Association dues also cover grounds maintenance, irrigation, and fire prevention mitigations.  The Associations adjusts their dues based on their expenses, which also includes liability insurance."/>
    <n v="505000"/>
    <n v="0"/>
    <n v="505000"/>
    <x v="1"/>
    <s v="N"/>
    <n v="1"/>
    <n v="1414"/>
    <s v="The reserves reported above are for maintaing the grounds, and thus reported as &quot;restricted.&quot;  The Association presently does not have a reserve account for the domestic water system because it was just installed (brand new distribution piping) and has an expected service life of 30+ yrs.  There are presently no reserves for the water system. However the Association plans to start a reserve account for the domestic water system.    Note the new distribution system cost $3+ million dollars and was paid for with a ~$20,000 contribution from each Association member (about 75% paid upfront and 25% obtained loans)."/>
    <x v="2"/>
    <n v="14324"/>
    <n v="15126"/>
    <n v="802"/>
    <n v="5.59899469421949"/>
    <n v="802"/>
    <n v="5.59899469421949"/>
    <n v="1"/>
    <n v="1"/>
    <n v="0"/>
    <x v="0"/>
  </r>
  <r>
    <x v="40"/>
    <x v="36"/>
    <n v="54"/>
    <s v="O"/>
    <s v="Billing done on as used basis; some spots available for daily use"/>
    <s v="N"/>
    <m/>
    <m/>
    <m/>
    <m/>
    <m/>
    <m/>
    <m/>
    <m/>
    <m/>
    <m/>
    <m/>
    <m/>
    <m/>
    <m/>
    <m/>
    <m/>
    <m/>
    <m/>
    <m/>
    <m/>
    <m/>
    <m/>
    <m/>
    <n v="8357"/>
    <m/>
    <m/>
    <m/>
    <m/>
    <m/>
    <m/>
    <m/>
    <n v="8357"/>
    <s v="2019 data unknown as mobile home park was purcahsed in February 2020; water service is not separately billed, but water costs are accounted for in overall billing"/>
    <m/>
    <m/>
    <n v="5017"/>
    <x v="1"/>
    <s v="N"/>
    <n v="0"/>
    <n v="0"/>
    <m/>
    <x v="2"/>
    <m/>
    <n v="8357"/>
    <m/>
    <m/>
    <m/>
    <m/>
    <m/>
    <n v="1"/>
    <m/>
    <x v="1"/>
  </r>
  <r>
    <x v="41"/>
    <x v="37"/>
    <n v="480"/>
    <s v="M"/>
    <m/>
    <s v="N"/>
    <n v="51878.66"/>
    <n v="31014.77"/>
    <n v="69107.75"/>
    <n v="64324.9"/>
    <n v="50466.94"/>
    <n v="51911.18"/>
    <n v="43258.53"/>
    <n v="361962.73"/>
    <n v="43105.05"/>
    <n v="39553.45"/>
    <n v="56000.14"/>
    <n v="47641.66"/>
    <n v="46198.27"/>
    <n v="47213.23"/>
    <n v="42558.64"/>
    <n v="322270.44"/>
    <n v="50271.32"/>
    <n v="34377.47"/>
    <n v="89608.26"/>
    <n v="68181.57"/>
    <n v="38852.44"/>
    <n v="54637.11"/>
    <n v="46216.26"/>
    <n v="382144.43"/>
    <n v="52152.44"/>
    <n v="52706.46"/>
    <n v="71299.79"/>
    <n v="50835.6"/>
    <n v="79918.48"/>
    <n v="59378.33"/>
    <n v="56191.74"/>
    <n v="422482.84"/>
    <s v="These numbers reflect our regular operations.  I left out revenue and expenses that were for grants.  I also left out revenue and expenses for Insurance and FEMA items related to the [Name] Fire.  We also annexed [Place] in January 2020 which increased our customer base."/>
    <n v="410801"/>
    <n v="810242"/>
    <n v="1221043"/>
    <x v="1"/>
    <s v="N"/>
    <n v="2"/>
    <n v="505.94"/>
    <m/>
    <x v="0"/>
    <n v="322270.44"/>
    <n v="422482.84"/>
    <n v="20181.7"/>
    <n v="5.57562929199921"/>
    <n v="100212.4"/>
    <n v="31.0957467895597"/>
    <n v="0.890341500076541"/>
    <n v="1.10555802160979"/>
    <n v="0.215216521533247"/>
    <x v="0"/>
  </r>
  <r>
    <x v="42"/>
    <x v="38"/>
    <n v="1226"/>
    <s v="M"/>
    <m/>
    <s v="N"/>
    <n v="34209"/>
    <n v="37370"/>
    <n v="120104"/>
    <n v="40114"/>
    <n v="48132"/>
    <n v="43327"/>
    <n v="39655"/>
    <n v="362911"/>
    <n v="42333"/>
    <n v="41985"/>
    <n v="66482"/>
    <n v="56641"/>
    <n v="63801"/>
    <n v="60214"/>
    <n v="49984"/>
    <n v="381440"/>
    <n v="30111"/>
    <n v="34760"/>
    <n v="147141"/>
    <n v="31189"/>
    <n v="48091"/>
    <n v="48566"/>
    <n v="23343"/>
    <n v="363201"/>
    <n v="42912"/>
    <n v="50155"/>
    <n v="49457"/>
    <n v="65800"/>
    <n v="86579"/>
    <n v="66083"/>
    <n v="69528"/>
    <n v="430514"/>
    <s v="We recognize our depreciation expense annually in June every year. "/>
    <n v="539218"/>
    <n v="383871"/>
    <n v="923089"/>
    <x v="1"/>
    <s v="N"/>
    <n v="7"/>
    <n v="784"/>
    <m/>
    <x v="1"/>
    <n v="381440"/>
    <n v="430514"/>
    <n v="290"/>
    <n v="0.0799093992742022"/>
    <n v="49074"/>
    <n v="12.8654572147651"/>
    <n v="1.05105659514316"/>
    <n v="1.18533263950264"/>
    <n v="0.134276044359483"/>
    <x v="0"/>
  </r>
  <r>
    <x v="43"/>
    <x v="39"/>
    <n v="627"/>
    <s v="M"/>
    <m/>
    <m/>
    <n v="118152.86"/>
    <n v="143293.88"/>
    <n v="130849.03"/>
    <n v="135679.8"/>
    <n v="142249.86"/>
    <n v="133764.83"/>
    <n v="142397.96"/>
    <m/>
    <n v="145393.01"/>
    <n v="288824.81"/>
    <n v="109463.97"/>
    <n v="226540.69"/>
    <n v="220840.85"/>
    <n v="205075.08"/>
    <n v="185968.31"/>
    <m/>
    <n v="131729.79"/>
    <n v="125044.93"/>
    <n v="130185.46"/>
    <n v="155675.62"/>
    <n v="142676.47"/>
    <n v="156128.5"/>
    <m/>
    <m/>
    <n v="173461.87"/>
    <n v="222228.73"/>
    <n v="228166.34"/>
    <n v="257579.53"/>
    <n v="257277.64"/>
    <n v="226968.96"/>
    <m/>
    <m/>
    <s v="The water system's monthly expenses presented above do not include amounts for debt service, state income tax, or federal income tax as those costs are accounted for on an aggregate level after consolidation of [Comapny's] individual water systems."/>
    <m/>
    <m/>
    <m/>
    <x v="4"/>
    <m/>
    <m/>
    <m/>
    <m/>
    <x v="0"/>
    <n v="1382106.72"/>
    <m/>
    <m/>
    <m/>
    <m/>
    <m/>
    <m/>
    <m/>
    <m/>
    <x v="1"/>
  </r>
  <r>
    <x v="44"/>
    <x v="40"/>
    <n v="125"/>
    <s v="O"/>
    <s v="80% are annual, other 20% are monthly"/>
    <s v="N"/>
    <m/>
    <m/>
    <m/>
    <m/>
    <m/>
    <m/>
    <m/>
    <n v="21981.12"/>
    <m/>
    <m/>
    <m/>
    <m/>
    <m/>
    <m/>
    <m/>
    <n v="11102.84"/>
    <m/>
    <m/>
    <m/>
    <m/>
    <m/>
    <m/>
    <m/>
    <n v="29894.33"/>
    <m/>
    <m/>
    <m/>
    <m/>
    <m/>
    <m/>
    <m/>
    <n v="10709.33"/>
    <s v="Major expenses in 2020 that differ from 2019: large leak repair and pump replacement. Pump replacement and large leak repair were completed with funds from system reserve fund. Majority of revenue (80%) comes in in January and Decemeber because the system is mostly annual-billing based. The only revenues shown above are from the monthly accounts."/>
    <n v="0"/>
    <n v="96240.85"/>
    <n v="96240.85"/>
    <x v="1"/>
    <s v="N"/>
    <n v="1"/>
    <n v="96"/>
    <m/>
    <x v="2"/>
    <n v="11102.84"/>
    <n v="10709.33"/>
    <n v="7913.21"/>
    <n v="36.0000309356393"/>
    <n v="-393.51"/>
    <n v="-3.54422832356406"/>
    <n v="0.505108019973505"/>
    <n v="0.358239505618624"/>
    <n v="-0.146868514354881"/>
    <x v="0"/>
  </r>
  <r>
    <x v="45"/>
    <x v="41"/>
    <n v="2035"/>
    <s v="M"/>
    <m/>
    <s v="Y"/>
    <n v="94169.76"/>
    <n v="96371.46"/>
    <n v="110998.1"/>
    <n v="100976.62"/>
    <n v="120823.16"/>
    <n v="120442.53"/>
    <n v="164168.17"/>
    <n v="807949.8"/>
    <n v="142039.98"/>
    <n v="132300.39"/>
    <n v="150239.36"/>
    <n v="189184.31"/>
    <n v="147188.13"/>
    <n v="148190.52"/>
    <n v="134814.1"/>
    <n v="1043956.79"/>
    <n v="90821.55"/>
    <n v="96821.04"/>
    <n v="116126.9"/>
    <n v="126422.4"/>
    <n v="83165.69"/>
    <n v="128313.12"/>
    <n v="141877.31"/>
    <n v="783548.01"/>
    <n v="124452.6"/>
    <n v="130290.43"/>
    <n v="183727.12"/>
    <n v="157803.99"/>
    <n v="162016.35"/>
    <n v="148276.93"/>
    <n v="159812.79"/>
    <n v="1066380.21"/>
    <s v="For the past couple of years the water system sent all delinquent accounts to[County] and they in turn put the amount on the tax roll. The County then sends four checks annually. In addition, July of 2019, the District brought in two capital expension fees equaling $20,000, the same goes for June of 2020."/>
    <n v="527932.69"/>
    <n v="166518.67"/>
    <n v="694451.36"/>
    <x v="1"/>
    <s v="N"/>
    <n v="150"/>
    <n v="190000"/>
    <s v="Cannot do a breakdown of the amounts due to software; it would send out a deficiency notice; we don't want to do that with the current mandate. It's a rough estimate on the $190,000. We do not want to run these reports in our software under current mandate."/>
    <x v="0"/>
    <n v="1043956.79"/>
    <n v="1066380.21"/>
    <n v="-24401.79"/>
    <n v="-3.02021115668325"/>
    <n v="22423.4199999999"/>
    <n v="2.1479260650242"/>
    <n v="1.29210600708113"/>
    <n v="1.36096345902276"/>
    <n v="0.0688574519416267"/>
    <x v="0"/>
  </r>
  <r>
    <x v="46"/>
    <x v="42"/>
    <n v="2877"/>
    <s v="M"/>
    <m/>
    <m/>
    <m/>
    <m/>
    <n v="197051.77"/>
    <n v="258887"/>
    <n v="211843.89"/>
    <n v="222086.76"/>
    <n v="185864.21"/>
    <n v="1075733.63"/>
    <m/>
    <m/>
    <n v="233982.85"/>
    <n v="187781.65"/>
    <n v="234412.62"/>
    <n v="239251.48"/>
    <n v="295483.01"/>
    <n v="1190911.61"/>
    <n v="209346.99"/>
    <n v="221325.56"/>
    <n v="254916.71"/>
    <n v="213160.59"/>
    <n v="226007.68"/>
    <n v="238239.2"/>
    <n v="250583"/>
    <n v="1613579.73"/>
    <n v="235142.9"/>
    <n v="236596.24"/>
    <n v="293259.98"/>
    <n v="267151.81"/>
    <n v="313316.31"/>
    <n v="403861.65"/>
    <n v="280987.08"/>
    <n v="2030315.97"/>
    <s v="We had an accounting system change in May 2019. Available data was a dropped in lump sum that does not provide accurate per month information and therefore was not provided. "/>
    <n v="3374684.82"/>
    <n v="762209.87"/>
    <n v="4136894.69"/>
    <x v="5"/>
    <s v="N"/>
    <n v="1533"/>
    <n v="437552.38"/>
    <s v="Our system does not break down by dollar amounts it by aging. Total open balances as of 11/19/20 (Days 1-over 120) = $437,552.38 /  totaling: 1533 accounts. "/>
    <x v="1"/>
    <n v="1190911.61"/>
    <n v="2030315.97"/>
    <n v="537846.1"/>
    <n v="49.9980743374175"/>
    <n v="839404.36"/>
    <n v="70.484186479633"/>
    <n v="1.1070692379488"/>
    <n v="1.2582681427214"/>
    <n v="0.151198904772597"/>
    <x v="2"/>
  </r>
  <r>
    <x v="47"/>
    <x v="43"/>
    <n v="1064"/>
    <s v="M"/>
    <m/>
    <m/>
    <n v="89281.86"/>
    <n v="87478.95"/>
    <n v="63088.58"/>
    <n v="79073.46"/>
    <n v="65761.92"/>
    <n v="126939.71"/>
    <n v="82200.57"/>
    <n v="593825.05"/>
    <n v="77019.37"/>
    <n v="92036.64"/>
    <n v="88424.9"/>
    <n v="132497.41"/>
    <n v="115377.72"/>
    <n v="124182.65"/>
    <n v="84713.8"/>
    <n v="714252.49"/>
    <n v="286052.16"/>
    <n v="67481.66"/>
    <n v="97246.39"/>
    <n v="91701.98"/>
    <n v="207132.08"/>
    <n v="227024.44"/>
    <n v="108787.98"/>
    <n v="1085426.69"/>
    <n v="75831"/>
    <n v="96606.47"/>
    <n v="99500.08"/>
    <n v="113605.26"/>
    <n v="113795.43"/>
    <n v="118731.15"/>
    <n v="105696.97"/>
    <n v="723766.36"/>
    <s v="April 2020 expenses included the purchase of a generator."/>
    <n v="201174.94"/>
    <n v="27032.28"/>
    <n v="228207.22"/>
    <x v="2"/>
    <s v="N"/>
    <n v="203"/>
    <n v="59674.42"/>
    <m/>
    <x v="0"/>
    <n v="714252.49"/>
    <n v="723766.36"/>
    <n v="491601.64"/>
    <n v="82.7856015841703"/>
    <n v="9513.86999999988"/>
    <n v="1.33200375682273"/>
    <n v="1.20279952824489"/>
    <n v="0.66680354064262"/>
    <n v="-0.535995987602273"/>
    <x v="0"/>
  </r>
  <r>
    <x v="48"/>
    <x v="44"/>
    <n v="2487"/>
    <s v="M"/>
    <m/>
    <m/>
    <n v="209920.04"/>
    <n v="204467.78"/>
    <n v="236922.88"/>
    <n v="428616.58"/>
    <n v="531871.26"/>
    <n v="267762.02"/>
    <n v="633765.91"/>
    <n v="2513326.47"/>
    <n v="211987.78"/>
    <n v="211750.67"/>
    <n v="356320.34"/>
    <n v="303833.39"/>
    <n v="787274.47"/>
    <n v="386291.47"/>
    <n v="307841.28"/>
    <n v="2565299.4"/>
    <n v="223812.05"/>
    <n v="477414.23"/>
    <n v="691132"/>
    <n v="581064.32"/>
    <n v="523080.8"/>
    <n v="449121.77"/>
    <n v="378220.24"/>
    <n v="3323845.41"/>
    <n v="321374.71"/>
    <n v="284682.99"/>
    <n v="804153"/>
    <n v="336732.85"/>
    <n v="666797.51"/>
    <n v="392067.23"/>
    <n v="339252.34"/>
    <n v="3145060.63"/>
    <m/>
    <n v="627253"/>
    <n v="1854391"/>
    <n v="2481644"/>
    <x v="0"/>
    <s v="N"/>
    <n v="295"/>
    <n v="151859"/>
    <m/>
    <x v="1"/>
    <n v="2565299.4"/>
    <n v="3145060.63"/>
    <n v="810518.94"/>
    <n v="32.2488522551549"/>
    <n v="579761.229999999"/>
    <n v="22.6001389935225"/>
    <n v="1.0206789410848"/>
    <n v="0.946211463546976"/>
    <n v="-0.0744674775378245"/>
    <x v="0"/>
  </r>
  <r>
    <x v="49"/>
    <x v="45"/>
    <n v="1196"/>
    <s v="BM"/>
    <m/>
    <m/>
    <n v="28929.98"/>
    <n v="10973.17"/>
    <n v="57670.33"/>
    <n v="51767.37"/>
    <n v="48827.46"/>
    <n v="97755.06"/>
    <n v="21001.85"/>
    <n v="316925.22"/>
    <n v="26099.77"/>
    <m/>
    <n v="121163.34"/>
    <m/>
    <n v="129190.28"/>
    <m/>
    <n v="154336.75"/>
    <n v="430790.14"/>
    <n v="19884.46"/>
    <n v="48250.82"/>
    <n v="44775.19"/>
    <n v="3436.51"/>
    <n v="123954.06"/>
    <n v="61812.62"/>
    <n v="120114.57"/>
    <n v="422228.23"/>
    <n v="30683.55"/>
    <m/>
    <n v="140575.63"/>
    <m/>
    <n v="95651.09"/>
    <m/>
    <n v="173330.19"/>
    <n v="440240.46"/>
    <s v="April amount does not include revenue from March."/>
    <n v="1209856"/>
    <n v="996760"/>
    <n v="2206616"/>
    <x v="5"/>
    <s v="N"/>
    <n v="165"/>
    <n v="28402.92"/>
    <s v="The water system complained about having to continue services for delinquent accounts and not having access to operator certification exams._x000a_The answer to question 6 assumes that reserves cannot be used to cover delinquent accounts, in accordance with Prop 218."/>
    <x v="0"/>
    <n v="430790.14"/>
    <n v="440240.46"/>
    <n v="105303.01"/>
    <n v="33.2264532308284"/>
    <n v="9450.32000000001"/>
    <n v="2.19371780421901"/>
    <n v="1.35928008506234"/>
    <n v="1.04265993773083"/>
    <n v="-0.316620147331504"/>
    <x v="0"/>
  </r>
  <r>
    <x v="50"/>
    <x v="46"/>
    <n v="35"/>
    <s v="M"/>
    <m/>
    <m/>
    <n v="2033"/>
    <n v="1821"/>
    <n v="930"/>
    <n v="1113"/>
    <n v="4710"/>
    <n v="1434"/>
    <n v="1594"/>
    <n v="13635"/>
    <n v="1337"/>
    <n v="1929"/>
    <n v="1134"/>
    <n v="4503"/>
    <n v="16995"/>
    <n v="3335"/>
    <n v="6295"/>
    <n v="35528"/>
    <n v="2028"/>
    <n v="775"/>
    <n v="1250"/>
    <n v="2224"/>
    <n v="1394"/>
    <n v="1642"/>
    <n v="6602"/>
    <n v="49163"/>
    <n v="2627"/>
    <n v="2352"/>
    <n v="3010"/>
    <n v="4573"/>
    <n v="1387"/>
    <n v="3813"/>
    <n v="5320"/>
    <n v="23082"/>
    <s v="The post was very slow over the end of summer, as such bills were received late and payments were late."/>
    <m/>
    <m/>
    <n v="32000"/>
    <x v="1"/>
    <s v="N"/>
    <n v="3"/>
    <n v="450"/>
    <m/>
    <x v="2"/>
    <n v="35528"/>
    <n v="23082"/>
    <n v="35528"/>
    <n v="260.564723138981"/>
    <n v="-12446"/>
    <n v="-35.0315244314344"/>
    <n v="2.60564723138981"/>
    <n v="0.469499420295751"/>
    <n v="-2.13614781109405"/>
    <x v="0"/>
  </r>
  <r>
    <x v="51"/>
    <x v="47"/>
    <n v="176"/>
    <s v="M"/>
    <m/>
    <s v="N"/>
    <n v="18538.65"/>
    <n v="20117.57"/>
    <n v="24133.92"/>
    <n v="29694.13"/>
    <n v="40571.18"/>
    <n v="32710.86"/>
    <n v="32051.25"/>
    <n v="197817.56"/>
    <n v="22295.55"/>
    <n v="32009.72"/>
    <n v="26780.21"/>
    <n v="28331.11"/>
    <n v="33385.5"/>
    <n v="31394.99"/>
    <n v="25205.39"/>
    <n v="199402.47"/>
    <n v="24530.61"/>
    <n v="25661.19"/>
    <n v="28905.43"/>
    <n v="35508.02"/>
    <n v="41171.16"/>
    <n v="30699.36"/>
    <n v="36284.21"/>
    <n v="222759.98"/>
    <n v="24209.25"/>
    <n v="35067.06"/>
    <n v="26265.35"/>
    <n v="30871.23"/>
    <n v="32441.45"/>
    <n v="32839.17"/>
    <n v="29360.35"/>
    <n v="211053.86"/>
    <m/>
    <m/>
    <n v="108493.04"/>
    <n v="108493.04"/>
    <x v="1"/>
    <s v="N"/>
    <n v="5"/>
    <n v="3564.98"/>
    <s v="#5 - We do not have a reserve account set up for delinquent customers, $108,493.04 is balance in our savings account set aside for large construction projects."/>
    <x v="0"/>
    <n v="199402.47"/>
    <n v="211053.86"/>
    <n v="24942.42"/>
    <n v="12.6087997445727"/>
    <n v="11651.39"/>
    <n v="5.84315229395102"/>
    <n v="1.00801197830971"/>
    <n v="0.947449627172708"/>
    <n v="-0.0605623511370028"/>
    <x v="0"/>
  </r>
  <r>
    <x v="52"/>
    <x v="48"/>
    <n v="47"/>
    <s v="A"/>
    <s v="The option to pay quarterly is offered to all shareholders and currently are usin the option."/>
    <m/>
    <n v="2470"/>
    <n v="2470"/>
    <n v="2470"/>
    <n v="2470"/>
    <n v="2470"/>
    <n v="2470"/>
    <n v="2470"/>
    <n v="17290"/>
    <n v="4700"/>
    <n v="4700"/>
    <n v="4700"/>
    <n v="4700"/>
    <n v="4700"/>
    <n v="4700"/>
    <n v="4700"/>
    <n v="32900"/>
    <n v="2470"/>
    <n v="2470"/>
    <n v="2470"/>
    <n v="2700"/>
    <n v="2700"/>
    <n v="2470"/>
    <n v="2700"/>
    <n v="17290"/>
    <n v="4700"/>
    <n v="4700"/>
    <n v="4700"/>
    <n v="4700"/>
    <n v="4700"/>
    <n v="4700"/>
    <n v="4700"/>
    <n v="32900"/>
    <m/>
    <n v="259698"/>
    <n v="267215"/>
    <n v="527016"/>
    <x v="1"/>
    <s v="N"/>
    <n v="0"/>
    <n v="0"/>
    <s v="We do not have any accounts which are delinquent "/>
    <x v="2"/>
    <n v="32900"/>
    <n v="32900"/>
    <n v="0"/>
    <n v="0"/>
    <n v="0"/>
    <n v="0"/>
    <n v="1.90283400809717"/>
    <n v="1.90283400809717"/>
    <n v="0"/>
    <x v="0"/>
  </r>
  <r>
    <x v="53"/>
    <x v="49"/>
    <n v="19"/>
    <s v="O"/>
    <s v="Semi-Annually (Every 6 Months)"/>
    <m/>
    <n v="690"/>
    <n v="1773"/>
    <n v="1763"/>
    <n v="176"/>
    <n v="1156"/>
    <n v="605"/>
    <n v="1378"/>
    <n v="7541"/>
    <n v="1029"/>
    <n v="145"/>
    <n v="5"/>
    <m/>
    <m/>
    <n v="5"/>
    <n v="58"/>
    <n v="1242"/>
    <n v="1250"/>
    <n v="450"/>
    <n v="1550"/>
    <n v="3766"/>
    <n v="1551"/>
    <n v="440"/>
    <n v="1239"/>
    <n v="10246"/>
    <n v="6"/>
    <n v="1012"/>
    <m/>
    <m/>
    <m/>
    <m/>
    <n v="58"/>
    <n v="1076"/>
    <s v="No loss of revenue due to COVID-19._x000a_Billing in February 1, 2020. Income received in February and March was $11,106._x000a_Second billing is November 1, 2020. The 2019 November billing cycle produced $9,146 of income."/>
    <m/>
    <n v="42645"/>
    <n v="42645"/>
    <x v="1"/>
    <s v="N"/>
    <n v="2"/>
    <n v="7307"/>
    <s v="The two delinquent accounts have been accumulating debt for the past 3 years. They are not COVID-19 related."/>
    <x v="2"/>
    <n v="1242"/>
    <n v="1076"/>
    <n v="2705"/>
    <n v="35.8705741944039"/>
    <n v="-166"/>
    <n v="-13.365539452496"/>
    <n v="0.1646996419573"/>
    <n v="0.105016591840718"/>
    <n v="-0.0596830501165817"/>
    <x v="0"/>
  </r>
  <r>
    <x v="54"/>
    <x v="50"/>
    <n v="167"/>
    <s v="M"/>
    <m/>
    <s v="N"/>
    <m/>
    <m/>
    <m/>
    <m/>
    <m/>
    <m/>
    <m/>
    <n v="2399.34"/>
    <m/>
    <m/>
    <m/>
    <m/>
    <m/>
    <m/>
    <m/>
    <n v="12803"/>
    <m/>
    <m/>
    <m/>
    <m/>
    <m/>
    <m/>
    <m/>
    <n v="2869.02"/>
    <m/>
    <m/>
    <m/>
    <m/>
    <m/>
    <m/>
    <m/>
    <n v="12703"/>
    <s v="Totals for Table 1 expenses only include utilities, chemicals, and lab costs. The water system does not hold debt and the operator is not on payroll. The water system is not sub-metered, so a flat fee is charged for water use to all renters and lease holders of property served by the water system."/>
    <n v="0"/>
    <n v="0"/>
    <n v="0"/>
    <x v="1"/>
    <s v="N"/>
    <n v="10"/>
    <n v="1000"/>
    <s v="There is not currently a separate budget for the water system, although one is currently being created by a newly hired bookkeeper. All funds necessary for operation of the water system are made available by the owners of the property. It is not anticipated that any money will need to be borrowed for operations or modest improvements to the water system."/>
    <x v="2"/>
    <n v="12803"/>
    <n v="12703"/>
    <n v="469.68"/>
    <n v="19.5753832303884"/>
    <n v="-100"/>
    <n v="-0.781066937436538"/>
    <n v="5.33605074728884"/>
    <n v="4.42764428271675"/>
    <n v="-0.90840646457209"/>
    <x v="0"/>
  </r>
  <r>
    <x v="55"/>
    <x v="51"/>
    <n v="2944"/>
    <s v="M"/>
    <m/>
    <s v="N"/>
    <n v="36958.5"/>
    <n v="25737"/>
    <n v="343023"/>
    <n v="2692.39"/>
    <n v="30330"/>
    <n v="589432"/>
    <n v="23901.18"/>
    <n v="1052074.07"/>
    <n v="254085"/>
    <n v="265286"/>
    <n v="265417.94"/>
    <n v="302583.74"/>
    <n v="280717"/>
    <n v="285190.19"/>
    <n v="271495.72"/>
    <n v="1924775.59"/>
    <n v="40698.7"/>
    <n v="20906.85"/>
    <n v="531092.37"/>
    <n v="2528.64"/>
    <n v="50867.94"/>
    <n v="357231.07"/>
    <n v="36496.09"/>
    <n v="1039821.66"/>
    <n v="228986.32"/>
    <n v="236408.04"/>
    <n v="281374"/>
    <n v="283438.61"/>
    <n v="313372.53"/>
    <n v="268735.52"/>
    <n v="273241.23"/>
    <n v="1885556.25"/>
    <s v="The system has a mixture of monthly and end of quarter expenses. The order of magnitude difference between some months' expenses is real."/>
    <n v="2233288"/>
    <n v="4671785"/>
    <n v="6905073"/>
    <x v="3"/>
    <s v="N"/>
    <n v="233"/>
    <n v="107535.09"/>
    <s v="System was planning to begin shutting-off delinquent accounts in January; relayed to them that the Executive Order prohibiting water shutoffs does not end until the governor ends it. They had stopped assessing late fees; just started reassessing late fees in October 2020. They are starting to have to dig into their capital improvement funds to lessen the impact of no shutoffs. They have also stopped sending people to collections during the pandemic."/>
    <x v="1"/>
    <n v="1924775.59"/>
    <n v="1885556.25"/>
    <n v="-12252.41"/>
    <n v="-1.16459575892789"/>
    <n v="-39219.3400000001"/>
    <n v="-2.03760584889795"/>
    <n v="1.8295057780485"/>
    <n v="1.81334580970356"/>
    <n v="-0.016159968344938"/>
    <x v="0"/>
  </r>
  <r>
    <x v="56"/>
    <x v="52"/>
    <n v="4781"/>
    <s v="M"/>
    <m/>
    <s v="Y"/>
    <m/>
    <m/>
    <m/>
    <m/>
    <m/>
    <m/>
    <m/>
    <n v="4005257"/>
    <m/>
    <m/>
    <m/>
    <m/>
    <m/>
    <m/>
    <m/>
    <n v="4096860"/>
    <m/>
    <m/>
    <m/>
    <m/>
    <m/>
    <m/>
    <m/>
    <n v="4311907"/>
    <m/>
    <m/>
    <m/>
    <m/>
    <m/>
    <m/>
    <m/>
    <n v="4078153"/>
    <s v="Expenses, include depreciation; Some apartments are submetered, some are not. Mobile home parks - some are submetered and some are not."/>
    <m/>
    <n v="7325987"/>
    <n v="7325987"/>
    <x v="1"/>
    <s v="N"/>
    <n v="1868"/>
    <n v="1011783"/>
    <s v="Question 5:  Cash reserves, calulated as working capital (current assets less current liabilities),  are as of June 30, 2020 as we have not completed all required journal entries for the period needed October 31, 2020.                                                                                                                                               Question 8:  Our billing system does not allow for reporting on only residential accounts, therefore the information presented is for residential and commercial accounts as of October 31, 2020.  Also our system does not allow for reporting of only water delinquencies, therefore the delinquncies include all utility billings. Additional Notes from call: total amount listed in #8 is accurate; still trying to ascertain whether the number of delinquent accounts is 1868 or 1872. All utility accounts includes trash, electric, and water. A rough estimate of utility breakdown based on billing = electric (57%), water (24%), sewer (15%), trash (4%)."/>
    <x v="3"/>
    <n v="4096860"/>
    <n v="4078153"/>
    <n v="306650"/>
    <n v="7.65618785511142"/>
    <n v="-18707"/>
    <n v="-0.456617995245139"/>
    <n v="1.02287069219279"/>
    <n v="0.945788719469135"/>
    <n v="-0.0770819727236506"/>
    <x v="0"/>
  </r>
  <r>
    <x v="57"/>
    <x v="53"/>
    <n v="1070"/>
    <s v="M"/>
    <m/>
    <s v="N"/>
    <n v="138405.97"/>
    <n v="149311.99"/>
    <n v="162338.97"/>
    <n v="200829.08"/>
    <n v="154101.81"/>
    <n v="201991.92"/>
    <n v="137346.35"/>
    <n v="1144326.09"/>
    <n v="120025.31"/>
    <n v="168854.94"/>
    <n v="196979.11"/>
    <n v="163387.54"/>
    <n v="146060.33"/>
    <n v="159903.26"/>
    <n v="179690.57"/>
    <n v="1134901.06"/>
    <n v="205479.43"/>
    <n v="187518.95"/>
    <n v="230739.42"/>
    <n v="211367.25"/>
    <n v="218069.42"/>
    <n v="240727.07"/>
    <n v="171728.46"/>
    <n v="1465630"/>
    <n v="160813.89"/>
    <n v="173323.22"/>
    <n v="184533.51"/>
    <n v="213226.19"/>
    <n v="208110.69"/>
    <n v="212079.6"/>
    <n v="183692.23"/>
    <n v="1335779.33"/>
    <m/>
    <m/>
    <n v="529923.19"/>
    <n v="529923.19"/>
    <x v="1"/>
    <s v="N"/>
    <n v="37"/>
    <n v="3977.57"/>
    <s v="#5 - We do not have a reserve account set up for delinquent customers, $529,923.19 is balance in our savings account set aside for large construction projects"/>
    <x v="1"/>
    <n v="1134901.06"/>
    <n v="1335779.33"/>
    <n v="321303.91"/>
    <n v="28.0780026609373"/>
    <n v="200878.27"/>
    <n v="17.7000689381681"/>
    <n v="0.991763685122306"/>
    <n v="0.911402830182243"/>
    <n v="-0.0803608549400637"/>
    <x v="0"/>
  </r>
  <r>
    <x v="58"/>
    <x v="54"/>
    <n v="1534"/>
    <s v="M"/>
    <m/>
    <s v="N"/>
    <n v="86489.97"/>
    <n v="98637.2"/>
    <n v="636440.07"/>
    <n v="112120.64"/>
    <n v="116444.75"/>
    <n v="109322.41"/>
    <n v="94849.83"/>
    <n v="1249304.87"/>
    <n v="128276.81"/>
    <n v="159025.16"/>
    <n v="220515.66"/>
    <n v="164997.8"/>
    <n v="232721.86"/>
    <n v="207460"/>
    <n v="194168.39"/>
    <n v="1307165.68"/>
    <n v="196190.11"/>
    <n v="84545.77"/>
    <n v="128107.54"/>
    <n v="119703.42"/>
    <n v="104559.09"/>
    <n v="102924.18"/>
    <n v="100217.76"/>
    <n v="836247.87"/>
    <n v="138963.48"/>
    <n v="156831.08"/>
    <n v="200063.26"/>
    <n v="227592.37"/>
    <n v="211662.83"/>
    <n v="200385.17"/>
    <n v="175614.88"/>
    <n v="1311113.07"/>
    <m/>
    <m/>
    <n v="108493.04"/>
    <n v="108493.04"/>
    <x v="1"/>
    <s v="N"/>
    <n v="32"/>
    <n v="8080.83"/>
    <s v="#5: They do not have a reserve account set up for delinquent accounts."/>
    <x v="1"/>
    <n v="1307165.68"/>
    <n v="1311113.07"/>
    <n v="-413057"/>
    <n v="-33.0629464367653"/>
    <n v="3947.39000000013"/>
    <n v="0.301980847599987"/>
    <n v="1.04631440362511"/>
    <n v="1.5678522086998"/>
    <n v="0.521537805074683"/>
    <x v="0"/>
  </r>
  <r>
    <x v="59"/>
    <x v="55"/>
    <n v="227"/>
    <s v="Q"/>
    <m/>
    <s v="Y"/>
    <m/>
    <m/>
    <m/>
    <m/>
    <m/>
    <m/>
    <m/>
    <n v="84862.53"/>
    <n v="6823.21"/>
    <n v="6823.21"/>
    <n v="6823.21"/>
    <n v="6823.21"/>
    <n v="6823.21"/>
    <n v="6823.21"/>
    <n v="6823.21"/>
    <n v="47762.47"/>
    <m/>
    <m/>
    <m/>
    <m/>
    <m/>
    <m/>
    <m/>
    <n v="76145.58"/>
    <n v="9511.53"/>
    <n v="9511.53"/>
    <n v="9511.53"/>
    <n v="9511.53"/>
    <n v="9511.53"/>
    <n v="9511.53"/>
    <n v="9511.53"/>
    <n v="66580.71"/>
    <s v="Due to billing frequency (Q), the totals are listed in 1 and 3 above. Also, monthly averages were provided for 2 and Q4."/>
    <n v="0"/>
    <n v="0"/>
    <m/>
    <x v="1"/>
    <s v="N"/>
    <n v="36"/>
    <n v="53589.21"/>
    <s v="[Company] is a huge corporation; th water system is supported when there is a need; if I need something, I will get it; I do not have a balance sheet or cash; I'm in the Maintenance Department. Note: one customer has accured over $26,000 in debt. COVID-19 has not any significant impact on our water system. -[name] "/>
    <x v="0"/>
    <n v="47762.47"/>
    <n v="66580.71"/>
    <n v="-8716.95"/>
    <n v="-10.2718478932928"/>
    <n v="18818.24"/>
    <n v="39.3996374140617"/>
    <n v="0.562821659924586"/>
    <n v="0.874387062256273"/>
    <n v="0.311565402331687"/>
    <x v="0"/>
  </r>
  <r>
    <x v="60"/>
    <x v="56"/>
    <n v="2"/>
    <s v="O"/>
    <s v="Lodgers are not billed for water use"/>
    <s v="N"/>
    <m/>
    <m/>
    <m/>
    <m/>
    <m/>
    <m/>
    <m/>
    <n v="19333"/>
    <m/>
    <m/>
    <m/>
    <m/>
    <m/>
    <m/>
    <m/>
    <n v="8138"/>
    <m/>
    <m/>
    <m/>
    <m/>
    <m/>
    <m/>
    <m/>
    <n v="10707"/>
    <m/>
    <m/>
    <m/>
    <m/>
    <m/>
    <m/>
    <m/>
    <n v="8051.81"/>
    <m/>
    <n v="800000"/>
    <n v="429736"/>
    <n v="1229736"/>
    <x v="1"/>
    <s v="N"/>
    <n v="0"/>
    <n v="0"/>
    <m/>
    <x v="2"/>
    <n v="8138"/>
    <n v="8051.81"/>
    <n v="-8626"/>
    <n v="-44.6180106553561"/>
    <n v="-86.1899999999996"/>
    <n v="-1.0591054313099"/>
    <n v="0.420938292039518"/>
    <n v="0.752013635939105"/>
    <n v="0.331075343899587"/>
    <x v="0"/>
  </r>
  <r>
    <x v="61"/>
    <x v="11"/>
    <n v="190"/>
    <s v="M"/>
    <m/>
    <m/>
    <n v="25726"/>
    <n v="70023"/>
    <n v="63374"/>
    <n v="38807"/>
    <n v="36009"/>
    <n v="41695"/>
    <n v="38955"/>
    <m/>
    <n v="39839"/>
    <n v="36300"/>
    <n v="44703"/>
    <n v="38898"/>
    <n v="35624"/>
    <n v="46105"/>
    <n v="35715"/>
    <m/>
    <m/>
    <m/>
    <m/>
    <m/>
    <m/>
    <m/>
    <m/>
    <n v="294250"/>
    <m/>
    <m/>
    <m/>
    <m/>
    <m/>
    <m/>
    <m/>
    <n v="303091"/>
    <m/>
    <m/>
    <m/>
    <n v="541837"/>
    <x v="1"/>
    <s v="N"/>
    <n v="0"/>
    <m/>
    <m/>
    <x v="2"/>
    <n v="277184"/>
    <n v="303091"/>
    <m/>
    <m/>
    <n v="25907"/>
    <n v="9.34649907642577"/>
    <m/>
    <n v="1.03004587935429"/>
    <m/>
    <x v="0"/>
  </r>
  <r>
    <x v="62"/>
    <x v="57"/>
    <n v="9698"/>
    <s v="M"/>
    <m/>
    <m/>
    <n v="807184"/>
    <n v="336625"/>
    <n v="3537965"/>
    <n v="224015"/>
    <n v="1211018"/>
    <n v="249031"/>
    <n v="1278775"/>
    <n v="7644613"/>
    <n v="923419"/>
    <n v="1359555"/>
    <n v="2198207"/>
    <n v="709647"/>
    <n v="1830953"/>
    <n v="1688110"/>
    <n v="1506354"/>
    <n v="10216245"/>
    <n v="878464"/>
    <n v="997073"/>
    <n v="3971130"/>
    <n v="233836"/>
    <n v="1384177"/>
    <n v="316740"/>
    <n v="2534447"/>
    <n v="10315867"/>
    <n v="1167705"/>
    <n v="1305391"/>
    <n v="2821816"/>
    <n v="768351"/>
    <n v="1774418"/>
    <n v="1681303"/>
    <n v="1880924"/>
    <n v="11399908"/>
    <s v="Rates increased July 2019, January 2020. Oct 2019 YTD only included 2 monthly Zone 7 invoices, Oct 2020 YTD included 3. This accounts for about $1 million of the difference between the two years."/>
    <m/>
    <m/>
    <m/>
    <x v="4"/>
    <m/>
    <m/>
    <m/>
    <m/>
    <x v="3"/>
    <n v="10216245"/>
    <n v="11399908"/>
    <n v="2671254"/>
    <n v="34.9429591792286"/>
    <n v="1183663"/>
    <n v="11.5860866688299"/>
    <n v="1.3363979314584"/>
    <n v="1.10508481739829"/>
    <n v="-0.231313114060115"/>
    <x v="0"/>
  </r>
  <r>
    <x v="63"/>
    <x v="58"/>
    <n v="9944"/>
    <s v="BM"/>
    <m/>
    <s v="N"/>
    <n v="569113.31"/>
    <n v="739344.09"/>
    <n v="5429707.49"/>
    <n v="408904.64"/>
    <n v="704979.4"/>
    <n v="1276634.11"/>
    <n v="865923.97"/>
    <n v="9994607.01"/>
    <n v="922653.06"/>
    <n v="968494.14"/>
    <n v="1101872.8"/>
    <n v="1345323.62"/>
    <n v="1226013.97"/>
    <n v="1501691.05"/>
    <n v="1220319.14"/>
    <n v="8286367.78"/>
    <n v="742335.2"/>
    <n v="960903.44"/>
    <n v="3280827.9"/>
    <n v="790092.8"/>
    <n v="938975.14"/>
    <n v="818493.16"/>
    <n v="670848.7"/>
    <n v="8202476.34"/>
    <n v="1021292.7"/>
    <n v="1128102.53"/>
    <n v="1247928.79"/>
    <n v="1559259.12"/>
    <n v="1320178.92"/>
    <n v="1666757.14"/>
    <n v="1267151.16"/>
    <n v="9210670.36"/>
    <m/>
    <n v="0"/>
    <n v="5316053"/>
    <n v="5316053"/>
    <x v="1"/>
    <s v="N"/>
    <n v="742"/>
    <n v="170669"/>
    <m/>
    <x v="3"/>
    <n v="8286367.78"/>
    <n v="9210670.36"/>
    <n v="-1792130.67"/>
    <n v="-17.9309768578885"/>
    <n v="924302.579999999"/>
    <n v="11.1544962104011"/>
    <n v="0.829083902119329"/>
    <n v="1.12291337130513"/>
    <n v="0.293829469185805"/>
    <x v="0"/>
  </r>
  <r>
    <x v="64"/>
    <x v="59"/>
    <n v="1191"/>
    <s v="M"/>
    <m/>
    <m/>
    <m/>
    <m/>
    <m/>
    <m/>
    <m/>
    <m/>
    <m/>
    <m/>
    <m/>
    <m/>
    <m/>
    <m/>
    <m/>
    <m/>
    <m/>
    <m/>
    <m/>
    <m/>
    <m/>
    <m/>
    <m/>
    <m/>
    <m/>
    <m/>
    <m/>
    <m/>
    <m/>
    <m/>
    <m/>
    <m/>
    <m/>
    <m/>
    <m/>
    <m/>
    <m/>
    <m/>
    <x v="1"/>
    <m/>
    <m/>
    <m/>
    <m/>
    <x v="1"/>
    <m/>
    <m/>
    <m/>
    <m/>
    <m/>
    <m/>
    <m/>
    <m/>
    <m/>
    <x v="1"/>
  </r>
  <r>
    <x v="65"/>
    <x v="60"/>
    <n v="9814"/>
    <s v="BM"/>
    <s v="We bill customers once every two months."/>
    <m/>
    <m/>
    <m/>
    <m/>
    <m/>
    <m/>
    <m/>
    <m/>
    <m/>
    <m/>
    <m/>
    <m/>
    <m/>
    <m/>
    <m/>
    <m/>
    <m/>
    <n v="349589.54"/>
    <n v="549835.55"/>
    <n v="2263048.44"/>
    <n v="559035.28"/>
    <n v="466618.32"/>
    <n v="306336.04"/>
    <n v="362871.41"/>
    <n v="4857334.58"/>
    <n v="1447234.39"/>
    <n v="125786.1"/>
    <n v="1896072.17"/>
    <n v="1112852.37"/>
    <n v="1304045.09"/>
    <n v="1157941.73"/>
    <n v="1158950.97"/>
    <n v="8202882.82"/>
    <s v="We have mobile home parks and apartments that are and are not submetered. Answer for Cell C19 is &quot;yes&quot; and &quot;no&quot;"/>
    <n v="5600000"/>
    <n v="4800000"/>
    <n v="10400000"/>
    <x v="0"/>
    <s v="N"/>
    <n v="1633"/>
    <n v="714106"/>
    <s v="Reserve amounts (restricted and unrestricted) current as of June 30, 2020 (last audit). We have not needed to access our reserve funds to sustain operations or projects."/>
    <x v="3"/>
    <m/>
    <n v="8202882.82"/>
    <m/>
    <m/>
    <m/>
    <m/>
    <m/>
    <n v="1.68876215646648"/>
    <m/>
    <x v="1"/>
  </r>
  <r>
    <x v="66"/>
    <x v="61"/>
    <n v="5145"/>
    <s v="M"/>
    <m/>
    <m/>
    <m/>
    <m/>
    <m/>
    <m/>
    <m/>
    <m/>
    <m/>
    <n v="2724500"/>
    <m/>
    <m/>
    <m/>
    <m/>
    <m/>
    <m/>
    <m/>
    <n v="1956500"/>
    <m/>
    <m/>
    <m/>
    <m/>
    <m/>
    <m/>
    <m/>
    <n v="3409300"/>
    <m/>
    <m/>
    <m/>
    <m/>
    <m/>
    <m/>
    <m/>
    <n v="1906300"/>
    <m/>
    <m/>
    <m/>
    <n v="3923300"/>
    <x v="2"/>
    <s v="N"/>
    <n v="406"/>
    <m/>
    <s v="Covid 19 has affected the City in revenue in that we have A DECREASE IN Utility bills being paid, coupled by added labor cost with the sanitizing all expects of our daily routines. Additional cost to supply all employee Covid 19 related PPE. Customer service has declined with face to face contact, Cities facilities being closed to the public. Many of the customer service, meetings have been switched to zoom and social media. Ongoing infrastructure repairs and maintenance have taken on new and rather interesting procedure and additional cost in labor and time with all aspects needing PPE and social distancing in the work field. The concern of the public that Covid 19 can be transmitted through drinking water is an ongoing public service battle."/>
    <x v="1"/>
    <n v="1956500"/>
    <n v="1906300"/>
    <n v="684800"/>
    <n v="25.1348871352542"/>
    <n v="-50200"/>
    <n v="-2.56580628673652"/>
    <n v="0.718113415305561"/>
    <n v="0.559147038981609"/>
    <n v="-0.158966376323951"/>
    <x v="0"/>
  </r>
  <r>
    <x v="67"/>
    <x v="62"/>
    <n v="8436"/>
    <s v="BM"/>
    <m/>
    <s v="N"/>
    <n v="481895"/>
    <n v="392074"/>
    <n v="732229"/>
    <n v="190392"/>
    <n v="696003"/>
    <n v="728526"/>
    <n v="504873"/>
    <n v="3725992"/>
    <n v="398499"/>
    <n v="487468"/>
    <n v="554345"/>
    <n v="609769"/>
    <n v="611298"/>
    <n v="709537"/>
    <n v="618815"/>
    <n v="3989731"/>
    <n v="406175"/>
    <n v="489489"/>
    <n v="697556"/>
    <n v="282057"/>
    <n v="479635"/>
    <n v="523962"/>
    <n v="606018"/>
    <n v="3484892"/>
    <n v="471554"/>
    <n v="584059"/>
    <n v="622774"/>
    <n v="644384"/>
    <n v="633398"/>
    <n v="720434"/>
    <n v="614609"/>
    <n v="4291212"/>
    <m/>
    <n v="0"/>
    <n v="1713865"/>
    <n v="1713865"/>
    <x v="1"/>
    <s v="N"/>
    <n v="525"/>
    <n v="161647"/>
    <m/>
    <x v="3"/>
    <n v="3989731"/>
    <n v="4291212"/>
    <n v="-241100"/>
    <n v="-6.47076000163178"/>
    <n v="301481"/>
    <n v="7.55642423010474"/>
    <n v="1.07078356582623"/>
    <n v="1.23137589342797"/>
    <n v="0.160592327601746"/>
    <x v="0"/>
  </r>
  <r>
    <x v="68"/>
    <x v="63"/>
    <n v="137"/>
    <s v="BM"/>
    <m/>
    <m/>
    <m/>
    <m/>
    <m/>
    <m/>
    <m/>
    <m/>
    <m/>
    <n v="273788.32"/>
    <m/>
    <m/>
    <m/>
    <m/>
    <m/>
    <m/>
    <m/>
    <n v="277121.63"/>
    <m/>
    <m/>
    <m/>
    <m/>
    <m/>
    <m/>
    <m/>
    <n v="305828.37"/>
    <m/>
    <m/>
    <m/>
    <m/>
    <m/>
    <m/>
    <m/>
    <n v="341938.43"/>
    <m/>
    <n v="0"/>
    <n v="0"/>
    <n v="0"/>
    <x v="1"/>
    <s v="N"/>
    <n v="13"/>
    <n v="20102.71"/>
    <s v="There is no cash reserve for this specific water system.  The reserve policy is for 40% of Operating Expense, but this water system has not been able to achieve that. [District] has General Cash Reserves, related to non-water rate revenues, that are unrestricted of approximately $1.5 million and self-restricted General Cash Reserves of approximatgely $3.2 million "/>
    <x v="2"/>
    <n v="277121.63"/>
    <n v="341938.43"/>
    <n v="32040.05"/>
    <n v="11.7024897190647"/>
    <n v="64816.8"/>
    <n v="23.3892966059705"/>
    <n v="1.01217477064033"/>
    <n v="1.11807295706412"/>
    <n v="0.105898186423795"/>
    <x v="0"/>
  </r>
  <r>
    <x v="69"/>
    <x v="64"/>
    <n v="398"/>
    <s v="M"/>
    <m/>
    <m/>
    <m/>
    <m/>
    <m/>
    <m/>
    <m/>
    <m/>
    <m/>
    <n v="309498"/>
    <m/>
    <m/>
    <m/>
    <m/>
    <m/>
    <m/>
    <m/>
    <n v="372339"/>
    <m/>
    <m/>
    <m/>
    <m/>
    <m/>
    <m/>
    <m/>
    <n v="527719"/>
    <m/>
    <m/>
    <m/>
    <m/>
    <m/>
    <m/>
    <m/>
    <n v="568001"/>
    <s v="April 1 to Oct 31., 2020 Revenues of $568,001 (includes 100K insurance proceeds, and 62K water rights).                                                                                                                                                                                                                      Expenses $527, 719 (includes $160,564 for fires)"/>
    <n v="579000"/>
    <n v="791000"/>
    <n v="1370000"/>
    <x v="1"/>
    <s v="N"/>
    <n v="4"/>
    <n v="7000"/>
    <m/>
    <x v="0"/>
    <n v="372339"/>
    <n v="568001"/>
    <n v="218221"/>
    <n v="70.5080485172764"/>
    <n v="195662"/>
    <n v="52.5494240463663"/>
    <n v="1.20304169978481"/>
    <n v="1.07633229048035"/>
    <n v="-0.126709409304463"/>
    <x v="2"/>
  </r>
  <r>
    <x v="70"/>
    <x v="49"/>
    <n v="17"/>
    <s v="O"/>
    <s v="Private well system no separate meeting, water system pays for everything included in the rent."/>
    <m/>
    <n v="255.09"/>
    <n v="255"/>
    <n v="255.09"/>
    <n v="255.09"/>
    <n v="255.09"/>
    <n v="255.09"/>
    <n v="255.09"/>
    <n v="1785.63"/>
    <m/>
    <m/>
    <m/>
    <m/>
    <m/>
    <m/>
    <m/>
    <m/>
    <m/>
    <m/>
    <m/>
    <m/>
    <m/>
    <m/>
    <m/>
    <m/>
    <n v="253.75"/>
    <n v="253.75"/>
    <n v="253.75"/>
    <n v="253.75"/>
    <n v="253.75"/>
    <n v="253.75"/>
    <n v="253.75"/>
    <n v="253.75"/>
    <s v="[Name] said he can't tell what is the monthly revenue from water since it is included with the monthly rent."/>
    <n v="0"/>
    <n v="0"/>
    <n v="0"/>
    <x v="1"/>
    <s v="N"/>
    <n v="0"/>
    <n v="0"/>
    <s v="[Name] the financial contact for the water system said that as long as the residents continue to pay rent he doesn't anticipate any financial assistance. The monthly rent includes the water bill for the residents."/>
    <x v="2"/>
    <m/>
    <n v="253.75"/>
    <m/>
    <m/>
    <m/>
    <m/>
    <m/>
    <m/>
    <m/>
    <x v="1"/>
  </r>
  <r>
    <x v="71"/>
    <x v="65"/>
    <n v="164"/>
    <s v="M"/>
    <m/>
    <m/>
    <n v="109380"/>
    <n v="116242"/>
    <n v="140965"/>
    <n v="118000"/>
    <n v="107658"/>
    <n v="111384"/>
    <n v="111009"/>
    <m/>
    <n v="188999"/>
    <n v="197606"/>
    <n v="202116"/>
    <n v="222342"/>
    <n v="216432"/>
    <n v="228743"/>
    <n v="216451"/>
    <m/>
    <n v="103488"/>
    <n v="108799"/>
    <n v="133741"/>
    <n v="136216"/>
    <n v="122485"/>
    <n v="130595"/>
    <n v="126835"/>
    <m/>
    <n v="192089"/>
    <n v="209237"/>
    <n v="222657"/>
    <n v="229584"/>
    <n v="227932"/>
    <n v="232355"/>
    <n v="225106"/>
    <m/>
    <m/>
    <m/>
    <n v="4500000"/>
    <n v="4500000"/>
    <x v="1"/>
    <s v="N"/>
    <n v="0"/>
    <n v="0"/>
    <m/>
    <x v="0"/>
    <n v="1472689"/>
    <n v="1538960"/>
    <m/>
    <m/>
    <n v="66271"/>
    <n v="4.499999660485"/>
    <m/>
    <m/>
    <m/>
    <x v="0"/>
  </r>
  <r>
    <x v="72"/>
    <x v="66"/>
    <n v="2084"/>
    <s v="M"/>
    <m/>
    <s v="Y"/>
    <n v="71312"/>
    <n v="78684"/>
    <n v="106236"/>
    <n v="103710"/>
    <n v="133966"/>
    <n v="63934"/>
    <n v="82988.39"/>
    <n v="640830.39"/>
    <n v="114531"/>
    <n v="98709"/>
    <n v="129229"/>
    <n v="102688"/>
    <n v="123642"/>
    <n v="119276"/>
    <n v="153834"/>
    <n v="841909"/>
    <n v="68110"/>
    <n v="62245"/>
    <n v="109416"/>
    <n v="84591"/>
    <n v="87075"/>
    <n v="70142"/>
    <n v="61166"/>
    <n v="542745"/>
    <n v="124314"/>
    <n v="111730"/>
    <n v="127035"/>
    <n v="116139"/>
    <n v="131317"/>
    <n v="139073"/>
    <n v="123348"/>
    <n v="872956"/>
    <s v="Some apartments are submetered, some are not._x000a_SB 998, not charging late fees."/>
    <n v="1900000"/>
    <n v="2030000"/>
    <n v="4100000"/>
    <x v="1"/>
    <s v="N"/>
    <n v="25"/>
    <n v="0"/>
    <s v="Number of delinquent accounts has been decreasing due to more customer outreach from billing team."/>
    <x v="1"/>
    <n v="841909"/>
    <n v="872956"/>
    <n v="-98085.39"/>
    <n v="-15.3059829138253"/>
    <n v="31047"/>
    <n v="3.68769071241666"/>
    <n v="1.31377820580575"/>
    <n v="1.60840910556523"/>
    <n v="0.294630899759477"/>
    <x v="0"/>
  </r>
  <r>
    <x v="73"/>
    <x v="67"/>
    <n v="1912"/>
    <s v="M"/>
    <m/>
    <s v="N"/>
    <n v="489450"/>
    <n v="74490.08"/>
    <n v="125338.43"/>
    <n v="29283.17"/>
    <n v="55883.42"/>
    <n v="61717.2"/>
    <n v="53517.4"/>
    <n v="889679.7"/>
    <n v="202614"/>
    <n v="160945.87"/>
    <n v="369783.43"/>
    <n v="9426.55"/>
    <n v="179817.22"/>
    <n v="200685.5"/>
    <n v="232774.4"/>
    <n v="1356046.97"/>
    <n v="43246"/>
    <n v="69200.35"/>
    <n v="122549.48"/>
    <n v="48661.79"/>
    <n v="113605.55"/>
    <n v="85875.62"/>
    <n v="83251.8"/>
    <n v="566390.59"/>
    <n v="151611"/>
    <n v="152469.14"/>
    <n v="364471.93"/>
    <m/>
    <n v="195002.83"/>
    <n v="220932.29"/>
    <n v="210294.91"/>
    <n v="1294782.1"/>
    <s v="Revenue in July 2020 was $0 due to how the billing cycle works."/>
    <m/>
    <m/>
    <n v="4387750"/>
    <x v="0"/>
    <s v="N"/>
    <n v="100"/>
    <n v="25007"/>
    <s v="Delinquent accounts have doubled or tripled from last year/normal._x000a_Mentioned SB988"/>
    <x v="1"/>
    <n v="1356046.97"/>
    <n v="1294782.1"/>
    <n v="-323289.11"/>
    <n v="-36.3376965890084"/>
    <n v="-61264.8699999999"/>
    <n v="-4.51790176560034"/>
    <n v="1.52419682049619"/>
    <n v="2.28602332535221"/>
    <n v="0.761826504856025"/>
    <x v="0"/>
  </r>
  <r>
    <x v="74"/>
    <x v="68"/>
    <n v="3720"/>
    <s v="M"/>
    <m/>
    <s v="N"/>
    <m/>
    <m/>
    <m/>
    <m/>
    <m/>
    <m/>
    <m/>
    <n v="1296409"/>
    <m/>
    <m/>
    <m/>
    <m/>
    <m/>
    <m/>
    <m/>
    <n v="1495755"/>
    <m/>
    <m/>
    <m/>
    <m/>
    <m/>
    <m/>
    <m/>
    <n v="1124598"/>
    <m/>
    <m/>
    <m/>
    <m/>
    <m/>
    <m/>
    <m/>
    <n v="1448478"/>
    <m/>
    <n v="0"/>
    <n v="4088926"/>
    <n v="4088926"/>
    <x v="1"/>
    <s v="N"/>
    <n v="74"/>
    <n v="36841.69"/>
    <m/>
    <x v="3"/>
    <n v="1495755"/>
    <n v="1448478"/>
    <n v="-171811"/>
    <n v="-13.2528391888671"/>
    <n v="-47277"/>
    <n v="-3.16074490808989"/>
    <n v="1.15376783098544"/>
    <n v="1.28799624399119"/>
    <n v="0.134228413005749"/>
    <x v="0"/>
  </r>
  <r>
    <x v="75"/>
    <x v="69"/>
    <n v="3948"/>
    <s v="M"/>
    <m/>
    <m/>
    <n v="183045"/>
    <n v="154132"/>
    <n v="380364"/>
    <n v="62475"/>
    <n v="340135"/>
    <n v="167754"/>
    <n v="176127"/>
    <n v="1464032"/>
    <n v="220269"/>
    <n v="195521"/>
    <n v="362271"/>
    <n v="146992"/>
    <n v="267881"/>
    <n v="264114"/>
    <n v="250696"/>
    <n v="1707744"/>
    <n v="103920"/>
    <n v="127360"/>
    <n v="359918"/>
    <n v="179932"/>
    <n v="231261"/>
    <n v="182425"/>
    <n v="142219"/>
    <n v="1327035"/>
    <n v="172092"/>
    <n v="229238"/>
    <n v="1133323"/>
    <n v="125359"/>
    <n v="254143"/>
    <n v="352763"/>
    <n v="238814"/>
    <n v="2505732"/>
    <s v="Per water system: I am not sure if revenue is the best reflection of the financial impact of the Covid-19 situation because our billing is on the accrual basis.  Revenue is booked when we bill our customers.  They're just not paying, or a lot of them are not, and we are not allowed to cut anyone off or charge penalties.  Our receivables continue to increase and the revenue from penalties was fairly consistent. We would have between 150-200 customers who were charged a cutoff penalty of $50, not to mention the 10% late fees that we are no longer charging.  The penalties and late fees we are not collecting are budgeted to be$147,500 annually.   Utility Receivables at 10/31/20 are up 8.2% over 10/31/19 or over $72,000.  Some months in 2020 the increase over the same period in 2019 is in the high teens.  People are not paying their utility bills and we are not cutting them off or charging them any penalty.  It is not sustainable.       At 10/31/20, our water receivables balance was $102,000 BEFORE we billed for OCTOBER.  That is revenue that is NOT collected."/>
    <m/>
    <n v="1731158"/>
    <n v="1731158"/>
    <x v="5"/>
    <s v="N"/>
    <n v="884"/>
    <n v="293013"/>
    <s v="Question 5.   We have a Fund Balance in our Water Fund of 9.2 m and a budgeted loss for 20/21 of 701K.  In addition, we are looking at having to pay a million dollar water line next year and we have had $80K in repairs to a well we weren't planning on this year so far.  The Fund Balance is made up of $3,894, 298 in Capital Assets, $301,400 restricted for Debt Service and the remaining $2.3 m Fund Balance for capital improvements and continuing operating costs.  It is not a lot of cushion for a system that is not collecting its billed utility charges.  _x000a_Table 2: We only have one zip code and around 4000 accounts so we're over 22% that are late at the time of this report.  That is extremely unsettling and a trend that is only getting worse the longer we are in this situation."/>
    <x v="3"/>
    <n v="1707744"/>
    <n v="2505732"/>
    <n v="-136997"/>
    <n v="-9.35751404340889"/>
    <n v="797988"/>
    <n v="46.7276125695655"/>
    <n v="1.16646630674739"/>
    <n v="1.88821847200714"/>
    <n v="0.72175216525975"/>
    <x v="0"/>
  </r>
  <r>
    <x v="76"/>
    <x v="70"/>
    <n v="8295"/>
    <s v="M"/>
    <m/>
    <s v="N"/>
    <n v="1022836"/>
    <n v="937157"/>
    <n v="1502186"/>
    <n v="781762"/>
    <n v="819219"/>
    <n v="942442"/>
    <n v="783623"/>
    <n v="6789225"/>
    <m/>
    <m/>
    <n v="28710682.81"/>
    <m/>
    <m/>
    <m/>
    <m/>
    <m/>
    <n v="964107"/>
    <n v="1098669"/>
    <n v="3972849"/>
    <n v="921612"/>
    <n v="1021337"/>
    <n v="920420"/>
    <n v="620508"/>
    <n v="9519503"/>
    <n v="900436"/>
    <n v="918860"/>
    <n v="998432"/>
    <n v="1223936"/>
    <n v="1053481"/>
    <n v="1124619"/>
    <n v="982890"/>
    <n v="7202654"/>
    <s v="Monthly revenues represent monthly user fees only.  They do not include all other revenue which also fund total monthly expenses. June 2020 expenses include final debt service payment on 2010 bonds which was funded by Debt Reserve Account.  Also, portions of 2010 and 2015 bond debt service are funded through capacity fees representing the amount applicable to future users' share of the debt. "/>
    <n v="9466349"/>
    <n v="5372678"/>
    <n v="14839027"/>
    <x v="0"/>
    <s v="N"/>
    <n v="485"/>
    <n v="239832"/>
    <s v="Keep in mind that this represents delinquent accounts that may be paying through a payment arrangement and/or have an outstanding billing dispute that is under investigation.  This amount does not represent delinquent balances solely attributable to COVID-19. "/>
    <x v="3"/>
    <m/>
    <n v="7202654"/>
    <n v="2730278"/>
    <n v="40.2148698857381"/>
    <m/>
    <m/>
    <m/>
    <n v="0.756620802577614"/>
    <m/>
    <x v="1"/>
  </r>
  <r>
    <x v="77"/>
    <x v="71"/>
    <n v="457"/>
    <s v="M"/>
    <m/>
    <s v="Y"/>
    <n v="47000"/>
    <n v="47000"/>
    <n v="37500"/>
    <n v="38000"/>
    <n v="61500"/>
    <n v="50000"/>
    <n v="69000"/>
    <n v="350000"/>
    <n v="65000"/>
    <n v="62000"/>
    <n v="73000"/>
    <n v="74000"/>
    <n v="72500"/>
    <n v="78500"/>
    <n v="69500"/>
    <n v="494500"/>
    <n v="36500"/>
    <n v="39500"/>
    <n v="60500"/>
    <n v="66000"/>
    <n v="39000"/>
    <n v="38000"/>
    <n v="41000"/>
    <n v="320500"/>
    <n v="63500"/>
    <n v="69000"/>
    <n v="80000"/>
    <n v="70500"/>
    <n v="79000"/>
    <n v="80500"/>
    <n v="71000"/>
    <n v="513500"/>
    <s v="Two mobile home parks in [System]. One is submetered and one is only master metered. "/>
    <m/>
    <n v="65000"/>
    <n v="65000"/>
    <x v="1"/>
    <s v="N"/>
    <n v="4"/>
    <n v="1460"/>
    <m/>
    <x v="1"/>
    <n v="494500"/>
    <n v="513500"/>
    <n v="-29500"/>
    <n v="-8.42857142857143"/>
    <n v="19000"/>
    <n v="3.8422649140546"/>
    <n v="1.41285714285714"/>
    <n v="1.60218408736349"/>
    <n v="0.189326944506352"/>
    <x v="0"/>
  </r>
  <r>
    <x v="78"/>
    <x v="46"/>
    <n v="33"/>
    <s v="M"/>
    <m/>
    <m/>
    <n v="1000"/>
    <n v="1850"/>
    <n v="3400"/>
    <n v="10300"/>
    <n v="10750"/>
    <n v="4100"/>
    <n v="14700"/>
    <m/>
    <n v="1900"/>
    <n v="2000"/>
    <n v="2100"/>
    <n v="2000"/>
    <n v="2000"/>
    <n v="3800"/>
    <n v="2000"/>
    <m/>
    <n v="1550"/>
    <n v="3100"/>
    <n v="660"/>
    <n v="1900"/>
    <n v="4800"/>
    <n v="3350"/>
    <n v="10000"/>
    <m/>
    <n v="2000"/>
    <n v="2000"/>
    <n v="2300"/>
    <n v="2000"/>
    <n v="2000"/>
    <n v="7600"/>
    <n v="2200"/>
    <m/>
    <s v="Finances have not been effected by covid very much. Most variations are from project expenses and billing disputes."/>
    <n v="0"/>
    <n v="325000"/>
    <n v="325000"/>
    <x v="1"/>
    <s v="N"/>
    <n v="1"/>
    <n v="5000"/>
    <s v="1 deliquent account - due to contested bill price due to water leak."/>
    <x v="2"/>
    <n v="15800"/>
    <n v="20100"/>
    <m/>
    <m/>
    <n v="4300"/>
    <n v="27.2151898734177"/>
    <m/>
    <m/>
    <m/>
    <x v="0"/>
  </r>
  <r>
    <x v="79"/>
    <x v="72"/>
    <n v="6996"/>
    <s v="M"/>
    <m/>
    <s v="N"/>
    <n v="449544"/>
    <n v="574304"/>
    <n v="748254"/>
    <n v="720893"/>
    <n v="575274"/>
    <n v="481059"/>
    <n v="580030"/>
    <n v="4129358"/>
    <n v="442908"/>
    <n v="556720"/>
    <n v="794282"/>
    <n v="162670"/>
    <n v="689650"/>
    <n v="854415"/>
    <n v="630979"/>
    <n v="4131624"/>
    <n v="447090"/>
    <n v="574304"/>
    <n v="855426"/>
    <n v="212465"/>
    <n v="468962"/>
    <n v="612739"/>
    <n v="360034"/>
    <n v="3531020"/>
    <n v="428732"/>
    <n v="556720"/>
    <n v="831906"/>
    <n v="756062"/>
    <n v="864480"/>
    <n v="745870"/>
    <n v="679071"/>
    <n v="4862841"/>
    <m/>
    <n v="0"/>
    <n v="311000"/>
    <n v="311000"/>
    <x v="6"/>
    <s v="N"/>
    <n v="6352"/>
    <n v="1987940.59"/>
    <m/>
    <x v="3"/>
    <n v="4131624"/>
    <n v="4862841"/>
    <n v="-598338"/>
    <n v="-14.4898553237573"/>
    <n v="731217"/>
    <n v="17.6980528721878"/>
    <n v="1.00054875358349"/>
    <n v="1.37717741615737"/>
    <n v="0.376628662573884"/>
    <x v="0"/>
  </r>
  <r>
    <x v="80"/>
    <x v="73"/>
    <n v="5485"/>
    <s v="M"/>
    <m/>
    <s v="N"/>
    <n v="532475"/>
    <n v="720375"/>
    <n v="708915"/>
    <n v="658694"/>
    <n v="633480"/>
    <n v="749782"/>
    <n v="576715"/>
    <n v="4580436"/>
    <n v="457704"/>
    <n v="563687"/>
    <n v="638154"/>
    <n v="728122"/>
    <n v="692801"/>
    <n v="785191"/>
    <n v="685172"/>
    <n v="4550831"/>
    <n v="715196"/>
    <n v="680262"/>
    <n v="1089809"/>
    <n v="676629"/>
    <n v="676780"/>
    <n v="749179"/>
    <m/>
    <n v="4587855"/>
    <n v="430139"/>
    <n v="570388"/>
    <n v="830969"/>
    <n v="790610"/>
    <n v="872845"/>
    <n v="735394"/>
    <m/>
    <n v="4230345"/>
    <s v="October 2020 has not been closed. October 2020 data will not be available until November 30, 2020."/>
    <n v="6765936"/>
    <n v="6350498"/>
    <n v="13116434"/>
    <x v="1"/>
    <s v="N"/>
    <n v="172"/>
    <n v="76846"/>
    <m/>
    <x v="3"/>
    <n v="4550831"/>
    <n v="4230345"/>
    <n v="7419"/>
    <n v="0.16197148044422"/>
    <n v="-320486"/>
    <n v="-7.04236215319795"/>
    <n v="0.993536641490024"/>
    <n v="0.922074695037223"/>
    <n v="-0.0714619464528008"/>
    <x v="0"/>
  </r>
  <r>
    <x v="81"/>
    <x v="74"/>
    <n v="964"/>
    <s v="M"/>
    <m/>
    <s v="N"/>
    <n v="128787.43"/>
    <n v="104174.8"/>
    <n v="109000.15"/>
    <n v="58098.49"/>
    <n v="132823.57"/>
    <n v="182191.72"/>
    <n v="123187.66"/>
    <n v="838263.82"/>
    <n v="167195.47"/>
    <n v="100475.15"/>
    <n v="145692.69"/>
    <n v="125877.47"/>
    <n v="142232.65"/>
    <n v="119109.78"/>
    <n v="122433.04"/>
    <n v="923016.25"/>
    <n v="98761.27"/>
    <n v="124118.85"/>
    <n v="138286.15"/>
    <n v="129801.44"/>
    <n v="116999.69"/>
    <n v="189386.17"/>
    <n v="118656.19"/>
    <n v="916009.76"/>
    <n v="158246.04"/>
    <n v="115151.13"/>
    <n v="160747.07"/>
    <n v="164173.81"/>
    <n v="143028.88"/>
    <n v="144927.28"/>
    <n v="143488.54"/>
    <n v="1029762.75"/>
    <s v="More people are not paying bill on time, but no one has directly said its due to covid. _x000a_Some additional costs due to PPE and cleaning in 2020"/>
    <m/>
    <n v="498053"/>
    <n v="498053"/>
    <x v="0"/>
    <s v="N"/>
    <n v="62"/>
    <n v="23182"/>
    <s v="6. 14-18 months - rate increase approved in july 2019 should help with future revenue. "/>
    <x v="0"/>
    <n v="923016.25"/>
    <n v="1029762.75"/>
    <n v="77745.9400000001"/>
    <n v="9.2746386215261"/>
    <n v="106746.5"/>
    <n v="11.5649643221341"/>
    <n v="1.10110472142291"/>
    <n v="1.12418316372524"/>
    <n v="0.0230784423023374"/>
    <x v="0"/>
  </r>
  <r>
    <x v="82"/>
    <x v="75"/>
    <n v="20"/>
    <s v="A"/>
    <s v="Fiscal year for [System]  is April 1 - March 31. Annual assessments are based on budget/expected expenses for the year plus whatever $ are necessary to restore a $10,000 emergency reserve plus $240 for the tank reserve. Assessments are paid in three installments, with due dates of July 15 and October 31 and February 15. The data for expenses are actual expenses (we're on a cash basis) for the period and revenues include assessments paid in July and October, so 2/3 of the expected annual revenue. The total amounts listed in questions 1-4 are for April 1 through October 31 of the year."/>
    <m/>
    <m/>
    <m/>
    <m/>
    <m/>
    <m/>
    <m/>
    <m/>
    <n v="23150"/>
    <m/>
    <m/>
    <m/>
    <m/>
    <m/>
    <m/>
    <m/>
    <n v="18830"/>
    <m/>
    <m/>
    <m/>
    <m/>
    <m/>
    <m/>
    <m/>
    <n v="25313"/>
    <m/>
    <m/>
    <m/>
    <m/>
    <m/>
    <m/>
    <m/>
    <n v="28584"/>
    <s v="In fiscal year ending March 31, 2020, we were not able to restore the $10,000 emergency reserve due to the need to rebuild the infrastructure at the north spring (#######-###). We also spent some of the money collected for the tank reserve on tank-related expenses, primarily a land survey. So expenses exceeded the budget for 2019; for 2020, we're pretty much on target."/>
    <n v="0"/>
    <n v="56531"/>
    <n v="56531"/>
    <x v="1"/>
    <s v="N"/>
    <n v="2"/>
    <n v="1376"/>
    <m/>
    <x v="2"/>
    <n v="18830"/>
    <n v="28584"/>
    <n v="2163"/>
    <n v="9.34341252699784"/>
    <n v="9754"/>
    <n v="51.8003186404673"/>
    <n v="0.813390928725702"/>
    <n v="1.12922213882195"/>
    <n v="0.315831210096247"/>
    <x v="2"/>
  </r>
  <r>
    <x v="83"/>
    <x v="76"/>
    <n v="494"/>
    <s v="Q"/>
    <m/>
    <m/>
    <n v="37544"/>
    <n v="24723"/>
    <n v="26688"/>
    <n v="25870"/>
    <n v="25680"/>
    <n v="21673"/>
    <n v="22266"/>
    <n v="184445"/>
    <n v="38268"/>
    <n v="38267"/>
    <n v="38745"/>
    <n v="38546"/>
    <n v="38551"/>
    <n v="39074"/>
    <n v="38225"/>
    <n v="269676"/>
    <n v="21475"/>
    <n v="31297"/>
    <n v="22888"/>
    <n v="19011"/>
    <n v="15261"/>
    <n v="56766"/>
    <n v="34293"/>
    <n v="200991"/>
    <n v="38802"/>
    <n v="38770"/>
    <n v="38546"/>
    <n v="38980"/>
    <n v="39189"/>
    <n v="40194"/>
    <n v="44564"/>
    <n v="279045"/>
    <m/>
    <m/>
    <n v="500000"/>
    <n v="500000"/>
    <x v="1"/>
    <s v="N"/>
    <n v="40"/>
    <n v="19800"/>
    <m/>
    <x v="0"/>
    <n v="269676"/>
    <n v="279045"/>
    <n v="16546"/>
    <n v="8.97069587139798"/>
    <n v="9369"/>
    <n v="3.47416900280336"/>
    <n v="1.46209439128195"/>
    <n v="1.38834574682448"/>
    <n v="-0.0737486444574693"/>
    <x v="0"/>
  </r>
  <r>
    <x v="84"/>
    <x v="77"/>
    <n v="3812"/>
    <s v="BM"/>
    <m/>
    <m/>
    <m/>
    <m/>
    <m/>
    <m/>
    <m/>
    <m/>
    <m/>
    <n v="4566579"/>
    <n v="464108"/>
    <n v="501528"/>
    <n v="576908"/>
    <n v="630095"/>
    <n v="756270"/>
    <n v="651429"/>
    <n v="568536"/>
    <n v="4148874"/>
    <m/>
    <m/>
    <m/>
    <m/>
    <m/>
    <m/>
    <m/>
    <n v="4614020"/>
    <n v="578553"/>
    <n v="642128"/>
    <n v="587697"/>
    <n v="668770"/>
    <n v="718628"/>
    <n v="643683"/>
    <n v="598781"/>
    <n v="4438240"/>
    <s v="1. and 3. Includes Salaries and benefits, services and supplies, projects, and debt service_x000a_2. and 4. Includes Sales and services, new connections, and other."/>
    <n v="0"/>
    <n v="4000000"/>
    <n v="4000000"/>
    <x v="1"/>
    <s v="N"/>
    <n v="200"/>
    <n v="60000"/>
    <s v="5. some money is earmarked for rate stabilization._x000a_6. They would delay capital projects if if needed._x000a_8. they usually (pre-covid) have about 160 delinquent accounts that need red tag reminder of shutoffs, but this number has increased slightly after covid._x000a_SB988 and COVID dovetail - hard to pick apart the effects from the two."/>
    <x v="3"/>
    <n v="4148874"/>
    <n v="4438240"/>
    <n v="47441"/>
    <n v="1.03887395794532"/>
    <n v="289366"/>
    <n v="6.97456707530766"/>
    <n v="0.908529995867804"/>
    <n v="0.961903069340835"/>
    <n v="0.0533730734730312"/>
    <x v="0"/>
  </r>
  <r>
    <x v="85"/>
    <x v="78"/>
    <n v="7223"/>
    <s v="M"/>
    <m/>
    <m/>
    <n v="613338"/>
    <n v="512172"/>
    <n v="283964"/>
    <n v="941915"/>
    <n v="443655"/>
    <n v="500880"/>
    <n v="546750"/>
    <m/>
    <n v="712342"/>
    <n v="820824"/>
    <n v="1255679"/>
    <n v="617382"/>
    <n v="1018164"/>
    <n v="1027670"/>
    <n v="949867"/>
    <m/>
    <n v="488583"/>
    <n v="466342"/>
    <n v="2505198"/>
    <n v="367832"/>
    <n v="495434"/>
    <n v="698216"/>
    <n v="734867"/>
    <m/>
    <n v="811798"/>
    <n v="912706"/>
    <n v="1517409"/>
    <n v="668603"/>
    <n v="1149523"/>
    <n v="786837"/>
    <n v="1026375"/>
    <m/>
    <s v="This survey is a combination of [System] and [System] water systems due to the way the water system bills. The two water systems are close to each other and owned by [System], but [System] cannot separate the billing for just one of the two.          June/July look skewed because that is year end and we have different accounting procedures we have to do to recognize everything. If easier, you can just use a lump amount."/>
    <n v="500000"/>
    <n v="3000000"/>
    <n v="3500000"/>
    <x v="0"/>
    <s v="N"/>
    <n v="758"/>
    <n v="380130"/>
    <s v="Other mechanisms to add revenue (property taxes). Could be more impacted if property tax revenus is reduced.                                                          "/>
    <x v="3"/>
    <n v="6401928"/>
    <n v="6873251"/>
    <m/>
    <m/>
    <n v="471323"/>
    <n v="7.36220401104167"/>
    <m/>
    <m/>
    <m/>
    <x v="0"/>
  </r>
  <r>
    <x v="86"/>
    <x v="79"/>
    <n v="16"/>
    <s v="M"/>
    <m/>
    <m/>
    <n v="700"/>
    <n v="700"/>
    <n v="700"/>
    <n v="700"/>
    <n v="700"/>
    <n v="700"/>
    <n v="700"/>
    <m/>
    <n v="1200"/>
    <n v="1200"/>
    <n v="1200"/>
    <n v="1200"/>
    <n v="1200"/>
    <n v="1200"/>
    <n v="1200"/>
    <m/>
    <n v="700"/>
    <n v="700"/>
    <n v="700"/>
    <n v="700"/>
    <n v="700"/>
    <n v="700"/>
    <n v="700"/>
    <m/>
    <n v="1200"/>
    <n v="1200"/>
    <n v="1200"/>
    <n v="1200"/>
    <n v="1200"/>
    <n v="1200"/>
    <n v="1200"/>
    <m/>
    <s v="The water system does not charge a monthly fee for water use.  The monthly revenue in Table 1 is a maintenance fee not revenue.  The system has not experience any financial impact due to the Covid-19 emergency."/>
    <m/>
    <m/>
    <m/>
    <x v="1"/>
    <s v="N"/>
    <n v="0"/>
    <n v="0"/>
    <m/>
    <x v="2"/>
    <n v="8400"/>
    <n v="8400"/>
    <m/>
    <m/>
    <n v="0"/>
    <n v="0"/>
    <m/>
    <m/>
    <m/>
    <x v="0"/>
  </r>
  <r>
    <x v="87"/>
    <x v="75"/>
    <n v="20"/>
    <s v="M"/>
    <m/>
    <m/>
    <n v="3582"/>
    <n v="4000"/>
    <n v="3580"/>
    <n v="4237"/>
    <n v="2998"/>
    <n v="2979"/>
    <n v="7482"/>
    <n v="28858"/>
    <n v="5900"/>
    <n v="2776"/>
    <n v="4266"/>
    <n v="2182"/>
    <n v="2060"/>
    <n v="2097"/>
    <n v="1074"/>
    <n v="20355"/>
    <n v="1444"/>
    <n v="4630"/>
    <n v="5134"/>
    <n v="5468"/>
    <n v="6049"/>
    <n v="3774"/>
    <n v="3188"/>
    <n v="29687"/>
    <n v="150"/>
    <n v="2085"/>
    <n v="3335"/>
    <n v="1613"/>
    <n v="1899"/>
    <n v="1434"/>
    <n v="3037"/>
    <n v="13553"/>
    <s v="Revenue in early 2020 was low because they were not charging late fees."/>
    <m/>
    <n v="30200"/>
    <n v="30200"/>
    <x v="1"/>
    <s v="N"/>
    <n v="3"/>
    <n v="6000"/>
    <s v="About 3 delinquent customers, at least 30 days late, 1 customer owes $10,000 from years of non payment but they left the water system.  "/>
    <x v="2"/>
    <n v="20355"/>
    <n v="13553"/>
    <n v="829"/>
    <n v="2.87268694989258"/>
    <n v="-6802"/>
    <n v="-33.4168508965856"/>
    <n v="0.70535033612863"/>
    <n v="0.456529794186007"/>
    <n v="-0.248820541942622"/>
    <x v="0"/>
  </r>
  <r>
    <x v="88"/>
    <x v="80"/>
    <n v="16"/>
    <s v="Q"/>
    <m/>
    <m/>
    <m/>
    <m/>
    <m/>
    <m/>
    <m/>
    <m/>
    <m/>
    <n v="5019"/>
    <m/>
    <m/>
    <m/>
    <m/>
    <m/>
    <m/>
    <m/>
    <n v="8100"/>
    <m/>
    <m/>
    <m/>
    <m/>
    <m/>
    <m/>
    <m/>
    <n v="2746"/>
    <m/>
    <m/>
    <m/>
    <m/>
    <m/>
    <m/>
    <m/>
    <n v="8100"/>
    <m/>
    <m/>
    <n v="15000"/>
    <n v="15000"/>
    <x v="1"/>
    <s v="N"/>
    <n v="0"/>
    <n v="0"/>
    <m/>
    <x v="2"/>
    <n v="8100"/>
    <n v="8100"/>
    <n v="-2273"/>
    <n v="-45.287905957362"/>
    <n v="0"/>
    <n v="0"/>
    <n v="1.61386730424387"/>
    <n v="2.94974508375819"/>
    <n v="1.33587777951432"/>
    <x v="0"/>
  </r>
  <r>
    <x v="89"/>
    <x v="81"/>
    <n v="42"/>
    <s v="M"/>
    <m/>
    <m/>
    <n v="2500"/>
    <n v="6000"/>
    <n v="2500"/>
    <n v="2000"/>
    <n v="2500"/>
    <n v="3000"/>
    <n v="3000"/>
    <n v="21500"/>
    <n v="850"/>
    <n v="850"/>
    <n v="850"/>
    <n v="850"/>
    <n v="850"/>
    <n v="850"/>
    <n v="850"/>
    <n v="5950"/>
    <n v="2500"/>
    <n v="8900"/>
    <n v="2500"/>
    <n v="3500"/>
    <n v="2000"/>
    <n v="3000"/>
    <n v="5000"/>
    <n v="27400"/>
    <n v="850"/>
    <n v="850"/>
    <n v="850"/>
    <n v="850"/>
    <n v="850"/>
    <n v="850"/>
    <n v="850"/>
    <n v="5950"/>
    <m/>
    <m/>
    <n v="4875"/>
    <n v="4875"/>
    <x v="1"/>
    <s v="N"/>
    <n v="6"/>
    <n v="13200"/>
    <s v="One of the six customers has a debt of $12,900  and is on monthly payment plan since 2018."/>
    <x v="2"/>
    <n v="5950"/>
    <n v="5950"/>
    <n v="5900"/>
    <n v="27.4418604651163"/>
    <n v="0"/>
    <n v="0"/>
    <n v="0.276744186046512"/>
    <n v="0.217153284671533"/>
    <n v="-0.0595909013749788"/>
    <x v="0"/>
  </r>
  <r>
    <x v="90"/>
    <x v="82"/>
    <n v="16"/>
    <s v="M"/>
    <m/>
    <m/>
    <n v="468.75"/>
    <n v="493.15"/>
    <n v="501.22"/>
    <n v="552.86"/>
    <n v="623.79"/>
    <n v="650.14"/>
    <n v="621.6"/>
    <n v="3911.51"/>
    <n v="675"/>
    <n v="750"/>
    <n v="600"/>
    <n v="675"/>
    <n v="525"/>
    <n v="725"/>
    <n v="650"/>
    <n v="4620"/>
    <n v="565.04"/>
    <n v="613.35"/>
    <n v="625.32"/>
    <n v="682.24"/>
    <n v="670.9"/>
    <n v="696.16"/>
    <n v="709.17"/>
    <n v="4562.18"/>
    <n v="500"/>
    <n v="775"/>
    <n v="650"/>
    <n v="725"/>
    <n v="825"/>
    <n v="675"/>
    <n v="700"/>
    <n v="4850"/>
    <m/>
    <m/>
    <n v="7461.87"/>
    <n v="7461.87"/>
    <x v="0"/>
    <s v="N"/>
    <n v="4"/>
    <n v="1526.19"/>
    <m/>
    <x v="2"/>
    <n v="4620"/>
    <n v="4850"/>
    <n v="650.67"/>
    <n v="16.6347523079322"/>
    <n v="230"/>
    <n v="4.97835497835498"/>
    <n v="1.18112953820903"/>
    <n v="1.0630882604369"/>
    <n v="-0.118041277772133"/>
    <x v="0"/>
  </r>
  <r>
    <x v="91"/>
    <x v="79"/>
    <n v="24"/>
    <s v="M"/>
    <m/>
    <m/>
    <n v="4520"/>
    <n v="1792"/>
    <n v="3366"/>
    <n v="494"/>
    <n v="2502"/>
    <n v="1654"/>
    <n v="1614"/>
    <m/>
    <n v="1287"/>
    <n v="2153"/>
    <n v="2128"/>
    <n v="1698"/>
    <n v="1970"/>
    <n v="3287"/>
    <n v="2304"/>
    <m/>
    <n v="4826"/>
    <n v="877.41"/>
    <n v="3371"/>
    <n v="3838"/>
    <n v="944.02"/>
    <n v="1171"/>
    <n v="1093"/>
    <m/>
    <n v="2019"/>
    <n v="3254"/>
    <n v="1351"/>
    <n v="3244"/>
    <n v="2018"/>
    <n v="2897"/>
    <n v="1458"/>
    <m/>
    <m/>
    <m/>
    <n v="35116"/>
    <n v="35116"/>
    <x v="1"/>
    <s v="N"/>
    <n v="1"/>
    <n v="1000"/>
    <s v="This delinquent account is an ongoing problem and has nothing to do with the current situation (not related to COVID)"/>
    <x v="2"/>
    <n v="14827"/>
    <n v="16241"/>
    <m/>
    <m/>
    <n v="1414"/>
    <n v="9.53665610035746"/>
    <m/>
    <m/>
    <m/>
    <x v="0"/>
  </r>
  <r>
    <x v="92"/>
    <x v="83"/>
    <n v="31"/>
    <s v="M"/>
    <m/>
    <m/>
    <n v="2098"/>
    <n v="2662"/>
    <n v="2779"/>
    <n v="3382"/>
    <n v="3991"/>
    <n v="3555"/>
    <n v="2798"/>
    <n v="21265"/>
    <n v="1984"/>
    <n v="2497"/>
    <n v="2603"/>
    <n v="3152"/>
    <n v="3706"/>
    <n v="3309"/>
    <n v="2621"/>
    <n v="19872"/>
    <n v="2315"/>
    <n v="2912"/>
    <n v="3036"/>
    <n v="3676"/>
    <n v="4321"/>
    <n v="3859"/>
    <n v="3057"/>
    <n v="23176"/>
    <n v="1984"/>
    <n v="2938"/>
    <n v="3077"/>
    <n v="3798"/>
    <n v="4525"/>
    <n v="4004"/>
    <n v="3086"/>
    <n v="23411"/>
    <m/>
    <m/>
    <n v="19000"/>
    <n v="19000"/>
    <x v="1"/>
    <s v="N"/>
    <n v="0"/>
    <n v="0"/>
    <m/>
    <x v="2"/>
    <n v="19872"/>
    <n v="23411"/>
    <n v="1911"/>
    <n v="8.98659769574418"/>
    <n v="3539"/>
    <n v="17.8089774557166"/>
    <n v="0.934493298847872"/>
    <n v="1.01013979979289"/>
    <n v="0.075646500945017"/>
    <x v="0"/>
  </r>
  <r>
    <x v="93"/>
    <x v="84"/>
    <n v="19"/>
    <s v="Q"/>
    <m/>
    <m/>
    <m/>
    <m/>
    <m/>
    <m/>
    <m/>
    <m/>
    <m/>
    <n v="22164.25"/>
    <m/>
    <m/>
    <m/>
    <m/>
    <m/>
    <m/>
    <m/>
    <n v="18110"/>
    <m/>
    <m/>
    <m/>
    <m/>
    <m/>
    <m/>
    <m/>
    <n v="25303"/>
    <m/>
    <m/>
    <m/>
    <m/>
    <m/>
    <m/>
    <m/>
    <n v="18128"/>
    <m/>
    <m/>
    <n v="28701"/>
    <n v="28701"/>
    <x v="1"/>
    <s v="N"/>
    <n v="0"/>
    <n v="0"/>
    <s v="Overall financial health is good. "/>
    <x v="2"/>
    <n v="18110"/>
    <n v="18128"/>
    <n v="3138.75"/>
    <n v="14.1613183392174"/>
    <n v="18"/>
    <n v="0.0993926007730536"/>
    <n v="0.817081561523625"/>
    <n v="0.71643678615184"/>
    <n v="-0.100644775371785"/>
    <x v="0"/>
  </r>
  <r>
    <x v="94"/>
    <x v="85"/>
    <n v="31"/>
    <s v="M"/>
    <m/>
    <m/>
    <n v="3400"/>
    <n v="3560"/>
    <n v="3850"/>
    <n v="3990"/>
    <n v="4010"/>
    <n v="3840"/>
    <n v="3620"/>
    <n v="26270"/>
    <n v="3400"/>
    <n v="3560"/>
    <n v="3850"/>
    <n v="3990"/>
    <n v="4010"/>
    <n v="3480"/>
    <n v="3620"/>
    <n v="26270"/>
    <n v="3550"/>
    <n v="3690"/>
    <n v="3980"/>
    <n v="4088"/>
    <n v="4110"/>
    <n v="3780"/>
    <n v="3550"/>
    <n v="26748"/>
    <n v="3550"/>
    <n v="3690"/>
    <n v="3980"/>
    <n v="4088"/>
    <n v="4110"/>
    <n v="3780"/>
    <n v="3550"/>
    <n v="26748"/>
    <s v="Monthly expenses are covered by its users exactly. The water complany works to not have a profit and all additional expenses are covered by cash calls when needed.  The well company is owned by all its users. "/>
    <m/>
    <n v="2000"/>
    <n v="2000"/>
    <x v="1"/>
    <s v="N"/>
    <n v="0"/>
    <n v="0"/>
    <s v="Member owned well system, all are businesses.  The residneces associated with the water company are owned by two landlords and under corporations. "/>
    <x v="2"/>
    <n v="26270"/>
    <n v="26748"/>
    <n v="478"/>
    <n v="1.81956604491816"/>
    <n v="478"/>
    <n v="1.81956604491816"/>
    <n v="1"/>
    <n v="1"/>
    <n v="0"/>
    <x v="0"/>
  </r>
  <r>
    <x v="95"/>
    <x v="86"/>
    <n v="6783"/>
    <s v="BM"/>
    <m/>
    <m/>
    <n v="217052.19"/>
    <n v="225619.41"/>
    <n v="4418378.51"/>
    <n v="184792.53"/>
    <n v="244838.47"/>
    <n v="297153.26"/>
    <n v="247044.46"/>
    <n v="5834878.83"/>
    <n v="551631.96"/>
    <n v="444832.68"/>
    <n v="1872971.31"/>
    <m/>
    <n v="175575.69"/>
    <n v="591290.94"/>
    <n v="668411.88"/>
    <n v="4304714.46"/>
    <n v="228114"/>
    <n v="235909.79"/>
    <n v="4254449.42"/>
    <n v="196199.53"/>
    <n v="271626.41"/>
    <n v="450107.63"/>
    <n v="244020.12"/>
    <n v="5880426.9"/>
    <n v="556109.67"/>
    <n v="417185.12"/>
    <n v="1595825.73"/>
    <m/>
    <n v="134250.05"/>
    <n v="621327.66"/>
    <n v="648300.29"/>
    <n v="3972998.52"/>
    <s v="Water system notes that they read half of the system's meters each month (west side of Hwy # one month, then east side of Hwy #  next month) so each meter is read every other month, in the 3rd week of the month. After meter reading they do quality assurance, then bill at the end of the month. _x000a_Water system notes: &quot;July is blank on the worksheet because of timing. We account for revenue on a cash basis when it is received except for at the end of the year when we accrue revenue to the correct period. The July billing is for the period from April to June so all of that revenue is accrued back to the June period. That is why June is so high and there is nothing in July.&quot;"/>
    <n v="2500000"/>
    <m/>
    <n v="2500000"/>
    <x v="1"/>
    <s v="N"/>
    <n v="191"/>
    <n v="54536.16"/>
    <s v="Water system notes that there are much more delinquent accounts than historically normal. Normally they would insitute shut-offs and penalties."/>
    <x v="3"/>
    <n v="4304714.46"/>
    <n v="3972998.52"/>
    <n v="45548.0700000012"/>
    <n v="0.780617238627408"/>
    <n v="-331715.94"/>
    <n v="-7.70587557159366"/>
    <n v="0.737755587634028"/>
    <n v="0.675630968221032"/>
    <n v="-0.0621246194129965"/>
    <x v="0"/>
  </r>
  <r>
    <x v="96"/>
    <x v="87"/>
    <n v="688"/>
    <s v="M"/>
    <m/>
    <m/>
    <n v="59247"/>
    <n v="48723"/>
    <n v="68245"/>
    <n v="85621"/>
    <n v="56098"/>
    <n v="57946"/>
    <n v="58968"/>
    <n v="434848"/>
    <n v="61789"/>
    <n v="61789"/>
    <n v="62329"/>
    <n v="78660"/>
    <n v="71782"/>
    <n v="72772"/>
    <n v="80892"/>
    <n v="490013"/>
    <n v="56604"/>
    <n v="48953"/>
    <n v="53174"/>
    <n v="60359"/>
    <n v="79391"/>
    <n v="63876"/>
    <n v="57437"/>
    <n v="419794"/>
    <n v="50538"/>
    <n v="67661"/>
    <n v="70063"/>
    <n v="80399"/>
    <n v="74013"/>
    <n v="82871"/>
    <n v="75623"/>
    <n v="501168"/>
    <m/>
    <n v="1478000"/>
    <n v="200000"/>
    <n v="1678000"/>
    <x v="1"/>
    <s v="N"/>
    <n v="0"/>
    <n v="0"/>
    <s v="Water system mentioned that it has been very fortunate to have not experienced any negative impacts.  Its employees have remained healthy (not impact by COVID-19) and their customers are all able to pay their bills in a timely manner."/>
    <x v="0"/>
    <n v="490013"/>
    <n v="501168"/>
    <n v="-15054"/>
    <n v="-3.46189933034072"/>
    <n v="11155"/>
    <n v="2.27647021609631"/>
    <n v="1.1268604201928"/>
    <n v="1.19384269427386"/>
    <n v="0.0669822740810551"/>
    <x v="0"/>
  </r>
  <r>
    <x v="97"/>
    <x v="88"/>
    <n v="5258"/>
    <s v="M"/>
    <m/>
    <m/>
    <n v="79438"/>
    <n v="88883"/>
    <n v="321418"/>
    <n v="813995"/>
    <n v="126285"/>
    <n v="91577"/>
    <n v="108235"/>
    <n v="1629831"/>
    <n v="186851"/>
    <n v="323533"/>
    <n v="271713"/>
    <n v="-118812"/>
    <n v="276878"/>
    <n v="446524"/>
    <n v="287712"/>
    <n v="1674399"/>
    <n v="88377"/>
    <n v="93729"/>
    <n v="277316"/>
    <n v="773573"/>
    <n v="124931"/>
    <n v="95754"/>
    <n v="123317"/>
    <n v="1576997"/>
    <n v="223810"/>
    <n v="362503"/>
    <n v="258624"/>
    <n v="-143977"/>
    <n v="299746"/>
    <n v="491622"/>
    <n v="304053"/>
    <n v="1796381"/>
    <m/>
    <m/>
    <n v="6800000"/>
    <n v="6800000"/>
    <x v="1"/>
    <s v="N"/>
    <n v="49"/>
    <n v="7640"/>
    <s v="[City- has only 1 zip code.  It has a P.O. Box zip code of #####."/>
    <x v="3"/>
    <n v="1674399"/>
    <n v="1796381"/>
    <n v="-52834"/>
    <n v="-3.24168579441672"/>
    <n v="121982"/>
    <n v="7.28512140774093"/>
    <n v="1.02734516646204"/>
    <n v="1.139115039534"/>
    <n v="0.111769873071956"/>
    <x v="0"/>
  </r>
  <r>
    <x v="98"/>
    <x v="89"/>
    <n v="5532"/>
    <s v="M"/>
    <m/>
    <m/>
    <m/>
    <m/>
    <m/>
    <m/>
    <m/>
    <m/>
    <m/>
    <n v="5132505.72"/>
    <n v="414224.18"/>
    <n v="447688.44"/>
    <n v="467425.65"/>
    <n v="536088.73"/>
    <n v="533248.13"/>
    <n v="540595.08"/>
    <n v="491017.38"/>
    <n v="3430287.59"/>
    <m/>
    <m/>
    <m/>
    <m/>
    <m/>
    <m/>
    <m/>
    <n v="4686249.32"/>
    <n v="396360.46"/>
    <n v="423845.73"/>
    <n v="497597.53"/>
    <n v="513502.33"/>
    <n v="547535.55"/>
    <n v="530578.23"/>
    <n v="495441.57"/>
    <n v="3404861.4"/>
    <m/>
    <m/>
    <n v="9400000"/>
    <n v="9400000"/>
    <x v="1"/>
    <s v="N"/>
    <n v="346"/>
    <n v="205382.19"/>
    <s v="Water system says it feels a great impact on past due accounts. They would like some assistance with helping customers become current on their past due bills. System says it will take a lot out of the staff to track accounts and shut off customers once COVID protection is over. It might spread them too thin so some assitance with that from the state is needed.  "/>
    <x v="3"/>
    <n v="3430287.59"/>
    <n v="3404861.4"/>
    <n v="-446256.399999999"/>
    <n v="-8.69470828373474"/>
    <n v="-25426.1899999999"/>
    <n v="-0.741226189725974"/>
    <n v="0.668345595141392"/>
    <n v="0.726564287877027"/>
    <n v="0.0582186927356343"/>
    <x v="0"/>
  </r>
  <r>
    <x v="99"/>
    <x v="90"/>
    <n v="1944"/>
    <s v="M"/>
    <m/>
    <m/>
    <n v="47104.48"/>
    <n v="53891.82"/>
    <n v="78914.94"/>
    <n v="66141.88"/>
    <n v="61318.98"/>
    <n v="61099.84"/>
    <n v="61634.79"/>
    <n v="430106.73"/>
    <n v="64457.92"/>
    <n v="76520.15"/>
    <n v="88670.49"/>
    <n v="91171"/>
    <n v="106916.76"/>
    <n v="106835.29"/>
    <n v="95958.49"/>
    <n v="630530.1"/>
    <n v="73234.33"/>
    <n v="45086.11"/>
    <n v="45451.31"/>
    <n v="48127.49"/>
    <n v="85863.11"/>
    <n v="63107.66"/>
    <n v="70728.18"/>
    <n v="431598.19"/>
    <n v="75706.66"/>
    <n v="84599.23"/>
    <n v="102774.92"/>
    <n v="107272.8"/>
    <n v="120409.92"/>
    <n v="115447.35"/>
    <n v="110466.47"/>
    <n v="716677.35"/>
    <m/>
    <m/>
    <n v="4771367"/>
    <n v="4771367"/>
    <x v="0"/>
    <s v="N"/>
    <n v="198"/>
    <n v="33072.31"/>
    <s v="The water system has seen a slight increase to the number of delinquent accounts, possibly due to COVID-19 but is not entirely sure.  "/>
    <x v="1"/>
    <n v="630530.1"/>
    <n v="716677.35"/>
    <n v="1491.46000000008"/>
    <n v="0.346765092469044"/>
    <n v="86147.25"/>
    <n v="13.6626705053415"/>
    <n v="1.46598519860408"/>
    <n v="1.66051982284726"/>
    <n v="0.194534624243188"/>
    <x v="0"/>
  </r>
  <r>
    <x v="100"/>
    <x v="91"/>
    <n v="4034"/>
    <s v="BM"/>
    <m/>
    <m/>
    <m/>
    <m/>
    <m/>
    <m/>
    <m/>
    <m/>
    <m/>
    <n v="1076038.01"/>
    <m/>
    <m/>
    <m/>
    <m/>
    <m/>
    <m/>
    <m/>
    <n v="2367322.93"/>
    <m/>
    <m/>
    <m/>
    <m/>
    <m/>
    <m/>
    <m/>
    <n v="1555267.16"/>
    <m/>
    <m/>
    <m/>
    <m/>
    <m/>
    <m/>
    <m/>
    <n v="2356370.48"/>
    <s v="11/13/2020; Called and sent an email with spreadsheet.  Called again 11/17/2020 he said he thought they were almost done with it.  Emailed[Name] 11/23/2020 to follow up, no response.  Emailed another follow up 11/25/2020."/>
    <m/>
    <m/>
    <n v="264133"/>
    <x v="1"/>
    <s v="N"/>
    <n v="129"/>
    <n v="38070.03"/>
    <s v="No physical impacts to our system. Earlier in the pandemic, we have had to answer questions to address public angst about the safety of our drinking water. We have assured our customers that we are following our permit's disinfecting standards which is more than sufficient to inactivate COVID-19 or other known pathogens. Also our operators have increased disinfection dosage (but still within the levels of our permit) at all groundwater well production sites to ensure more than adequate CT inactivation and enhanced monitoring during processing.  No, the Water Fund has not taken any loans or required bridge financing. The [District] Board did delay a scheduled rate increase, planned for 7/1/2020, to 9/1/2020, due COVID related circumstances. The revenue shortfall from that planned rate increase is estimated at $31,333, per Agenda Item 7C, dated 5/21/2020. Additionally, the District continues to waive late &amp; shut-off penalties, which have also reduced revenues by approx $29,000."/>
    <x v="1"/>
    <n v="2367322.93"/>
    <n v="2356370.48"/>
    <n v="479229.15"/>
    <n v="44.5364518303587"/>
    <n v="-10952.4500000002"/>
    <n v="-0.462651286869434"/>
    <n v="2.20003653030807"/>
    <n v="1.51509048773331"/>
    <n v="-0.68494604257476"/>
    <x v="0"/>
  </r>
  <r>
    <x v="101"/>
    <x v="92"/>
    <n v="2765"/>
    <s v="BM"/>
    <m/>
    <m/>
    <m/>
    <m/>
    <m/>
    <m/>
    <m/>
    <m/>
    <m/>
    <n v="391187.55"/>
    <n v="214147.45"/>
    <m/>
    <n v="459061.74"/>
    <m/>
    <n v="488680.45"/>
    <m/>
    <n v="511273.01"/>
    <n v="1673162.65"/>
    <m/>
    <m/>
    <m/>
    <m/>
    <m/>
    <m/>
    <m/>
    <n v="354961"/>
    <n v="244449.45"/>
    <m/>
    <n v="489550.72"/>
    <m/>
    <n v="531196.93"/>
    <m/>
    <n v="512381.83"/>
    <n v="1777578.93"/>
    <m/>
    <n v="528183"/>
    <n v="2503499.37"/>
    <n v="3031682.37"/>
    <x v="1"/>
    <s v="N"/>
    <n v="104"/>
    <n v="31012.56"/>
    <s v="System has lost a significant amount of revenue due to not being able to shutoff delinquent customers. Per the system, lockout fees uncollected are $41,165.05 as of October 31, 2020. These fees are separate from the value listed in delinquent category. "/>
    <x v="1"/>
    <n v="1673162.65"/>
    <n v="1777578.93"/>
    <n v="-36226.55"/>
    <n v="-9.26066026385553"/>
    <n v="104416.28"/>
    <n v="6.24065329213511"/>
    <n v="4.27713675959268"/>
    <n v="5.00781474584532"/>
    <n v="0.730677986252637"/>
    <x v="0"/>
  </r>
  <r>
    <x v="102"/>
    <x v="93"/>
    <n v="4398"/>
    <s v="BM"/>
    <m/>
    <m/>
    <m/>
    <m/>
    <m/>
    <m/>
    <m/>
    <m/>
    <m/>
    <n v="2703773"/>
    <m/>
    <m/>
    <m/>
    <m/>
    <m/>
    <m/>
    <m/>
    <n v="3109207"/>
    <m/>
    <m/>
    <m/>
    <m/>
    <m/>
    <m/>
    <m/>
    <n v="3590960"/>
    <m/>
    <m/>
    <m/>
    <m/>
    <m/>
    <m/>
    <m/>
    <n v="3807713"/>
    <s v="[System]  stated they are in good financial shape and have been very fortunate during the pandemic. "/>
    <n v="1957497"/>
    <n v="2705562"/>
    <n v="4663059"/>
    <x v="1"/>
    <s v="N"/>
    <n v="214"/>
    <n v="86345"/>
    <m/>
    <x v="3"/>
    <n v="3109207"/>
    <n v="3807713"/>
    <n v="887187"/>
    <n v="32.8129247536683"/>
    <n v="698506"/>
    <n v="22.4657283995565"/>
    <n v="1.14995119782615"/>
    <n v="1.06036073918952"/>
    <n v="-0.0895904586366285"/>
    <x v="0"/>
  </r>
  <r>
    <x v="103"/>
    <x v="94"/>
    <n v="653"/>
    <s v="Q"/>
    <m/>
    <m/>
    <m/>
    <m/>
    <m/>
    <m/>
    <m/>
    <m/>
    <m/>
    <n v="202193.52"/>
    <m/>
    <m/>
    <m/>
    <m/>
    <m/>
    <m/>
    <m/>
    <n v="319635.13"/>
    <m/>
    <m/>
    <m/>
    <m/>
    <m/>
    <m/>
    <m/>
    <n v="317563.47"/>
    <m/>
    <m/>
    <m/>
    <m/>
    <m/>
    <m/>
    <m/>
    <n v="225790.07"/>
    <s v="Water system bills quarterly - it bills in July to cover April, May and June; and it bills in October to cover July, August, and September. Water system reported total expenses and revenues covering the months of April, May, June, July, August, September, and October. Sums were not broken down into monthly or quarterly details, and water system confirmed that sums include month of October (which has not yet been billed for 2020)."/>
    <n v="0"/>
    <n v="29000"/>
    <n v="29000"/>
    <x v="5"/>
    <s v="N"/>
    <n v="38"/>
    <n v="25000"/>
    <s v="Water system notes that it has been more difficult to get some system parts (e.g., for the treatment plant)."/>
    <x v="0"/>
    <n v="319635.13"/>
    <n v="225790.07"/>
    <n v="115369.95"/>
    <n v="57.0591728162208"/>
    <n v="-93845.06"/>
    <n v="-29.3600581387909"/>
    <n v="1.58083765493573"/>
    <n v="0.711007692415"/>
    <n v="-0.869829962520727"/>
    <x v="2"/>
  </r>
  <r>
    <x v="104"/>
    <x v="95"/>
    <n v="1137"/>
    <s v="BM"/>
    <m/>
    <m/>
    <m/>
    <m/>
    <n v="140000"/>
    <m/>
    <n v="160000"/>
    <m/>
    <n v="160000"/>
    <n v="460000"/>
    <m/>
    <m/>
    <n v="160000"/>
    <m/>
    <n v="180000"/>
    <m/>
    <n v="180000"/>
    <n v="520000"/>
    <m/>
    <m/>
    <n v="140000"/>
    <m/>
    <n v="160000"/>
    <m/>
    <n v="160000"/>
    <n v="460000"/>
    <m/>
    <m/>
    <n v="160000"/>
    <m/>
    <n v="180000"/>
    <m/>
    <n v="180000"/>
    <n v="520000"/>
    <s v="Service includes water and sewer, so both operations are included in expenses and revenues (one bill covers both services). System bills bi-monthly, so the March-April period is not listed in this survey. Numbers given are rounded but these amounts have held consistent."/>
    <m/>
    <n v="1200000"/>
    <n v="1200000"/>
    <x v="1"/>
    <s v="N"/>
    <n v="7"/>
    <n v="5000"/>
    <s v="Water system notes that there are 7 longterm delinquent accounts and has not seen significant account changes during the COVID-19 pandemic. There are also some occasional late payments, but these are not considered delinquent accounts."/>
    <x v="0"/>
    <n v="520000"/>
    <n v="520000"/>
    <n v="0"/>
    <n v="0"/>
    <n v="0"/>
    <n v="0"/>
    <n v="1.1304347826087"/>
    <n v="1.1304347826087"/>
    <n v="0"/>
    <x v="0"/>
  </r>
  <r>
    <x v="105"/>
    <x v="96"/>
    <n v="3992"/>
    <s v="M"/>
    <m/>
    <m/>
    <m/>
    <m/>
    <m/>
    <m/>
    <m/>
    <m/>
    <m/>
    <n v="8157925"/>
    <m/>
    <m/>
    <m/>
    <m/>
    <m/>
    <m/>
    <m/>
    <n v="8510838"/>
    <m/>
    <m/>
    <m/>
    <m/>
    <m/>
    <m/>
    <m/>
    <n v="7572534"/>
    <m/>
    <m/>
    <m/>
    <m/>
    <m/>
    <m/>
    <m/>
    <n v="8706475"/>
    <m/>
    <m/>
    <m/>
    <n v="11735736"/>
    <x v="2"/>
    <s v="N"/>
    <n v="42"/>
    <n v="14767"/>
    <s v="Operationally, the District is functioning at normal capacity with additional measure to protect the staff and the public including: offices remain closed to the public, business is being done via phone or zoom meetings, strict social distancing has been implemented, mandatory masks for staff are required during any situation where staff can not maintain 6 feet of separation, frequent handwashing and sanitation is required, daily cleaning and disinfection of common areas has been implemented and telework has been implemented. No employees have tested positive thus far. "/>
    <x v="3"/>
    <n v="8510838"/>
    <n v="8706475"/>
    <n v="-585391"/>
    <n v="-7.17573402550281"/>
    <n v="195637"/>
    <n v="2.29868081145476"/>
    <n v="1.04326014274463"/>
    <n v="1.14974392983907"/>
    <n v="0.106483787094442"/>
    <x v="0"/>
  </r>
  <r>
    <x v="106"/>
    <x v="97"/>
    <n v="2219"/>
    <s v="M"/>
    <m/>
    <m/>
    <m/>
    <m/>
    <m/>
    <m/>
    <m/>
    <m/>
    <m/>
    <n v="1273245"/>
    <m/>
    <m/>
    <m/>
    <m/>
    <m/>
    <m/>
    <m/>
    <n v="2053547"/>
    <m/>
    <m/>
    <m/>
    <m/>
    <m/>
    <m/>
    <m/>
    <n v="1514693"/>
    <m/>
    <m/>
    <m/>
    <m/>
    <m/>
    <m/>
    <m/>
    <n v="2430268"/>
    <m/>
    <m/>
    <m/>
    <n v="4051883"/>
    <x v="1"/>
    <s v="N"/>
    <n v="620"/>
    <n v="106444"/>
    <s v="There are new developments in the city that have generated more utility revenue.  [City] has only one zip code - #####.  The number of delinquent accounts is different from that of the raw information sent by water system, 620 versus 626, see next page for the breakdown according to the information sent by the water system."/>
    <x v="1"/>
    <n v="2053547"/>
    <n v="2430268"/>
    <n v="241448"/>
    <n v="18.9632003267242"/>
    <n v="376721"/>
    <n v="18.3448930070751"/>
    <n v="1.61284513192669"/>
    <n v="1.60446242241827"/>
    <n v="-0.00838270950841902"/>
    <x v="0"/>
  </r>
  <r>
    <x v="107"/>
    <x v="98"/>
    <n v="9818"/>
    <s v="M"/>
    <m/>
    <m/>
    <m/>
    <m/>
    <m/>
    <m/>
    <m/>
    <m/>
    <m/>
    <m/>
    <m/>
    <m/>
    <m/>
    <m/>
    <m/>
    <m/>
    <m/>
    <n v="6270000"/>
    <m/>
    <m/>
    <m/>
    <m/>
    <m/>
    <m/>
    <m/>
    <m/>
    <m/>
    <m/>
    <m/>
    <m/>
    <m/>
    <m/>
    <m/>
    <n v="6240000"/>
    <s v="The City's financial data is geared for fiscal reporting, not for backwards-looking information, as in 2019 &amp; 2020, and operating expenses are governed by fixed costs."/>
    <m/>
    <m/>
    <n v="10700000"/>
    <x v="1"/>
    <s v="N"/>
    <m/>
    <n v="123000"/>
    <s v="The City is within a single zip code.  The billing system is antiquated, and cannot differeniate between residential and non-residential accounts.  However, the trend for delinquent accounts has seen a roughly 15% increase in delinquencies between 10/31/2019 and 10/31/2020, with an absolute value increase of approximately $123,000.00 in accounts greater than 90 days delinquent.  The City's ability to treat and distribut water to cutomers has continued unabated throughout this period.  The City does not anticipate any short-term or medium-term issues with the utility as a concern.  Any long-term issues can and would be analyzed during a future rate review."/>
    <x v="3"/>
    <n v="6270000"/>
    <n v="6240000"/>
    <m/>
    <m/>
    <n v="-30000"/>
    <n v="-0.478468899521531"/>
    <m/>
    <m/>
    <m/>
    <x v="0"/>
  </r>
  <r>
    <x v="108"/>
    <x v="99"/>
    <n v="4574"/>
    <s v="M"/>
    <m/>
    <m/>
    <n v="1920920"/>
    <n v="2759268"/>
    <n v="2602004"/>
    <n v="1315276"/>
    <n v="1440109"/>
    <n v="2312429"/>
    <n v="1720394"/>
    <n v="14070400"/>
    <n v="1770466"/>
    <n v="1425336"/>
    <n v="1488334"/>
    <n v="1976774"/>
    <n v="2101841"/>
    <n v="2178940"/>
    <n v="1994135"/>
    <n v="12935826"/>
    <n v="1850973"/>
    <n v="1762607"/>
    <n v="2431919"/>
    <n v="1671442"/>
    <n v="2030299"/>
    <n v="2090521"/>
    <n v="1807904"/>
    <n v="13645665"/>
    <n v="1356461"/>
    <n v="1884873"/>
    <n v="2909851"/>
    <n v="2306135"/>
    <n v="2374850"/>
    <n v="2465998"/>
    <n v="2103951"/>
    <n v="15402119"/>
    <m/>
    <n v="300000"/>
    <n v="4700000"/>
    <n v="5000000"/>
    <x v="1"/>
    <s v="N"/>
    <n v="127"/>
    <n v="64874.81"/>
    <m/>
    <x v="3"/>
    <n v="12935826"/>
    <n v="15402119"/>
    <n v="-424735"/>
    <n v="-3.01864197179895"/>
    <n v="2466293"/>
    <n v="19.0656012225273"/>
    <n v="0.919364481464635"/>
    <n v="1.12871882755439"/>
    <n v="0.209354346089757"/>
    <x v="0"/>
  </r>
  <r>
    <x v="109"/>
    <x v="100"/>
    <n v="2556"/>
    <s v="M"/>
    <m/>
    <m/>
    <n v="116442.49"/>
    <n v="159900.51"/>
    <n v="189915.71"/>
    <n v="142202.7"/>
    <n v="163963.75"/>
    <n v="134836.52"/>
    <n v="184655.85"/>
    <n v="1091917.53"/>
    <n v="127131.28"/>
    <n v="230428.64"/>
    <n v="159502.44"/>
    <n v="196784.23"/>
    <n v="180306.32"/>
    <n v="176641.64"/>
    <n v="171335.88"/>
    <n v="1242130.43"/>
    <n v="110066.12"/>
    <n v="121724.33"/>
    <n v="300573.87"/>
    <n v="209637.54"/>
    <n v="136861.64"/>
    <n v="115108.32"/>
    <n v="164450.67"/>
    <n v="1158422.79"/>
    <n v="123920.54"/>
    <n v="181181.24"/>
    <n v="173404.76"/>
    <n v="209926.34"/>
    <n v="185103.96"/>
    <n v="149485.25"/>
    <n v="160688.85"/>
    <n v="1183710.94"/>
    <m/>
    <n v="315539"/>
    <n v="3024726"/>
    <n v="3340265"/>
    <x v="1"/>
    <s v="N"/>
    <n v="102"/>
    <n v="23064.53"/>
    <s v="Cash in reserve balance is as of 9/30/20"/>
    <x v="1"/>
    <n v="1242130.43"/>
    <n v="1183710.94"/>
    <n v="66505.26"/>
    <n v="6.09068525532327"/>
    <n v="-58419.49"/>
    <n v="-4.70316873244946"/>
    <n v="1.13756799013933"/>
    <n v="1.02182981051331"/>
    <n v="-0.115738179626019"/>
    <x v="0"/>
  </r>
  <r>
    <x v="110"/>
    <x v="101"/>
    <n v="1836"/>
    <s v="M"/>
    <m/>
    <m/>
    <n v="192005.13"/>
    <n v="210737.34"/>
    <n v="226601.33"/>
    <n v="243014"/>
    <n v="252673.46"/>
    <n v="249582.53"/>
    <n v="229127.46"/>
    <n v="1603741.25"/>
    <n v="189671.77"/>
    <n v="180796.19"/>
    <n v="307841.92"/>
    <n v="197431.38"/>
    <n v="187656.72"/>
    <n v="220949.35"/>
    <n v="270550.4"/>
    <n v="1554897.73"/>
    <n v="146080.56"/>
    <n v="150591.48"/>
    <n v="173127.89"/>
    <n v="214568.93"/>
    <n v="119977.77"/>
    <n v="155214.59"/>
    <n v="115150.44"/>
    <n v="1074711.66"/>
    <n v="171782.18"/>
    <n v="212905"/>
    <n v="247418.45"/>
    <n v="242736.51"/>
    <n v="255367.72"/>
    <n v="247165.91"/>
    <n v="235739.72"/>
    <n v="1613115.58"/>
    <m/>
    <m/>
    <m/>
    <n v="4180000"/>
    <x v="2"/>
    <s v="N"/>
    <n v="103"/>
    <n v="25716.93"/>
    <m/>
    <x v="1"/>
    <n v="1554897.73"/>
    <n v="1613115.58"/>
    <n v="-529029.59"/>
    <n v="-32.9872159863694"/>
    <n v="58217.8500000001"/>
    <n v="3.74415943098715"/>
    <n v="0.969544014659472"/>
    <n v="1.50097522902096"/>
    <n v="0.531431214361492"/>
    <x v="0"/>
  </r>
  <r>
    <x v="111"/>
    <x v="102"/>
    <n v="2497"/>
    <s v="M"/>
    <m/>
    <m/>
    <n v="394664.49"/>
    <n v="434058.49"/>
    <n v="405991.35"/>
    <n v="562334.77"/>
    <n v="504230.84"/>
    <n v="505306.61"/>
    <n v="485103.05"/>
    <n v="3291689.6"/>
    <n v="630934.46"/>
    <n v="627034.18"/>
    <n v="778375.28"/>
    <n v="900969.58"/>
    <n v="929930.26"/>
    <n v="919955.71"/>
    <n v="801767.6"/>
    <n v="5588967.07"/>
    <n v="412973.98"/>
    <n v="449051.41"/>
    <n v="522632.98"/>
    <n v="667164.34"/>
    <n v="648766.97"/>
    <n v="624527.85"/>
    <n v="542081.12"/>
    <n v="3867198.65"/>
    <n v="513512"/>
    <n v="815160.41"/>
    <n v="875742.09"/>
    <n v="1003902.86"/>
    <n v="994265.87"/>
    <n v="967242.19"/>
    <n v="869580.72"/>
    <n v="6039406.14"/>
    <s v="Revenues reflect water sales only.  Expenses include Source of Supply, Infrastructure, Pumping, Transmission &amp; Distribution, and General &amp; Administrative expenses."/>
    <n v="509869.26"/>
    <n v="6963101.5"/>
    <n v="7472970.76"/>
    <x v="0"/>
    <s v="N"/>
    <n v="54"/>
    <n v="30449.3"/>
    <s v="Reserves numbers provided in Question 5 represent reserve balances as of 6/30/20."/>
    <x v="1"/>
    <n v="5588967.07"/>
    <n v="6039406.14"/>
    <n v="575509.05"/>
    <n v="17.4836974300371"/>
    <n v="450439.07"/>
    <n v="8.05943324335959"/>
    <n v="1.69790221714708"/>
    <n v="1.56170051931519"/>
    <n v="-0.136201697831895"/>
    <x v="0"/>
  </r>
  <r>
    <x v="112"/>
    <x v="103"/>
    <n v="1436"/>
    <s v="BM"/>
    <m/>
    <m/>
    <m/>
    <m/>
    <m/>
    <m/>
    <m/>
    <m/>
    <m/>
    <n v="2612848"/>
    <m/>
    <m/>
    <m/>
    <m/>
    <m/>
    <m/>
    <m/>
    <n v="4273417"/>
    <m/>
    <m/>
    <m/>
    <m/>
    <m/>
    <m/>
    <m/>
    <n v="2830791"/>
    <m/>
    <m/>
    <m/>
    <m/>
    <m/>
    <m/>
    <m/>
    <n v="4318156"/>
    <m/>
    <m/>
    <n v="5255963"/>
    <n v="5255963"/>
    <x v="1"/>
    <s v="Y"/>
    <n v="34"/>
    <n v="33430.38"/>
    <s v="As of 11/5/2020"/>
    <x v="1"/>
    <n v="4273417"/>
    <n v="4318156"/>
    <n v="217943"/>
    <n v="8.34120469311648"/>
    <n v="44739"/>
    <n v="1.0469139800773"/>
    <n v="1.63553984005193"/>
    <n v="1.52542381263753"/>
    <n v="-0.1101160274144"/>
    <x v="0"/>
  </r>
  <r>
    <x v="113"/>
    <x v="104"/>
    <n v="85"/>
    <s v="BM"/>
    <m/>
    <m/>
    <n v="3738.1"/>
    <n v="3658.27"/>
    <n v="4236.89"/>
    <n v="1540.39"/>
    <n v="6436.03"/>
    <n v="3256.51"/>
    <n v="3409.02"/>
    <n v="26275.21"/>
    <n v="5094.1"/>
    <n v="1112.87"/>
    <n v="1450.36"/>
    <n v="4737.3"/>
    <n v="1354.12"/>
    <n v="4266.88"/>
    <n v="2258.58"/>
    <n v="20274.21"/>
    <n v="3886.2"/>
    <n v="4198.55"/>
    <n v="5445.71"/>
    <n v="392.41"/>
    <n v="5191.35"/>
    <n v="1353.78"/>
    <n v="5293.75"/>
    <n v="25761.75"/>
    <n v="5142.57"/>
    <n v="2937.87"/>
    <n v="667.08"/>
    <m/>
    <n v="6137.63"/>
    <n v="5249.07"/>
    <n v="4407.27"/>
    <n v="24541.49"/>
    <s v="The water system had a rate increase in October 2019. They do not plan to have a rate increase in the near future. There is a possibility that the water system will connect to a neighboring water system and this has been discussed before COVID."/>
    <m/>
    <n v="70804.97"/>
    <n v="70804.97"/>
    <x v="0"/>
    <s v="N"/>
    <n v="5"/>
    <n v="3938"/>
    <s v="Of the $70,807.97 in unrestricted reserve, $69,663.58 is in CD's"/>
    <x v="2"/>
    <n v="20274.21"/>
    <n v="24541.49"/>
    <n v="-513.459999999999"/>
    <n v="-1.95416135589401"/>
    <n v="4267.28"/>
    <n v="21.0478238116306"/>
    <n v="0.7716098177712"/>
    <n v="0.952632876260347"/>
    <n v="0.181023058489148"/>
    <x v="0"/>
  </r>
  <r>
    <x v="114"/>
    <x v="105"/>
    <n v="3917"/>
    <s v="M"/>
    <m/>
    <m/>
    <n v="535100.19"/>
    <n v="215959.25"/>
    <n v="314627.1"/>
    <n v="166827.41"/>
    <n v="122913.94"/>
    <n v="86937.86"/>
    <n v="26939.29"/>
    <n v="1711765.04"/>
    <n v="304102.46"/>
    <n v="299135.65"/>
    <n v="703950.51"/>
    <n v="15470.77"/>
    <n v="368492.44"/>
    <n v="687216.64"/>
    <n v="367433.65"/>
    <n v="2414860.58"/>
    <n v="585310.74"/>
    <n v="141427.06"/>
    <n v="616088.21"/>
    <n v="173505.6"/>
    <n v="17936.94"/>
    <n v="121539"/>
    <n v="312674.94"/>
    <n v="2124482.49"/>
    <n v="261348.28"/>
    <n v="291875.58"/>
    <n v="846138.36"/>
    <n v="6485.24"/>
    <n v="413452.36"/>
    <n v="347685.12"/>
    <n v="396311.95"/>
    <n v="2590296.89"/>
    <m/>
    <m/>
    <m/>
    <n v="2691419.67"/>
    <x v="0"/>
    <s v="N"/>
    <n v="1046"/>
    <n v="98932"/>
    <s v="Revenue minus expense balance is down 34% from last October.  At a 34% annual loss in 3 years, we will start to lose money."/>
    <x v="3"/>
    <n v="2414860.58"/>
    <n v="2590296.89"/>
    <n v="412717.45"/>
    <n v="24.1106367028036"/>
    <n v="175436.31"/>
    <n v="7.26486288496208"/>
    <n v="1.41074301879655"/>
    <n v="1.21926017380355"/>
    <n v="-0.191482844993001"/>
    <x v="0"/>
  </r>
  <r>
    <x v="115"/>
    <x v="106"/>
    <n v="1248"/>
    <s v="M"/>
    <m/>
    <m/>
    <n v="167252.67"/>
    <n v="109283.14"/>
    <n v="131285.77"/>
    <n v="127483.94"/>
    <n v="138756.85"/>
    <n v="141252.77"/>
    <m/>
    <n v="815315.14"/>
    <m/>
    <m/>
    <m/>
    <m/>
    <m/>
    <m/>
    <m/>
    <m/>
    <n v="188956.38"/>
    <n v="99547.09"/>
    <n v="128437.12"/>
    <m/>
    <n v="134454.05"/>
    <n v="147801.5"/>
    <n v="172097.65"/>
    <n v="871293.79"/>
    <m/>
    <m/>
    <m/>
    <m/>
    <m/>
    <m/>
    <m/>
    <m/>
    <m/>
    <m/>
    <n v="1600000"/>
    <n v="1600000"/>
    <x v="1"/>
    <s v="N"/>
    <n v="16"/>
    <n v="3146.14"/>
    <s v="Very low impact on their small district; most customers called in to work out payment options at the onset of COVID-19.  The district stopped charging all late fee penalties and instituted a moratorium on disconnections for non-payment, as of March 2020.  Repayment options are offered to customers, ranging from 2 months to 12 months, depending on the amount due, and the customer's financial situation is taken into consideration.  As of March 2020, they have set up 4 customers on repayment plans.  The direct financial impact for their district is not the volume of non-payments, rather the missed late fee penalties, at 25% of the balance due.  Potential lost penalty revenue each month averages $3,800.00.  Their entire district falls within one zip code: [#####]."/>
    <x v="1"/>
    <m/>
    <m/>
    <n v="55978.65"/>
    <n v="6.86589114486455"/>
    <m/>
    <m/>
    <m/>
    <m/>
    <m/>
    <x v="1"/>
  </r>
  <r>
    <x v="116"/>
    <x v="107"/>
    <n v="1659"/>
    <s v="BM"/>
    <m/>
    <m/>
    <m/>
    <m/>
    <m/>
    <m/>
    <m/>
    <m/>
    <m/>
    <n v="420207.34"/>
    <m/>
    <m/>
    <m/>
    <m/>
    <m/>
    <m/>
    <m/>
    <n v="1134896.93"/>
    <m/>
    <m/>
    <m/>
    <m/>
    <m/>
    <m/>
    <m/>
    <n v="397149.8"/>
    <m/>
    <m/>
    <m/>
    <m/>
    <m/>
    <m/>
    <m/>
    <n v="1336220.79"/>
    <s v="Questions 3 &amp; 4:  No impact"/>
    <m/>
    <n v="200000"/>
    <n v="200000"/>
    <x v="1"/>
    <s v="N"/>
    <n v="0"/>
    <n v="0"/>
    <s v="[System] has been very fortunate not to have any delinquent accounts.  They do allow a 60-day period for customers to pay their water bills, which takes longer for their Accounting Department to process, as reminders have to go out to the customers, but it hasn't hurt too bad.  They are building a desalter, and the Board has added an assessment; 75% grant monies were received from the State, and they are picking up the other 25% through the assessment, and the assessment is tiered between condominiums, residential housing, and single family homes - but at a difference of only about $10 between the tiers.     "/>
    <x v="1"/>
    <n v="1134896.93"/>
    <n v="1336220.79"/>
    <n v="-23057.54"/>
    <n v="-5.48718163752209"/>
    <n v="201323.86"/>
    <n v="17.7393959467315"/>
    <n v="2.70080225157419"/>
    <n v="3.36452590433131"/>
    <n v="0.663723652757126"/>
    <x v="0"/>
  </r>
  <r>
    <x v="117"/>
    <x v="108"/>
    <n v="5847"/>
    <s v="M"/>
    <m/>
    <m/>
    <n v="358212.84"/>
    <n v="358786.96"/>
    <n v="296939.02"/>
    <n v="219631.91"/>
    <n v="462954.05"/>
    <n v="490331.47"/>
    <n v="435026.66"/>
    <n v="2621882.91"/>
    <n v="825835.1"/>
    <n v="368175.25"/>
    <n v="857785.1"/>
    <n v="456501.76"/>
    <n v="930127.89"/>
    <n v="404186.72"/>
    <n v="980632.29"/>
    <n v="4823244.11"/>
    <n v="386732.97"/>
    <n v="434977.96"/>
    <n v="370445.96"/>
    <n v="301710.04"/>
    <n v="438675.64"/>
    <n v="563766"/>
    <n v="436606.68"/>
    <n v="2932915.25"/>
    <n v="1066768.53"/>
    <n v="476122.41"/>
    <n v="781632.77"/>
    <n v="644033.36"/>
    <n v="677370.02"/>
    <n v="641798.65"/>
    <n v="650760.75"/>
    <n v="4938486.49"/>
    <m/>
    <n v="8920000"/>
    <n v="12560000"/>
    <n v="21480000"/>
    <x v="1"/>
    <s v="N"/>
    <n v="603"/>
    <n v="321884"/>
    <s v="Although no major financial outfall is expected, system would like state guidance on how to proceed after COVID-19 protections are gone. System has various accounts that owe well over 3K and refuse to work with the water system make payments. System fears that various customers have taken advantage of the COVID-19 protection to avoid paying their bill despite not being affected by COVID-19. Guidance on how to collect unpaid fees from customers with large balances due is needed. "/>
    <x v="3"/>
    <n v="4823244.11"/>
    <n v="4938486.49"/>
    <n v="311032.34"/>
    <n v="11.8629378456874"/>
    <n v="115242.38"/>
    <n v="2.38931261557068"/>
    <n v="1.83961079711222"/>
    <n v="1.68381493123608"/>
    <n v="-0.155795865876137"/>
    <x v="0"/>
  </r>
  <r>
    <x v="118"/>
    <x v="109"/>
    <n v="2151"/>
    <s v="M"/>
    <m/>
    <m/>
    <n v="116094.7"/>
    <n v="114564.31"/>
    <n v="428276.23"/>
    <n v="172766.36"/>
    <n v="147263.36"/>
    <n v="191666.86"/>
    <n v="124340.12"/>
    <n v="1294971.94"/>
    <n v="179343.5"/>
    <n v="178624.62"/>
    <n v="194569.21"/>
    <n v="233467.62"/>
    <n v="272947.71"/>
    <n v="273742.95"/>
    <n v="229633.03"/>
    <n v="1562328.64"/>
    <n v="134180.73"/>
    <n v="151810.48"/>
    <n v="420540.34"/>
    <n v="166857.42"/>
    <n v="149473.03"/>
    <n v="129877.88"/>
    <n v="98936.86"/>
    <n v="1251676.74"/>
    <n v="145674.34"/>
    <n v="203345.27"/>
    <n v="237415.89"/>
    <n v="261777.67"/>
    <n v="279307.32"/>
    <n v="321172.25"/>
    <n v="268462.24"/>
    <n v="1717154.98"/>
    <s v="During September and October there was a delay of at least 500 of our customers water payments.  400 of them were delivered to us on November 3rd.  Water payments were also destroyed in the mail and our customers were called by the post office notifying them that they should send us another check. Because their checks were missing many accounts are behind due to no fault of the water customer.  Other customers mailed in additional checks, then there check from two months ago showed up and they now have a high cash balance on their accounts.   It will probably be another two months before our finances get back to normal. Completion of our financial statements and annual audit have been delayed due to staff changes early in the pandemic therefore cash reserve balances are not up to date and verified.   "/>
    <m/>
    <n v="900000"/>
    <n v="900000"/>
    <x v="1"/>
    <s v="N"/>
    <n v="740"/>
    <n v="98975.05"/>
    <s v="Our delinquent accounts cannot be accurately reported at this time due to an issue we have had with the post office and our bill form. Between September and November, over 400 of our customer’s payments were delayed in arrival due to a barcode issue on our mailing address. Prior to the issues with our mail, our delinquent accounts were tracking fairly close to pre-covid times, though slightly higher."/>
    <x v="1"/>
    <n v="1562328.64"/>
    <n v="1717154.98"/>
    <n v="-43295.2"/>
    <n v="-3.34333113040271"/>
    <n v="154826.34"/>
    <n v="9.90997259065801"/>
    <n v="1.20645752370511"/>
    <n v="1.37188375011267"/>
    <n v="0.165426226407561"/>
    <x v="0"/>
  </r>
  <r>
    <x v="119"/>
    <x v="103"/>
    <n v="1866"/>
    <s v="M"/>
    <m/>
    <m/>
    <m/>
    <m/>
    <m/>
    <m/>
    <m/>
    <m/>
    <m/>
    <n v="469920"/>
    <m/>
    <m/>
    <m/>
    <m/>
    <m/>
    <m/>
    <m/>
    <n v="1189414"/>
    <m/>
    <m/>
    <m/>
    <m/>
    <m/>
    <m/>
    <m/>
    <n v="538197"/>
    <m/>
    <m/>
    <m/>
    <m/>
    <m/>
    <m/>
    <m/>
    <n v="1248957"/>
    <m/>
    <m/>
    <m/>
    <n v="2549860"/>
    <x v="4"/>
    <s v="N"/>
    <n v="64"/>
    <n v="23215"/>
    <s v="Question #6:  The question is very hard to answer, with too many variables.  During the 2007-08 financial crisis, customers lost homes, tenants left, and the water system extended time windows for capital projects.  While the water system still added to its reserves, they don't know how bad it would have gotten if it continued.  The same is felt with COVID-19.  Question #8:  The water system has 64 out of 1867 accounts delinquent, and all in the one zip code zone of [#####]."/>
    <x v="1"/>
    <n v="1189414"/>
    <n v="1248957"/>
    <n v="68277"/>
    <n v="14.5294943820225"/>
    <n v="59543"/>
    <n v="5.00607862359111"/>
    <n v="2.53109891045284"/>
    <n v="2.32063166461351"/>
    <n v="-0.210467245839328"/>
    <x v="0"/>
  </r>
  <r>
    <x v="120"/>
    <x v="57"/>
    <n v="8751"/>
    <s v="M"/>
    <m/>
    <m/>
    <n v="1423320.42"/>
    <n v="1535612.42"/>
    <n v="1573408.42"/>
    <n v="1356513.25"/>
    <n v="1781286.25"/>
    <n v="1680309.25"/>
    <n v="1614026.25"/>
    <n v="10964476.26"/>
    <n v="1600926"/>
    <n v="1459546"/>
    <n v="1661368"/>
    <n v="1941378"/>
    <n v="2031130"/>
    <n v="1997593"/>
    <n v="1994611"/>
    <n v="12686552"/>
    <n v="1501811.25"/>
    <n v="1821571.25"/>
    <n v="2340508.25"/>
    <n v="1618756.49"/>
    <n v="2032091.01"/>
    <n v="1797425.75"/>
    <n v="1536983.75"/>
    <n v="12649147.75"/>
    <n v="1158716"/>
    <n v="1950897"/>
    <n v="1958344"/>
    <n v="2276087.75"/>
    <n v="2114855.25"/>
    <n v="1993447"/>
    <n v="2005943"/>
    <n v="13458290"/>
    <s v="Water system notes: &quot;Revenue totals do not include non-operating revenues such as: Interest income, property tax revenues, capital &amp; Mitigation Fees, nor grant revenue. [District] increased rates effective July 1, 2020.&quot;"/>
    <n v="14814399"/>
    <n v="15698352"/>
    <n v="30512751"/>
    <x v="1"/>
    <s v="N"/>
    <n v="303"/>
    <n v="79924.31"/>
    <s v="Listed delinquent accounts do not inlude meters for HOA common areas (e.g., irrigation)"/>
    <x v="3"/>
    <n v="12686552"/>
    <n v="13458290"/>
    <n v="1684671.49"/>
    <n v="15.3648149720195"/>
    <n v="771738"/>
    <n v="6.08311856523348"/>
    <n v="1.15705955297495"/>
    <n v="1.06396812386036"/>
    <n v="-0.0930914291145848"/>
    <x v="0"/>
  </r>
  <r>
    <x v="121"/>
    <x v="110"/>
    <n v="1"/>
    <s v="Q"/>
    <m/>
    <m/>
    <m/>
    <m/>
    <n v="10338"/>
    <m/>
    <m/>
    <n v="10338"/>
    <n v="3446"/>
    <n v="24118"/>
    <m/>
    <m/>
    <n v="17184"/>
    <m/>
    <m/>
    <n v="17184"/>
    <n v="5728"/>
    <n v="40095"/>
    <m/>
    <m/>
    <n v="10137"/>
    <m/>
    <m/>
    <n v="10137"/>
    <n v="3379"/>
    <n v="23651"/>
    <m/>
    <m/>
    <n v="22137"/>
    <m/>
    <m/>
    <n v="22137"/>
    <n v="7379"/>
    <n v="51653"/>
    <s v="The water system bills their customers quarterly and the bills are sent out in March, June, September, and December. The water system gave the lump sum totals for 2019 and 2020 for April through October and then gave a monthly average."/>
    <m/>
    <n v="271862"/>
    <n v="271862"/>
    <x v="1"/>
    <s v="N"/>
    <n v="0"/>
    <n v="0"/>
    <s v="At this point there are no anticipated impacts to the financial health of the [System] due to Covid-19."/>
    <x v="2"/>
    <n v="40095"/>
    <n v="51653"/>
    <n v="-467"/>
    <n v="-1.93631312712497"/>
    <n v="11558"/>
    <n v="28.8265369746851"/>
    <n v="1.66245128120076"/>
    <n v="2.18396685129593"/>
    <n v="0.521515570095165"/>
    <x v="0"/>
  </r>
  <r>
    <x v="122"/>
    <x v="111"/>
    <n v="20"/>
    <s v="BM"/>
    <m/>
    <m/>
    <m/>
    <m/>
    <m/>
    <m/>
    <m/>
    <m/>
    <m/>
    <m/>
    <m/>
    <m/>
    <n v="6756.42"/>
    <m/>
    <n v="8378.74"/>
    <m/>
    <n v="7171.1"/>
    <n v="22306.26"/>
    <m/>
    <m/>
    <m/>
    <m/>
    <m/>
    <m/>
    <m/>
    <m/>
    <m/>
    <m/>
    <n v="7045.41"/>
    <m/>
    <n v="8243.86"/>
    <m/>
    <n v="6532.82"/>
    <n v="21822.09"/>
    <s v="Water system bills bimonthly  (Jan-Feb, March-April, etc.) so the March-April bill was not included."/>
    <m/>
    <m/>
    <m/>
    <x v="1"/>
    <s v="N"/>
    <n v="0"/>
    <n v="0"/>
    <s v="[Name] (DDW staff) notes:_x000a_- 11/12/2020: initial email sent; then called and spoke with [name] and schedule phone call for 11/24/2020 at 9am_x000a_- 11/13/2020: sent reminder email with additional information and phone number to call on 11/14/2020 at 9am_x000a_- 11/24/2020: no phone call receieved at 9am; called [name] at 9:08am, no response so left voicemail_x000a_- 11/24/2020: [name] called around noon and went over responses, but needs to get more information re expenses and cash reserves. Will call back by end of day._x000a_- 11/25/2020: didn't receieve call back day, so called [name] at 9:15am - no asnwer, so left voicemail informing survey needs to be complete by noon._x000a_Water System notes:_x000a_- Water system notes that it is a member-funded system, not authorized to apply for loads."/>
    <x v="2"/>
    <n v="22306.26"/>
    <n v="21822.09"/>
    <m/>
    <m/>
    <n v="-484.169999999998"/>
    <n v="-2.17055660608277"/>
    <m/>
    <m/>
    <m/>
    <x v="0"/>
  </r>
  <r>
    <x v="123"/>
    <x v="112"/>
    <n v="56"/>
    <s v="M"/>
    <m/>
    <m/>
    <m/>
    <m/>
    <m/>
    <m/>
    <m/>
    <m/>
    <m/>
    <n v="20370.18"/>
    <m/>
    <m/>
    <m/>
    <m/>
    <m/>
    <m/>
    <m/>
    <n v="23387.58"/>
    <m/>
    <m/>
    <m/>
    <m/>
    <m/>
    <m/>
    <m/>
    <n v="19121.63"/>
    <m/>
    <m/>
    <m/>
    <m/>
    <m/>
    <m/>
    <m/>
    <n v="24598.02"/>
    <m/>
    <m/>
    <n v="90000"/>
    <n v="90000"/>
    <x v="1"/>
    <s v="N"/>
    <n v="1"/>
    <m/>
    <s v="#8:  There is only one delinquent account on record, with a 3-month accrued balance."/>
    <x v="2"/>
    <n v="23387.58"/>
    <n v="24598.02"/>
    <n v="-1248.55"/>
    <n v="-6.12930273566556"/>
    <n v="1210.44"/>
    <n v="5.17556754482507"/>
    <n v="1.14812829341714"/>
    <n v="1.28639765543"/>
    <n v="0.13826936201286"/>
    <x v="0"/>
  </r>
  <r>
    <x v="124"/>
    <x v="113"/>
    <n v="3804"/>
    <s v="BM"/>
    <s v="BM up to June 2020, then starting July 2020 we are Monthly"/>
    <s v="N"/>
    <n v="299792"/>
    <n v="182686"/>
    <n v="1619347"/>
    <n v="75095"/>
    <n v="179121"/>
    <n v="336496"/>
    <n v="1621105"/>
    <n v="4313642"/>
    <n v="290629"/>
    <n v="389527"/>
    <n v="372615"/>
    <n v="429894"/>
    <n v="468644"/>
    <n v="482134"/>
    <n v="417159"/>
    <n v="2850602"/>
    <n v="1018034"/>
    <n v="224134"/>
    <n v="1087852"/>
    <n v="40212"/>
    <n v="201729"/>
    <n v="141141"/>
    <n v="386175"/>
    <n v="3099277"/>
    <n v="336324"/>
    <n v="384912"/>
    <n v="957594"/>
    <n v="501237"/>
    <n v="518974"/>
    <n v="548668"/>
    <n v="501348"/>
    <n v="3749057"/>
    <s v="Note: we started monthly billing in  July 2020, prior to July 2020 we were bimonthly billing"/>
    <m/>
    <n v="2151978"/>
    <m/>
    <x v="1"/>
    <s v="N"/>
    <n v="179"/>
    <n v="73628"/>
    <m/>
    <x v="3"/>
    <n v="2850602"/>
    <n v="3749057"/>
    <n v="-1214365"/>
    <n v="-28.1517335003693"/>
    <n v="898455"/>
    <n v="31.5180793390308"/>
    <n v="0.660834162872116"/>
    <n v="1.20965534865067"/>
    <n v="0.548821185778553"/>
    <x v="0"/>
  </r>
  <r>
    <x v="125"/>
    <x v="114"/>
    <n v="6937"/>
    <s v="BM"/>
    <m/>
    <s v="N"/>
    <n v="495455"/>
    <n v="325455"/>
    <n v="603972"/>
    <n v="542730"/>
    <n v="524647"/>
    <n v="541667"/>
    <n v="416611"/>
    <n v="3450959"/>
    <n v="441019"/>
    <n v="525642"/>
    <n v="499278"/>
    <n v="563221"/>
    <n v="576153"/>
    <n v="657383"/>
    <n v="564714"/>
    <n v="3827714"/>
    <n v="520873"/>
    <n v="781855"/>
    <n v="556022"/>
    <n v="652715"/>
    <n v="299561"/>
    <n v="770795"/>
    <n v="492447"/>
    <n v="4074268"/>
    <n v="555438"/>
    <n v="645744"/>
    <n v="600086"/>
    <n v="782997"/>
    <n v="708081"/>
    <n v="843108"/>
    <n v="691328"/>
    <n v="4826782"/>
    <m/>
    <n v="7300000"/>
    <m/>
    <m/>
    <x v="0"/>
    <s v="N"/>
    <n v="344"/>
    <n v="71233.16"/>
    <s v="According to our bylaws (as a mutual water company), any property owner (as a shareholder of the Company) has agreed to assume resposibility for any outstanding balances not received from tenants on his rental property.  Accordingly, under the current circumstances of the pandemic, if the tenant has not paid his rent to the property owner by the time that the Governor's executive order has been lifted, then the property owner shall assume all resposibility for paying  all outstanding water fees to the Company that have been accrued during this time."/>
    <x v="3"/>
    <n v="3827714"/>
    <n v="4826782"/>
    <n v="623309"/>
    <n v="18.0619068496612"/>
    <n v="999068"/>
    <n v="26.1009051355457"/>
    <n v="1.10917400061838"/>
    <n v="1.18469919013673"/>
    <n v="0.0755251895183526"/>
    <x v="0"/>
  </r>
  <r>
    <x v="126"/>
    <x v="115"/>
    <n v="1856"/>
    <s v="BM"/>
    <m/>
    <s v="N"/>
    <n v="88743"/>
    <n v="108469"/>
    <n v="177213"/>
    <n v="80188"/>
    <n v="108574"/>
    <n v="129475"/>
    <n v="110685"/>
    <n v="803347"/>
    <n v="106570"/>
    <n v="188759"/>
    <n v="114228"/>
    <n v="196524"/>
    <n v="109379"/>
    <n v="227110"/>
    <n v="129380"/>
    <n v="1071950"/>
    <n v="69214"/>
    <n v="81196"/>
    <n v="555971"/>
    <n v="89896"/>
    <n v="103887"/>
    <n v="132293"/>
    <n v="109147"/>
    <n v="1141604"/>
    <n v="99514"/>
    <n v="174655"/>
    <n v="182216"/>
    <n v="220716"/>
    <n v="102188"/>
    <n v="232784"/>
    <n v="134687"/>
    <n v="1146760"/>
    <m/>
    <n v="0"/>
    <n v="0"/>
    <n v="0"/>
    <x v="1"/>
    <s v="N"/>
    <n v="111"/>
    <n v="27806"/>
    <s v="We are contracted with the City to operate their potable water system []. We manage and operate the water system. We do not have access to tor control any of their finances."/>
    <x v="1"/>
    <n v="1071950"/>
    <n v="1146760"/>
    <n v="338257"/>
    <n v="42.1059641723937"/>
    <n v="74810"/>
    <n v="6.97887028312888"/>
    <n v="1.33435489271759"/>
    <n v="1.00451645228994"/>
    <n v="-0.329838440427657"/>
    <x v="0"/>
  </r>
  <r>
    <x v="127"/>
    <x v="116"/>
    <n v="9433"/>
    <s v="BM"/>
    <m/>
    <s v="N"/>
    <n v="413736"/>
    <n v="408326"/>
    <n v="2693654"/>
    <n v="483308"/>
    <n v="266477"/>
    <n v="175494"/>
    <n v="564168"/>
    <n v="5005163"/>
    <n v="623573"/>
    <n v="903894"/>
    <n v="2620551"/>
    <n v="24575.21"/>
    <n v="968467"/>
    <n v="1283202"/>
    <n v="1014552"/>
    <n v="7438814.21"/>
    <n v="388805"/>
    <n v="683251"/>
    <n v="482131"/>
    <n v="481582"/>
    <n v="161108"/>
    <n v="651379"/>
    <n v="744644"/>
    <n v="3592900"/>
    <n v="917206"/>
    <n v="685465"/>
    <n v="2863491"/>
    <n v="129048"/>
    <n v="1065026"/>
    <n v="914828"/>
    <n v="1043934"/>
    <n v="7618998"/>
    <m/>
    <n v="4330134.23"/>
    <n v="15047677.74"/>
    <n v="19377811.97"/>
    <x v="0"/>
    <s v="N"/>
    <n v="1266"/>
    <n v="122688.49"/>
    <m/>
    <x v="3"/>
    <n v="7438814.21"/>
    <n v="7618998"/>
    <n v="-1412263"/>
    <n v="-28.2161240303263"/>
    <n v="180183.79"/>
    <n v="2.42221118733923"/>
    <n v="1.48622816279909"/>
    <n v="2.12057056973475"/>
    <n v="0.634342406935661"/>
    <x v="0"/>
  </r>
  <r>
    <x v="128"/>
    <x v="117"/>
    <n v="1294"/>
    <s v="M"/>
    <s v="The District changed to monthly billing in April, 2020."/>
    <s v="N"/>
    <m/>
    <m/>
    <m/>
    <m/>
    <m/>
    <m/>
    <m/>
    <n v="937126.31"/>
    <m/>
    <m/>
    <m/>
    <m/>
    <m/>
    <m/>
    <m/>
    <n v="1120018.66"/>
    <m/>
    <m/>
    <m/>
    <m/>
    <m/>
    <m/>
    <m/>
    <n v="2120393.79"/>
    <m/>
    <m/>
    <m/>
    <m/>
    <m/>
    <m/>
    <m/>
    <n v="1537173.77"/>
    <s v="The company noted that they are not experiencing any financial difficulty due to the current public health crisis.  Additional expenses from 2020 are due to water exchange with neighboring system.  Will receive additional revenue from future water exchange."/>
    <m/>
    <n v="2600000"/>
    <n v="2600000"/>
    <x v="1"/>
    <s v="N"/>
    <n v="110"/>
    <n v="17772.27"/>
    <m/>
    <x v="1"/>
    <n v="1120018.66"/>
    <n v="1537173.77"/>
    <n v="1183267.48"/>
    <n v="126.265527642693"/>
    <n v="417155.11"/>
    <n v="37.2453714297939"/>
    <n v="1.19516296581194"/>
    <n v="0.724947308018668"/>
    <n v="-0.470215657793273"/>
    <x v="0"/>
  </r>
  <r>
    <x v="129"/>
    <x v="118"/>
    <n v="4384"/>
    <s v="BM"/>
    <m/>
    <s v="Y"/>
    <n v="203623.91"/>
    <n v="532535.19"/>
    <n v="1293528"/>
    <n v="330903.76"/>
    <n v="137329.96"/>
    <n v="443880.89"/>
    <n v="442728.07"/>
    <n v="3384529.78"/>
    <n v="6133.5"/>
    <n v="824702.37"/>
    <n v="1418926.26"/>
    <n v="1701"/>
    <n v="12639.81"/>
    <n v="600026.23"/>
    <n v="11719.25"/>
    <n v="2875848.42"/>
    <n v="429376.03"/>
    <n v="397099.88"/>
    <n v="2717069.55"/>
    <n v="449810.59"/>
    <n v="183026.81"/>
    <n v="430496.92"/>
    <n v="348304.16"/>
    <n v="4955183.94"/>
    <n v="201"/>
    <n v="970754.84"/>
    <n v="1524394.55"/>
    <m/>
    <n v="176"/>
    <n v="704457.22"/>
    <n v="9367.79"/>
    <n v="3209351.4"/>
    <s v="Revenue reported includes residential &amp; commercial water and other revenue such as fire flow, interest income, etc. For the month of May, it would include water usage for the months of February &amp; March. City bills bi-monthly, so if they bill in May, they would read meters in April. No revenue recognized in July 2020. It's the person I spoke with understanding that there is one mobile home park that is submetered, and that revenue received is from park as a whole."/>
    <m/>
    <n v="1079607"/>
    <n v="1079607"/>
    <x v="1"/>
    <s v="N"/>
    <n v="839"/>
    <n v="227285"/>
    <m/>
    <x v="3"/>
    <n v="2875848.42"/>
    <n v="3209351.4"/>
    <n v="1570654.16"/>
    <n v="46.4068648259907"/>
    <n v="333502.98"/>
    <n v="11.5966814412284"/>
    <n v="0.849703978672039"/>
    <n v="0.647675533110482"/>
    <n v="-0.202028445561557"/>
    <x v="0"/>
  </r>
  <r>
    <x v="130"/>
    <x v="119"/>
    <n v="4280"/>
    <s v="BM"/>
    <m/>
    <s v="N"/>
    <m/>
    <m/>
    <m/>
    <m/>
    <m/>
    <m/>
    <m/>
    <n v="2755771"/>
    <n v="309712"/>
    <n v="451138"/>
    <n v="354952"/>
    <n v="435804"/>
    <n v="381570"/>
    <n v="586093"/>
    <n v="428638"/>
    <n v="2947907"/>
    <m/>
    <m/>
    <m/>
    <m/>
    <m/>
    <m/>
    <m/>
    <n v="2596870"/>
    <n v="335663"/>
    <n v="444715"/>
    <n v="498377"/>
    <n v="528580"/>
    <n v="451764"/>
    <n v="578791"/>
    <n v="410624"/>
    <n v="3248514"/>
    <s v="System bills on separate cycles, approximately 40% of residential customers in one cycle and approximately 60% of residential customers in another cycle. For example, revenue reported for April is from February and March residential water meter reads."/>
    <m/>
    <m/>
    <n v="6913912"/>
    <x v="0"/>
    <s v="N"/>
    <n v="41"/>
    <n v="24358.65"/>
    <s v="Given the impact of Covid-19, [District's] Board of Directors voted to postpone water rate increase of 5%, which would have resulted in $262,500. [District's] t anticipates approximately 3-4 years in continuing to meet the water system's monthly expenses before financial assistance is neccessary."/>
    <x v="3"/>
    <n v="2947907"/>
    <n v="3248514"/>
    <n v="-158901"/>
    <n v="-5.76611772168297"/>
    <n v="300607"/>
    <n v="10.1973026964555"/>
    <n v="1.06972132299817"/>
    <n v="1.25093439409751"/>
    <n v="0.181213071099336"/>
    <x v="0"/>
  </r>
  <r>
    <x v="131"/>
    <x v="120"/>
    <n v="7429"/>
    <s v="BM"/>
    <s v="N/A."/>
    <s v="N"/>
    <n v="578333.97"/>
    <n v="456233.49"/>
    <n v="1734926.73"/>
    <n v="682376.57"/>
    <n v="367152.98"/>
    <n v="535423.84"/>
    <n v="831321.53"/>
    <n v="5185769.11"/>
    <n v="500290.26"/>
    <n v="690176.72"/>
    <n v="735359.73"/>
    <n v="558814.03"/>
    <n v="845885.46"/>
    <n v="493169.82"/>
    <n v="1003783.91"/>
    <n v="4827479.93"/>
    <n v="493276.8"/>
    <n v="585622.49"/>
    <n v="2113287.89"/>
    <n v="713758.8"/>
    <n v="364867.13"/>
    <n v="1014699.87"/>
    <n v="812905.61"/>
    <n v="6098418.59"/>
    <n v="562426.2"/>
    <n v="500770.29"/>
    <n v="775990.7"/>
    <n v="632223.48"/>
    <n v="603254.76"/>
    <n v="798694.53"/>
    <n v="655588.34"/>
    <n v="4528948.3"/>
    <s v="N/A."/>
    <n v="6632330"/>
    <n v="3692345"/>
    <n v="10324675"/>
    <x v="1"/>
    <s v="N"/>
    <n v="1313"/>
    <n v="175196.55"/>
    <s v="Water System Financial Impact Questions: Data Collection Rationale_x000a_(for systems serving less than 10,000 service connections)_x000a_1)_x0009_In 2019, what were the water system’s monthly expenses from April through October? (This can be answered month by month or a sum from April through October). _x000a_Expenses for the period of April-October 2019 were $5,185,769.11._x000a_Asked in order to determine system baseline expenses; to have an understanding of system expenses prior to potential COVID-19 impact. _x000a_2)_x0009_In 2019, what was the water system’s monthly revenue from April through October? (This can be answered month by month (preferred) or a sum from April through October. For water systems with bi-monthly or quarterly billing cycles, staff will need to obtain this value from the water system and enter values in the last month of the billing cycle)._x000a_Revenue for the period of April-October 2019 was $4,827,479.93._x000a_Asked in order to determine baseline revenue; to have an understanding of system revenue prior to potential COVID-19 impact. _x000a_3)_x0009_What was the water system’s monthly expenses from April 2020 through October 2020? (This can be answered month by month or a sum from April through October.)_x000a_Expenses for the period of April-October 2020 were $6,098,418.59.  This period of time also marks the development of the City’s Water Well 16 project which utilizes I-Bank loan revenues in order to complete the project.  _x000a_Asked to see what, if any, impact COVID-19 has had on system’s operational finances. To help determine magnitude of potential impact and provide numerical data to support funding assistance need estimates. _x000a_4)_x0009_What was the water system’s monthly revenue from April 2020 through October 2020? (This can be answered month by month or a sum from April through October. For water systems with bi-monthly or quarterly billing cycles, staff will need to obtain this value from the water system and enter values in the last month of the billing cycle). _x000a_Revenue for the period of April-October 2020 was $4,528,948.30. This period of time also marks the development of the City’s Water Well 16 project which utilizes I-Bank loan revenues and expenditures in order to complete the project.  _x000a_Asked to see what, if any, impact COVID-19 has had on system’s operational finances. To help determine magnitude of potential impact and provide numerical data to support funding assistance need estimates._x000a_5)_x0009_How much cash do you have in reserve? _x000a_$3.6M.  This period of time also marks the development of the City’s Water Well 16 project which utilizes I-Bank loan revenues in order to complete the project.  _x000a_Asked to see if system has any reserves for emergency expenses. Please note that the Board understands that these reserves may have been initially scoped for capital projects and other important improvements. Providing this info does not preempt a system from future funding opportunities. _x000a_6)_x0009_If the current trends for monthly revenue and expenses continue, how many months can you continue meeting the water system’s monthly expenses before financial assistance is necessary?_x000a_12 months.  The City will be evaluating options for financial assistance and is open to grants or other loan opportunities that may become available. _x000a_Asked to determine urgency of response to potential financial failure. _x000a_7)_x0009_Since March 2020, have you taken additional loans or bridge financing to cover operating expenses for the loss of revenue? _x000a_The City has not taken a loan to cover its deficits but it is evaluating its options and is open to grants or other loan opportunities. _x000a_Asked in order to understand if systems have been able to access or take advantage of alternate methods of meeting costs and expenses. _x000a_8)_x0009_As of the date of the survey, how many residential delinquent accounts do you have? How much debt is accrued on these residential delinquent accounts? What is geographic distribution by zip code of these delinquent accounts? _x000a_a._x0009_There are 1,313 delinquent accounts._x000a_b._x0009_With a total debt of: $175,196.55_x000a_c._x0009_All water accounts are located within the [#####] zip code._x000a_Asked to inform statewide estimate of household debt, including geographic distribution and level of debt. _x000a_9)_x0009_Please give comments or additional information of water system impacts during Covid-19._x000a_The [City] is a disadvantaged community that has always prioritized its services to its residents.  Water rates for residents have been historically low.  Maintaining the City’s current water rates plus the onset of COVID19 since March has had an impact on the financial health of the City’s water utility. _x000a_Asked to provide an opportunity to water systems to submit comments or other narrative feedback to the Board. _x000a_"/>
    <x v="3"/>
    <n v="4827479.93"/>
    <n v="4528948.3"/>
    <n v="912649.48"/>
    <n v="17.5991152062688"/>
    <n v="-298531.63"/>
    <n v="-6.18400561636307"/>
    <n v="0.930909153030147"/>
    <n v="0.74264306937317"/>
    <n v="-0.188266083656977"/>
    <x v="0"/>
  </r>
  <r>
    <x v="132"/>
    <x v="121"/>
    <n v="5441"/>
    <s v="O"/>
    <s v="Residential Customers are billed Bi-Monthly_x000a_Commercial/Government customers are billed Monthly"/>
    <s v="N"/>
    <n v="261547"/>
    <n v="298059"/>
    <n v="307829"/>
    <n v="316619"/>
    <n v="340995"/>
    <n v="311973"/>
    <n v="343229"/>
    <n v="2180251"/>
    <n v="278774"/>
    <n v="359384"/>
    <n v="342897"/>
    <n v="373692"/>
    <n v="356763"/>
    <n v="404493"/>
    <n v="355635"/>
    <n v="2471638"/>
    <n v="272046"/>
    <n v="314946"/>
    <n v="361991"/>
    <n v="373676"/>
    <n v="365676"/>
    <n v="352220"/>
    <n v="330801"/>
    <n v="2371356"/>
    <n v="266657"/>
    <n v="331566"/>
    <n v="335631"/>
    <n v="400660"/>
    <n v="347476"/>
    <n v="427297"/>
    <n v="357484"/>
    <n v="2466771"/>
    <m/>
    <n v="346692"/>
    <n v="2363016"/>
    <n v="2709708"/>
    <x v="0"/>
    <s v="N"/>
    <n v="264"/>
    <n v="50906"/>
    <s v="8.    Did not include amounts less than $10.00.  Includes all accounts, residential, commercial and government._x000a_The District has 880 Commercial/Government accounts that are billed monthly, accounting for 121 delinquent accounts and $18,758 of our delinquent total.  _x000a_The District has 4536 Residential accounts that consist of two cycles, each cycle is billed bi-monthly, accounting for 143 delinquent accounts and $32,148 of our delinquent total.  _x000a_The District avgerages 431 delinquent notices per month, if delinquencies continue at this rate without payment our ability to meet our monthly expenses would drop to &quot;D&quot; -  10 - 12 months.  "/>
    <x v="3"/>
    <n v="2471638"/>
    <n v="2466771"/>
    <n v="191105"/>
    <n v="8.76527519079225"/>
    <n v="-4867"/>
    <n v="-0.196913949372845"/>
    <n v="1.13364837351296"/>
    <n v="1.04023647229686"/>
    <n v="-0.0934119012160948"/>
    <x v="0"/>
  </r>
  <r>
    <x v="133"/>
    <x v="122"/>
    <n v="8499"/>
    <s v="M"/>
    <m/>
    <s v="N"/>
    <n v="798819.96"/>
    <n v="574124.61"/>
    <n v="5362243.2"/>
    <n v="484383.03"/>
    <n v="844478.55"/>
    <n v="860496.32"/>
    <n v="1348579.66"/>
    <n v="10273125.33"/>
    <n v="801151.9"/>
    <n v="1019892.69"/>
    <n v="4237352.11"/>
    <n v="704382.07"/>
    <n v="885575.63"/>
    <n v="1124559.22"/>
    <n v="1139617.12"/>
    <n v="9912530.74"/>
    <n v="774427.52"/>
    <n v="427549.97"/>
    <n v="1584372.91"/>
    <n v="520590.5"/>
    <n v="866482.9"/>
    <n v="638486.59"/>
    <n v="906249.48"/>
    <n v="5718159.87"/>
    <n v="797373.275284091"/>
    <n v="1071651.64864377"/>
    <n v="973361.366161776"/>
    <n v="1079564.92864284"/>
    <n v="1164807.04750003"/>
    <n v="1055104.08871425"/>
    <n v="917301.180928581"/>
    <n v="7059163.53587534"/>
    <s v="Expenses exclude Capital expenditures, depreciation and Contra entries which offset actual expenditures, some of which may have occurred outside the sample period.                                                  Revenues are based on billing periods for the corresponding month, not necessarily when they were posted to our books. For example, April revenues reflect billings that covered 4/1-4/30. "/>
    <n v="3580479.98"/>
    <n v="3488119.61"/>
    <n v="7068599.59"/>
    <x v="1"/>
    <s v="N"/>
    <n v="3196"/>
    <n v="844454.73"/>
    <s v="During the sample period of April through October 2020, operating revenues exceed operating expenses, therefore no financial assistance is anticipated for the foreseeable future. "/>
    <x v="3"/>
    <n v="9912530.74"/>
    <n v="7059163.53587534"/>
    <n v="-4554965.46"/>
    <n v="-44.3386536587693"/>
    <n v="-2853367.20412466"/>
    <n v="-28.7854562973558"/>
    <n v="0.964899231887401"/>
    <n v="1.23451664457841"/>
    <n v="0.269617412691014"/>
    <x v="0"/>
  </r>
  <r>
    <x v="134"/>
    <x v="123"/>
    <n v="3062"/>
    <s v="M"/>
    <m/>
    <s v="N"/>
    <m/>
    <m/>
    <m/>
    <m/>
    <m/>
    <m/>
    <m/>
    <n v="3048017"/>
    <m/>
    <m/>
    <m/>
    <m/>
    <m/>
    <m/>
    <m/>
    <n v="2754487"/>
    <m/>
    <m/>
    <m/>
    <m/>
    <m/>
    <m/>
    <m/>
    <n v="2336096"/>
    <m/>
    <m/>
    <m/>
    <m/>
    <m/>
    <m/>
    <m/>
    <n v="3028295"/>
    <s v="The water system noted that one reason the expenses for 2020 are less than 2019 is due to having two fewer staff members this year (the positions will be filled again in the future, unrelated to COVID).  Also that the increase in revenue for 2020 is due to a rate increase that went into effect at the begining of 2020."/>
    <m/>
    <m/>
    <m/>
    <x v="0"/>
    <s v="N"/>
    <n v="153"/>
    <n v="26893.94"/>
    <s v="In response to question #5, the cash in reserve, the only answer the City was willing to provide was that it is the City's practice to have 5% of the Water Enterprise Fund Capital Assets in resevrve.  My contact stated that it was the way the finance department wanted to answer that question.  No additional information was provided.  They did add that when answering question #6, they were taking their reserve funds into consideration."/>
    <x v="3"/>
    <n v="2754487"/>
    <n v="3028295"/>
    <n v="-711921"/>
    <n v="-23.3568579177872"/>
    <n v="273808"/>
    <n v="9.94043536963507"/>
    <n v="0.90369804367889"/>
    <n v="1.29630588811419"/>
    <n v="0.392607844435297"/>
    <x v="0"/>
  </r>
  <r>
    <x v="135"/>
    <x v="124"/>
    <n v="1149"/>
    <s v="BM"/>
    <m/>
    <s v="N"/>
    <n v="81653"/>
    <n v="129244"/>
    <n v="69703"/>
    <n v="89693"/>
    <n v="132799"/>
    <n v="58772"/>
    <n v="69260"/>
    <n v="631124"/>
    <n v="32086"/>
    <n v="296969"/>
    <n v="18849"/>
    <n v="298664"/>
    <n v="20185"/>
    <n v="315009"/>
    <n v="42555"/>
    <n v="1024317"/>
    <n v="72339"/>
    <n v="141686"/>
    <n v="96180"/>
    <n v="61207"/>
    <n v="143700"/>
    <n v="68037"/>
    <n v="86366"/>
    <n v="669515"/>
    <n v="24304"/>
    <n v="283578"/>
    <n v="68229"/>
    <n v="292289"/>
    <n v="29286"/>
    <n v="297469"/>
    <n v="29364"/>
    <n v="1024519"/>
    <s v="The company noted that they are not experiencing any financial difficulty due to the current public health crisis."/>
    <m/>
    <n v="1250000"/>
    <n v="1250000"/>
    <x v="1"/>
    <s v="N"/>
    <n v="2"/>
    <n v="735.21"/>
    <m/>
    <x v="3"/>
    <n v="1024317"/>
    <n v="1024519"/>
    <n v="38391"/>
    <n v="6.08295675651694"/>
    <n v="202"/>
    <n v="0.0197204576317683"/>
    <n v="1.62300435413643"/>
    <n v="1.53024054726182"/>
    <n v="-0.0927638068746057"/>
    <x v="0"/>
  </r>
  <r>
    <x v="136"/>
    <x v="125"/>
    <n v="919"/>
    <s v="BM"/>
    <s v="                                                 NONE"/>
    <s v="      N"/>
    <n v="61368.85"/>
    <n v="70714.38"/>
    <n v="158338.43"/>
    <n v="84266.67"/>
    <n v="72058.37"/>
    <n v="88840.26"/>
    <n v="75639.31"/>
    <n v="611226.27"/>
    <n v="88923.79"/>
    <n v="86460.79"/>
    <n v="100760.92"/>
    <n v="93915.51"/>
    <n v="118398.54"/>
    <n v="99194.14"/>
    <n v="125889.89"/>
    <n v="713543.58"/>
    <n v="94402.63"/>
    <n v="89854.25"/>
    <n v="127394.75"/>
    <n v="99646.46"/>
    <n v="79479.66"/>
    <n v="119284.21"/>
    <n v="87196.7"/>
    <n v="697258.66"/>
    <n v="109651.42"/>
    <n v="93509.61"/>
    <n v="116482.82"/>
    <n v="104729.34"/>
    <n v="125155.99"/>
    <n v="113053.99"/>
    <n v="117346.58"/>
    <n v="779929.75"/>
    <s v="                              NONE"/>
    <m/>
    <m/>
    <n v="392000"/>
    <x v="0"/>
    <s v="N"/>
    <n v="38"/>
    <n v="18000"/>
    <s v="                          NONE"/>
    <x v="1"/>
    <n v="713543.58"/>
    <n v="779929.75"/>
    <n v="86032.39"/>
    <n v="14.0753750652766"/>
    <n v="66386.17"/>
    <n v="9.30373026409964"/>
    <n v="1.16739678090079"/>
    <n v="1.11856588486115"/>
    <n v="-0.0488308960396442"/>
    <x v="0"/>
  </r>
  <r>
    <x v="137"/>
    <x v="126"/>
    <n v="1389"/>
    <s v="BM"/>
    <m/>
    <s v="N"/>
    <n v="35731"/>
    <n v="35156"/>
    <n v="137671"/>
    <n v="63420"/>
    <n v="52960"/>
    <n v="110988"/>
    <n v="56970"/>
    <n v="492896"/>
    <n v="58325"/>
    <n v="53319"/>
    <n v="62650"/>
    <n v="58922"/>
    <n v="89981"/>
    <n v="66653"/>
    <n v="78487"/>
    <n v="468337"/>
    <n v="52897"/>
    <n v="45378"/>
    <n v="52791"/>
    <n v="50754"/>
    <n v="145721"/>
    <n v="57753"/>
    <n v="114605"/>
    <n v="519899"/>
    <n v="65666"/>
    <n v="52802"/>
    <n v="72555"/>
    <n v="67964"/>
    <n v="80191"/>
    <n v="75988"/>
    <n v="86314"/>
    <n v="501480"/>
    <s v="The company noted that they are not experiencing any financial difficulty due to the current public health crisis."/>
    <m/>
    <n v="1688706"/>
    <n v="1688706"/>
    <x v="1"/>
    <s v="N"/>
    <n v="0"/>
    <n v="0"/>
    <m/>
    <x v="1"/>
    <n v="468337"/>
    <n v="501480"/>
    <n v="27003"/>
    <n v="5.47843764201779"/>
    <n v="33143"/>
    <n v="7.07674174792938"/>
    <n v="0.950174073232487"/>
    <n v="0.964571964939344"/>
    <n v="0.0143978917068568"/>
    <x v="0"/>
  </r>
  <r>
    <x v="138"/>
    <x v="127"/>
    <n v="1998"/>
    <s v="M"/>
    <m/>
    <s v="N"/>
    <m/>
    <m/>
    <m/>
    <m/>
    <m/>
    <m/>
    <m/>
    <n v="3279595"/>
    <m/>
    <m/>
    <m/>
    <m/>
    <m/>
    <m/>
    <m/>
    <n v="3165595"/>
    <m/>
    <m/>
    <m/>
    <m/>
    <m/>
    <m/>
    <m/>
    <n v="3749004"/>
    <m/>
    <m/>
    <m/>
    <m/>
    <m/>
    <m/>
    <m/>
    <n v="3356141"/>
    <m/>
    <m/>
    <m/>
    <n v="4070093"/>
    <x v="0"/>
    <s v="N"/>
    <n v="3"/>
    <n v="1129"/>
    <s v="None"/>
    <x v="1"/>
    <n v="3165595"/>
    <n v="3356141"/>
    <n v="469409"/>
    <n v="14.3130173085396"/>
    <n v="190546"/>
    <n v="6.01927915605123"/>
    <n v="0.965239610378721"/>
    <n v="0.895208700764256"/>
    <n v="-0.0700309096144642"/>
    <x v="0"/>
  </r>
  <r>
    <x v="139"/>
    <x v="22"/>
    <n v="98"/>
    <s v="BM"/>
    <m/>
    <m/>
    <n v="2825.29"/>
    <n v="5111.6"/>
    <n v="6136.38"/>
    <n v="8113.54"/>
    <n v="5583.19"/>
    <n v="8337.51"/>
    <n v="5722.96"/>
    <n v="41830.47"/>
    <n v="3655.65"/>
    <n v="5476.72"/>
    <n v="4937.9"/>
    <n v="9476.56"/>
    <n v="8240.42"/>
    <n v="5342.51"/>
    <n v="6685.29"/>
    <n v="43815.05"/>
    <n v="6910.07"/>
    <n v="10174.48"/>
    <n v="8830.38"/>
    <n v="8468.96"/>
    <n v="14011.22"/>
    <n v="9943.61"/>
    <n v="8192.6"/>
    <n v="66531.32"/>
    <n v="4432.27"/>
    <n v="8882.2"/>
    <n v="4637.12"/>
    <n v="16752.02"/>
    <n v="6705.1"/>
    <n v="13444.89"/>
    <n v="6625.25"/>
    <n v="61478.85"/>
    <m/>
    <m/>
    <n v="135879.78"/>
    <n v="135879.78"/>
    <x v="1"/>
    <s v="N"/>
    <n v="7"/>
    <n v="3349.02"/>
    <s v="Note: Total of accounts is 7, but only 5 customers."/>
    <x v="2"/>
    <n v="43815.05"/>
    <n v="61478.85"/>
    <n v="24700.85"/>
    <n v="59.0498983157493"/>
    <n v="17663.8"/>
    <n v="40.3144581599245"/>
    <n v="1.04744340668417"/>
    <n v="0.924058774123225"/>
    <n v="-0.123384632560946"/>
    <x v="0"/>
  </r>
  <r>
    <x v="140"/>
    <x v="128"/>
    <n v="166"/>
    <s v="M"/>
    <m/>
    <m/>
    <n v="20073"/>
    <n v="18571"/>
    <n v="21590"/>
    <n v="16305"/>
    <n v="20912"/>
    <n v="17825"/>
    <n v="47653"/>
    <n v="162928"/>
    <n v="21797"/>
    <n v="28334"/>
    <n v="26759"/>
    <n v="42649"/>
    <n v="33213"/>
    <n v="27900"/>
    <n v="31986"/>
    <n v="212638"/>
    <n v="13840"/>
    <n v="22677"/>
    <n v="18143"/>
    <n v="27894"/>
    <n v="22724"/>
    <n v="25320"/>
    <n v="17833"/>
    <n v="148431"/>
    <n v="30463"/>
    <n v="29030"/>
    <n v="29209"/>
    <n v="48557"/>
    <n v="40649"/>
    <n v="41385"/>
    <n v="39448"/>
    <n v="258740"/>
    <m/>
    <n v="501000"/>
    <n v="180000"/>
    <n v="681000"/>
    <x v="1"/>
    <s v="N"/>
    <n v="4"/>
    <n v="2619"/>
    <m/>
    <x v="0"/>
    <n v="212638"/>
    <n v="258740"/>
    <n v="-14497"/>
    <n v="-8.89779534518315"/>
    <n v="46102"/>
    <n v="21.680978940735"/>
    <n v="1.30510409506039"/>
    <n v="1.74316685867507"/>
    <n v="0.43806276361468"/>
    <x v="0"/>
  </r>
  <r>
    <x v="141"/>
    <x v="129"/>
    <n v="36"/>
    <s v="M"/>
    <m/>
    <m/>
    <n v="9713"/>
    <n v="5405"/>
    <n v="2337"/>
    <n v="12575"/>
    <n v="3757"/>
    <n v="11226"/>
    <n v="6868"/>
    <n v="51881"/>
    <n v="12031"/>
    <n v="11104"/>
    <n v="4170"/>
    <n v="11329"/>
    <n v="5444"/>
    <n v="10037"/>
    <n v="14799"/>
    <n v="68914"/>
    <n v="2667"/>
    <n v="9122"/>
    <n v="6452"/>
    <n v="10141"/>
    <n v="6464"/>
    <n v="11029"/>
    <n v="5237"/>
    <n v="51112"/>
    <n v="8244"/>
    <n v="11261"/>
    <n v="10550"/>
    <n v="4248"/>
    <n v="15599"/>
    <n v="12218"/>
    <n v="5930"/>
    <n v="68050"/>
    <m/>
    <m/>
    <m/>
    <n v="65000"/>
    <x v="1"/>
    <s v="N"/>
    <n v="0"/>
    <m/>
    <m/>
    <x v="2"/>
    <n v="68914"/>
    <n v="68050"/>
    <n v="-769"/>
    <n v="-1.4822381989553"/>
    <n v="-864"/>
    <n v="-1.25373654119627"/>
    <n v="1.32830901486093"/>
    <n v="1.3313898888715"/>
    <n v="0.00308087401056611"/>
    <x v="0"/>
  </r>
  <r>
    <x v="142"/>
    <x v="130"/>
    <n v="21"/>
    <s v="BM"/>
    <m/>
    <m/>
    <m/>
    <m/>
    <m/>
    <m/>
    <m/>
    <m/>
    <m/>
    <n v="9188"/>
    <m/>
    <m/>
    <m/>
    <m/>
    <m/>
    <m/>
    <m/>
    <n v="15966"/>
    <m/>
    <m/>
    <m/>
    <m/>
    <m/>
    <m/>
    <m/>
    <n v="20192"/>
    <m/>
    <m/>
    <m/>
    <m/>
    <m/>
    <m/>
    <m/>
    <n v="20000"/>
    <m/>
    <n v="0"/>
    <n v="35000"/>
    <n v="35000"/>
    <x v="1"/>
    <s v="N"/>
    <n v="0"/>
    <n v="0"/>
    <m/>
    <x v="2"/>
    <n v="15966"/>
    <n v="20000"/>
    <n v="11004"/>
    <n v="119.764910753156"/>
    <n v="4034"/>
    <n v="25.2661906551422"/>
    <n v="1.73770134958642"/>
    <n v="0.990491283676704"/>
    <n v="-0.747210065909713"/>
    <x v="0"/>
  </r>
  <r>
    <x v="143"/>
    <x v="131"/>
    <n v="8662"/>
    <s v="BM"/>
    <m/>
    <s v="N"/>
    <n v="978846"/>
    <n v="1045905"/>
    <n v="2286574"/>
    <n v="787331"/>
    <n v="947356"/>
    <n v="735965"/>
    <n v="1013214"/>
    <n v="7795191"/>
    <n v="1926434"/>
    <n v="1125340"/>
    <n v="1155211"/>
    <n v="1113641"/>
    <n v="1237954"/>
    <n v="1167753"/>
    <n v="1097325"/>
    <n v="8823658"/>
    <n v="1108759"/>
    <n v="1442368"/>
    <n v="2382761"/>
    <n v="876129"/>
    <n v="1357687"/>
    <n v="1117973"/>
    <m/>
    <n v="8285677"/>
    <n v="2237568"/>
    <n v="1043128"/>
    <n v="1164009"/>
    <n v="1176170"/>
    <n v="1181904"/>
    <n v="1125465"/>
    <m/>
    <n v="7928244"/>
    <s v="October 2020 financials will not be ready until December 1st. Large deltas between August 2019 and August 2020 and September 2019 and September 2020 expenditures are due to the District purchasing solely imported water in those months in 2020 whereas the District purchased a mixture of imported water and groundwater at a cheaper rate in 2019. Large delta between May 2019 and May 2020 expenditures are also due to the same reason as August and September (DDW staff comment).  Those numbers include both operating and non-operating for the revenues and expenditures (DDW staff comment)."/>
    <n v="17245721"/>
    <m/>
    <m/>
    <x v="1"/>
    <s v="N"/>
    <n v="91"/>
    <n v="20726"/>
    <s v="For Question 8, we track delinquencies 30 days past the due date. For the debt accrued, that figures is as of November 17, 2020. The delinquent accounts in the same period of 2019 were 9 and accrued debt was $1,740.15.  However, the water system is not concerned about at this time and it does not cause water system any financial stress at this time (DDW staff comment). "/>
    <x v="3"/>
    <n v="8823658"/>
    <n v="7928244"/>
    <n v="490486"/>
    <n v="6.29216141079802"/>
    <n v="-895414"/>
    <n v="-10.1478774449327"/>
    <n v="1.13193608726201"/>
    <n v="0.95686134035879"/>
    <n v="-0.175074746903215"/>
    <x v="0"/>
  </r>
  <r>
    <x v="144"/>
    <x v="132"/>
    <n v="5431"/>
    <s v="BM"/>
    <m/>
    <s v="N"/>
    <n v="178741"/>
    <n v="154117"/>
    <n v="846482"/>
    <m/>
    <n v="193110"/>
    <n v="389891"/>
    <n v="412370"/>
    <n v="2174711"/>
    <n v="364708"/>
    <n v="325797"/>
    <n v="1077767"/>
    <m/>
    <n v="530002"/>
    <n v="516645"/>
    <n v="424941"/>
    <n v="3239860"/>
    <n v="287215"/>
    <n v="162002"/>
    <n v="1249556"/>
    <m/>
    <n v="291731"/>
    <n v="477157"/>
    <n v="259203"/>
    <n v="2726864"/>
    <n v="313867"/>
    <n v="469975"/>
    <n v="944525"/>
    <m/>
    <n v="581637"/>
    <n v="358677"/>
    <n v="565762"/>
    <n v="3234433"/>
    <s v="Fixed and Variable revenue included in Revenue;  Capital Project Expenditure Expense excluded from expenditures.  July is blank due to year end billing period adjustments; June expense variation is due to Water Purchase payment variations."/>
    <n v="6907534.57"/>
    <m/>
    <m/>
    <x v="0"/>
    <s v="N"/>
    <n v="290"/>
    <n v="132442"/>
    <m/>
    <x v="3"/>
    <n v="3239860"/>
    <n v="3234433"/>
    <n v="552153"/>
    <n v="25.3897184499458"/>
    <n v="-5427"/>
    <n v="-0.167507237967073"/>
    <n v="1.48978875813844"/>
    <n v="1.18613652899448"/>
    <n v="-0.303652229143959"/>
    <x v="0"/>
  </r>
  <r>
    <x v="145"/>
    <x v="133"/>
    <n v="9583"/>
    <s v="M"/>
    <m/>
    <m/>
    <n v="1182447.09"/>
    <n v="1234285.63"/>
    <n v="1419013.73"/>
    <n v="1031952.57"/>
    <n v="1254064.23"/>
    <n v="1263004.07"/>
    <n v="1139216.22"/>
    <n v="8523983.54"/>
    <n v="1056364.63"/>
    <n v="1140934.79"/>
    <n v="1124585.52"/>
    <n v="1314031.82"/>
    <n v="1424068.32"/>
    <n v="1243406.7"/>
    <n v="1395781.64"/>
    <n v="8699173.42"/>
    <n v="1178230.99"/>
    <n v="1038772.86"/>
    <n v="1594839.62"/>
    <n v="1259307.58"/>
    <n v="1180900.46"/>
    <n v="1205716.28"/>
    <n v="1144302"/>
    <n v="8602069.79"/>
    <n v="945016.25"/>
    <n v="1053430.11"/>
    <n v="1360987.94"/>
    <n v="1410273.67"/>
    <n v="1421602.21"/>
    <n v="1293957.47"/>
    <n v="1389696.04"/>
    <n v="8874963.69"/>
    <m/>
    <n v="909218"/>
    <n v="1992083.2"/>
    <n v="2901301.2"/>
    <x v="1"/>
    <s v="N"/>
    <n v="114"/>
    <n v="30723"/>
    <m/>
    <x v="3"/>
    <n v="8699173.42"/>
    <n v="8874963.69"/>
    <n v="78086.2499999981"/>
    <n v="0.916076968398253"/>
    <n v="175790.27"/>
    <n v="2.02076980780548"/>
    <n v="1.02055258309427"/>
    <n v="1.03172421366742"/>
    <n v="0.0111716305731526"/>
    <x v="0"/>
  </r>
  <r>
    <x v="146"/>
    <x v="134"/>
    <n v="2254"/>
    <s v="M"/>
    <m/>
    <m/>
    <n v="94096"/>
    <n v="122582"/>
    <n v="184772"/>
    <n v="112741"/>
    <n v="123210"/>
    <n v="112248"/>
    <n v="176884"/>
    <n v="926533"/>
    <n v="325048"/>
    <n v="431898"/>
    <n v="443954"/>
    <n v="527624"/>
    <n v="700144"/>
    <n v="679992"/>
    <n v="714934"/>
    <n v="3823594"/>
    <n v="121386"/>
    <n v="81174"/>
    <n v="202169"/>
    <n v="74339"/>
    <n v="95970"/>
    <n v="111550"/>
    <n v="115504"/>
    <n v="802092"/>
    <n v="284232"/>
    <n v="345287"/>
    <n v="503617"/>
    <n v="473463"/>
    <n v="563763"/>
    <n v="599902"/>
    <n v="526109"/>
    <n v="3296373"/>
    <m/>
    <n v="8385000"/>
    <n v="620935"/>
    <n v="9005935"/>
    <x v="1"/>
    <s v="N"/>
    <n v="1"/>
    <n v="1224.8"/>
    <m/>
    <x v="1"/>
    <n v="3823594"/>
    <n v="3296373"/>
    <n v="-124441"/>
    <n v="-13.4308222157225"/>
    <n v="-527221"/>
    <n v="-13.7886240013976"/>
    <n v="4.12677584068781"/>
    <n v="4.10971933394174"/>
    <n v="-0.0170565067460693"/>
    <x v="0"/>
  </r>
  <r>
    <x v="147"/>
    <x v="135"/>
    <n v="4299"/>
    <s v="M"/>
    <m/>
    <m/>
    <n v="817200.76"/>
    <n v="783607.62"/>
    <n v="1070119.36"/>
    <n v="493882.49"/>
    <n v="1159143.7"/>
    <n v="996519.03"/>
    <n v="994181.58"/>
    <n v="6314654.54"/>
    <n v="703486.81"/>
    <n v="1046220.93"/>
    <n v="494966.97"/>
    <n v="759229.73"/>
    <n v="1017925.44"/>
    <n v="1176305.75"/>
    <n v="920155.1"/>
    <n v="6118290.73"/>
    <n v="809893.9"/>
    <n v="866955.98"/>
    <n v="1240389.53"/>
    <n v="757651.08"/>
    <n v="935302.14"/>
    <n v="1095823.76"/>
    <n v="561935.49"/>
    <n v="6267951.88"/>
    <n v="2523373.02"/>
    <n v="719849.87"/>
    <n v="5697313.23"/>
    <n v="950085.04"/>
    <n v="1063845.19"/>
    <n v="1176012.94"/>
    <n v="1010138.89"/>
    <n v="13140618.18"/>
    <s v="April 2020 - FEMA reimbursement of 1,400,052.00._x000a_June 2020 - [] buyout 4,526,000.00 "/>
    <n v="3971977.68"/>
    <n v="3932329.04"/>
    <n v="7904306.72"/>
    <x v="1"/>
    <s v="N"/>
    <n v="211"/>
    <n v="65951.37"/>
    <m/>
    <x v="3"/>
    <n v="6118290.73"/>
    <n v="13140618.18"/>
    <n v="-46702.6600000001"/>
    <n v="-0.739591686356925"/>
    <n v="7022327.45"/>
    <n v="114.775968647047"/>
    <n v="0.968903475438579"/>
    <n v="2.09647719567368"/>
    <n v="1.12757372023511"/>
    <x v="2"/>
  </r>
  <r>
    <x v="148"/>
    <x v="136"/>
    <n v="3824"/>
    <s v="BM"/>
    <m/>
    <m/>
    <n v="671156.03"/>
    <n v="570699.1"/>
    <n v="624433.59"/>
    <n v="1428117.96"/>
    <n v="483061.81"/>
    <n v="345016.76"/>
    <n v="597021.94"/>
    <n v="4719507.19"/>
    <n v="143383.62"/>
    <n v="1470167.8"/>
    <n v="344896.75"/>
    <n v="1120908.19"/>
    <n v="386932.72"/>
    <n v="719682.62"/>
    <n v="221191.44"/>
    <n v="4407163.14"/>
    <n v="366602.74"/>
    <n v="393053.66"/>
    <n v="747433.56"/>
    <n v="1491814.61"/>
    <n v="383377.48"/>
    <n v="363846.71"/>
    <n v="645774.14"/>
    <n v="4391902.9"/>
    <n v="102273.31"/>
    <n v="1309475.54"/>
    <n v="136537.83"/>
    <n v="774956.2"/>
    <n v="200727.88"/>
    <n v="851852.35"/>
    <n v="300099.54"/>
    <n v="3675922.65"/>
    <m/>
    <n v="4500533.63"/>
    <n v="4099592.82"/>
    <n v="8600126.45"/>
    <x v="1"/>
    <s v="N"/>
    <n v="331"/>
    <n v="90698.61"/>
    <s v="Water System cannot sort their data by zip code."/>
    <x v="1"/>
    <n v="4407163.14"/>
    <n v="3675922.65"/>
    <n v="-327604.289999998"/>
    <n v="-6.94149360963254"/>
    <n v="-731240.490000001"/>
    <n v="-16.5920903486228"/>
    <n v="0.933818503198424"/>
    <n v="0.836977213225729"/>
    <n v="-0.0968412899726949"/>
    <x v="0"/>
  </r>
  <r>
    <x v="149"/>
    <x v="137"/>
    <n v="3053"/>
    <s v="BM"/>
    <m/>
    <s v="N"/>
    <n v="190488.8825"/>
    <n v="190488.8825"/>
    <n v="190488.8825"/>
    <n v="164616.78625"/>
    <n v="164616.78625"/>
    <n v="164616.78625"/>
    <n v="164616.78625"/>
    <n v="1229933.7925"/>
    <n v="151060.34125"/>
    <n v="151060.34125"/>
    <n v="151060.34125"/>
    <n v="163525.425"/>
    <n v="163525.425"/>
    <n v="163525.425"/>
    <n v="163525.425"/>
    <n v="1107282.72375"/>
    <n v="164616.78625"/>
    <n v="164616.78625"/>
    <n v="164616.78625"/>
    <n v="301025.1475"/>
    <n v="301025.1475"/>
    <n v="301025.1475"/>
    <n v="301025.1475"/>
    <n v="1697950.94875"/>
    <n v="163525.425"/>
    <n v="163525.425"/>
    <n v="163525.425"/>
    <n v="171944.5"/>
    <n v="171944.5"/>
    <n v="171944.5"/>
    <n v="171944.5"/>
    <n v="1178354.275"/>
    <s v="The revenue and expenditure values are based on the revenue and expenditures for all  the [System] combined service areas and include large capital projects that vary greatly by service area.  These numbers are derived by the total service connections divided by the [] service connections.  Values for July through October of 2020 are based on budgeted amounts and not actual data.  "/>
    <m/>
    <n v="1042039"/>
    <n v="1042039"/>
    <x v="1"/>
    <s v="N"/>
    <m/>
    <m/>
    <s v="The cash reserves are based on the reserves for all  the [system] combined service areas.  This number is derived by the total service connections divided by the [] service connections. It is anticipated that large capital projects will be funded by WIFIA loans and operations will be funded by future rate increases. "/>
    <x v="3"/>
    <n v="1107282.72375"/>
    <n v="1178354.275"/>
    <n v="468017.15625"/>
    <n v="38.0522235508868"/>
    <n v="71071.55125"/>
    <n v="6.41855505604785"/>
    <n v="0.900278316200504"/>
    <n v="0.693986051756962"/>
    <n v="-0.206292264443542"/>
    <x v="0"/>
  </r>
  <r>
    <x v="150"/>
    <x v="138"/>
    <n v="1795"/>
    <s v="O"/>
    <s v="Metered accounts are monthly and Flatrate are billed bimonthly."/>
    <m/>
    <n v="88912"/>
    <n v="113811"/>
    <n v="508450"/>
    <n v="169880"/>
    <n v="58256"/>
    <n v="128293"/>
    <n v="66518"/>
    <n v="1134120"/>
    <n v="263225"/>
    <n v="222131"/>
    <n v="189230"/>
    <n v="222131"/>
    <n v="142350"/>
    <n v="221886"/>
    <n v="139947"/>
    <n v="1400900"/>
    <n v="47446"/>
    <n v="216502"/>
    <n v="648143"/>
    <n v="177029"/>
    <n v="72957"/>
    <n v="121934"/>
    <n v="63618"/>
    <n v="1387629"/>
    <n v="50503"/>
    <n v="221841"/>
    <n v="134165"/>
    <n v="221841"/>
    <n v="144171"/>
    <n v="221841"/>
    <n v="133127"/>
    <n v="1127489"/>
    <m/>
    <m/>
    <n v="1940983"/>
    <n v="1940983"/>
    <x v="1"/>
    <s v="N"/>
    <n v="131"/>
    <n v="30000"/>
    <m/>
    <x v="1"/>
    <n v="1400900"/>
    <n v="1127489"/>
    <n v="253509"/>
    <n v="22.3529256163369"/>
    <n v="-273411"/>
    <n v="-19.5168106217432"/>
    <n v="1.23523083977004"/>
    <n v="0.812529141434778"/>
    <n v="-0.422701698335264"/>
    <x v="0"/>
  </r>
  <r>
    <x v="151"/>
    <x v="139"/>
    <n v="7390"/>
    <s v="BM"/>
    <m/>
    <s v="N"/>
    <n v="2015037.46"/>
    <n v="2167891.64"/>
    <n v="2030469.52"/>
    <n v="1323.88"/>
    <n v="101092.6"/>
    <n v="266367.37"/>
    <n v="419544.06"/>
    <n v="7001726.53"/>
    <n v="2788707.67"/>
    <n v="3314735.47"/>
    <n v="3334448.93"/>
    <n v="244696.34"/>
    <n v="269942.09"/>
    <n v="1038949.88"/>
    <n v="1056669.15"/>
    <n v="12048149.53"/>
    <n v="1956910.45"/>
    <n v="2114833.08"/>
    <n v="2762511.82"/>
    <n v="33670.13"/>
    <n v="197746.18"/>
    <n v="393534.73"/>
    <n v="568102.46"/>
    <n v="8027308.85"/>
    <n v="2836420.11"/>
    <n v="3505511.56"/>
    <n v="4148115.47"/>
    <n v="155845.29"/>
    <n v="162830.62"/>
    <n v="992294.61"/>
    <n v="1026161.81"/>
    <n v="12827179.47"/>
    <s v="Mobile Home parks and multi-family complexes are not submetered.  Owners are billed for the water usage and that revenue is included in the total monthly revenue above."/>
    <n v="0"/>
    <n v="9911623.42"/>
    <n v="9911623.42"/>
    <x v="0"/>
    <s v="N"/>
    <n v="182"/>
    <n v="113977"/>
    <s v="A portion of the customer water rate is for future capital maintenance and replacement.  Currently revenue from services rates net of expenditures including bad debt costs are anticipated to decline by approximately $530,000 annually.  Although cash is available for some time, this decline in fund balance cuts into funding available for deferred maintienance and replacements.  "/>
    <x v="3"/>
    <n v="12048149.53"/>
    <n v="12827179.47"/>
    <n v="1025582.32"/>
    <n v="14.6475632203819"/>
    <n v="779029.940000001"/>
    <n v="6.46597170843713"/>
    <n v="1.72073980301541"/>
    <n v="1.59794268660785"/>
    <n v="-0.122797116407561"/>
    <x v="0"/>
  </r>
  <r>
    <x v="152"/>
    <x v="140"/>
    <n v="5682"/>
    <s v="M"/>
    <m/>
    <m/>
    <m/>
    <m/>
    <m/>
    <m/>
    <m/>
    <m/>
    <m/>
    <n v="1868133.79"/>
    <n v="244724.06"/>
    <n v="255421.85"/>
    <n v="312444.15"/>
    <n v="324410.71"/>
    <n v="347742.07"/>
    <n v="381565.23"/>
    <n v="369759.57"/>
    <n v="2236067.64"/>
    <m/>
    <m/>
    <m/>
    <m/>
    <m/>
    <m/>
    <m/>
    <n v="1806908.13"/>
    <n v="264052.39"/>
    <n v="263261.6"/>
    <n v="314104.92"/>
    <n v="336435.32"/>
    <n v="393937.37"/>
    <n v="373712.33"/>
    <n v="371145.44"/>
    <n v="2316649.37"/>
    <s v="The Water System provided a total expense for the time period (both years) and did not break it down by month."/>
    <n v="3549081.32"/>
    <n v="675229.04"/>
    <n v="4224310.36"/>
    <x v="1"/>
    <s v="N"/>
    <n v="102"/>
    <n v="22435.44"/>
    <m/>
    <x v="3"/>
    <n v="2236067.64"/>
    <n v="2316649.37"/>
    <n v="-61225.6600000001"/>
    <n v="-3.27737019306311"/>
    <n v="80581.73"/>
    <n v="3.6037250644171"/>
    <n v="1.19695262297033"/>
    <n v="1.28210689383527"/>
    <n v="0.0851542708649442"/>
    <x v="0"/>
  </r>
  <r>
    <x v="153"/>
    <x v="141"/>
    <n v="200"/>
    <s v="M"/>
    <s v="We bill a monthly rent that includes water service, but we do not have a breakdown of the costs."/>
    <s v="N"/>
    <m/>
    <m/>
    <m/>
    <m/>
    <m/>
    <m/>
    <m/>
    <m/>
    <m/>
    <m/>
    <m/>
    <m/>
    <m/>
    <m/>
    <m/>
    <m/>
    <m/>
    <m/>
    <m/>
    <m/>
    <m/>
    <m/>
    <m/>
    <m/>
    <m/>
    <m/>
    <m/>
    <m/>
    <m/>
    <m/>
    <m/>
    <m/>
    <s v="We are on a well system and don’t bill the residents for the water specifically- it is included in rent, and we don't track total water system expenses, so we are unable to provide an exact number."/>
    <m/>
    <n v="104000"/>
    <n v="104000"/>
    <x v="1"/>
    <s v="N"/>
    <n v="3"/>
    <n v="8879.17"/>
    <s v="Space 99- This resident passed away and we are currently working with attorney and estate to resolve the deliquency (-$6,829.94).  Space 129-This resident passed away and we are currently working with attorney and estate to resolve the deliquency (-$1,279.54).  Space 60 is a late payer with long-term delinquency issues (-$769.69).  None of these delinquencies are related to Covid-19 hardships."/>
    <x v="2"/>
    <m/>
    <m/>
    <m/>
    <m/>
    <m/>
    <m/>
    <m/>
    <m/>
    <m/>
    <x v="1"/>
  </r>
  <r>
    <x v="154"/>
    <x v="142"/>
    <n v="1072"/>
    <s v="M"/>
    <m/>
    <s v="N"/>
    <n v="83908.3333333333"/>
    <n v="83908.3333333333"/>
    <n v="83908.3333333333"/>
    <n v="83908.3333333333"/>
    <n v="83908.3333333333"/>
    <n v="83908.3333333333"/>
    <n v="83908.3333333333"/>
    <n v="587358.333333333"/>
    <n v="83908.3333333333"/>
    <n v="83908.3333333333"/>
    <n v="83908.3333333333"/>
    <n v="83908.3333333333"/>
    <n v="83908.3333333333"/>
    <n v="83908.3333333333"/>
    <n v="83908.3333333333"/>
    <n v="587358.333333333"/>
    <n v="82954.1666666667"/>
    <n v="82954.1666666667"/>
    <n v="82954.1666666667"/>
    <n v="82954.1666666667"/>
    <n v="82954.1666666667"/>
    <n v="82954.1666666667"/>
    <n v="82954.1666666667"/>
    <n v="580679.166666667"/>
    <n v="82954.1666666667"/>
    <n v="82954.1666666667"/>
    <n v="82954.1666666667"/>
    <n v="82954.1666666667"/>
    <n v="82954.1666666667"/>
    <n v="82954.1666666667"/>
    <n v="82954.1666666667"/>
    <n v="580679.166666667"/>
    <s v="We do not breakdown our expenses by the month. Additionally, we don't breakdown our expenses by the [smaller] system vs the [Larger] system. Therefore, I am taking our ratio of [samller] connection vs the overall (About 5%) and dividing the overall budget by 12 months and taking 5% for [smaller], as well, doing the same for revenue."/>
    <n v="200000"/>
    <n v="250000"/>
    <n v="450000"/>
    <x v="0"/>
    <s v="N"/>
    <n v="9"/>
    <n v="1913.17"/>
    <m/>
    <x v="1"/>
    <n v="587358.333333333"/>
    <n v="580679.166666667"/>
    <n v="-6679.16666666674"/>
    <n v="-1.13715363988481"/>
    <n v="-6679.16666666674"/>
    <n v="-1.13715363988481"/>
    <n v="1"/>
    <n v="1"/>
    <n v="0"/>
    <x v="0"/>
  </r>
  <r>
    <x v="155"/>
    <x v="143"/>
    <n v="2373"/>
    <s v="M"/>
    <m/>
    <m/>
    <m/>
    <m/>
    <m/>
    <m/>
    <m/>
    <m/>
    <m/>
    <m/>
    <m/>
    <m/>
    <m/>
    <m/>
    <m/>
    <m/>
    <m/>
    <m/>
    <m/>
    <m/>
    <m/>
    <m/>
    <m/>
    <m/>
    <m/>
    <m/>
    <m/>
    <m/>
    <m/>
    <m/>
    <m/>
    <m/>
    <m/>
    <m/>
    <m/>
    <m/>
    <m/>
    <m/>
    <x v="1"/>
    <m/>
    <m/>
    <m/>
    <s v="[District] contacted [District] and scheduled a phone meeting on November 16th to complete the Covid-19 Financial Survey.  District spoke with [name] on November 9th and made an appointment to complete the survey form on the 16th.  District later received a call [name] on November 9th who states that [District] did not want to participate in the survey.  District called him back on the 10th in another attempt to persuade him to allow me to collect the data for the survey.  District originally contacted the and made an arrangement to call the water system with the following email:                                                                                                                Hello [Name],_x000a_Thank you for discussing the COVID-19 Financial Impact Survey with me.  As agreed, we will have a phone meeting for me to collect the information on Monday the 16th.  I suspect that if the information is available, it shouldn’t take more than an hour or two.  As we discussed, the completion of the survey is mandatory.  I’m sorry for the inconvenience.  If you have any questions, please let me know. (contact made by [Name])                                                                                                                                                                            On November 12th, District received the following email response: _x000a_Hi [Name],_x000a_[Name] asked me to follow up with you after his conversation with [Name] this morning. We only have a few customers who have not paid due to COVID-19, and half of them habitually are on our shut off list for non-payment.  [Name] has opted out of participating in the full survey. If you would like you can answer the survey for us with the fact that we are not impacted._x000a_Thank You,"/>
    <x v="1"/>
    <m/>
    <m/>
    <m/>
    <m/>
    <m/>
    <m/>
    <m/>
    <m/>
    <m/>
    <x v="1"/>
  </r>
  <r>
    <x v="156"/>
    <x v="144"/>
    <n v="6347"/>
    <s v="BM"/>
    <m/>
    <m/>
    <n v="433226.1442"/>
    <n v="433226.1442"/>
    <n v="433226.1442"/>
    <n v="374385.6053"/>
    <n v="374385.6053"/>
    <n v="374385.6053"/>
    <n v="374385.6053"/>
    <n v="2797220.8538"/>
    <n v="343554.3761"/>
    <n v="343554.3761"/>
    <n v="343554.3761"/>
    <n v="371903.538"/>
    <n v="371903.538"/>
    <n v="371903.538"/>
    <n v="371903.538"/>
    <n v="2518277.2803"/>
    <n v="374385.6053"/>
    <n v="374385.6053"/>
    <n v="374385.6053"/>
    <n v="684617.1926"/>
    <n v="684617.1926"/>
    <n v="684617.1926"/>
    <n v="684617.1926"/>
    <n v="3861625.5863"/>
    <n v="371903.538"/>
    <n v="371903.538"/>
    <n v="371903.538"/>
    <n v="391050.92"/>
    <n v="391050.92"/>
    <n v="391050.92"/>
    <n v="391050.92"/>
    <n v="2679914.294"/>
    <s v="The revenue and expenditure values are based on the revenue and expenditures for all  the [system] combined service areas and include large capital projects that vary greatly by service area.  These numbers are derived by the total service connections divided by the [] service connections.  Values for July through October of 2020 are based on budgeted amounts and not actual data."/>
    <m/>
    <n v="2369894.184"/>
    <n v="2369894.184"/>
    <x v="1"/>
    <s v="N"/>
    <m/>
    <m/>
    <s v="The cash reserves are based on the reserves for all  the [System] combined service areas.  This number is derived by the total service connections divided by the MS service connections. It is anticipated that large capital projects will be funded by WIFIA loans and operations will be funded by future rate increases.  "/>
    <x v="3"/>
    <n v="2518277.2803"/>
    <n v="2679914.294"/>
    <n v="1064404.7325"/>
    <n v="38.0522235508868"/>
    <n v="161637.0137"/>
    <n v="6.41855505604785"/>
    <n v="0.900278316200504"/>
    <n v="0.693986051756962"/>
    <n v="-0.206292264443542"/>
    <x v="0"/>
  </r>
  <r>
    <x v="157"/>
    <x v="145"/>
    <n v="2096"/>
    <s v="M"/>
    <m/>
    <m/>
    <m/>
    <m/>
    <m/>
    <m/>
    <m/>
    <m/>
    <m/>
    <n v="1024188.7"/>
    <m/>
    <m/>
    <m/>
    <m/>
    <m/>
    <m/>
    <m/>
    <n v="1075874.64"/>
    <m/>
    <m/>
    <m/>
    <m/>
    <m/>
    <m/>
    <m/>
    <n v="1067589"/>
    <m/>
    <m/>
    <m/>
    <m/>
    <m/>
    <m/>
    <m/>
    <n v="1074027.36"/>
    <s v="2020 Expenses are approximate as the September and October months have not been closed out at this time."/>
    <m/>
    <m/>
    <n v="750000"/>
    <x v="1"/>
    <s v="N"/>
    <n v="53"/>
    <n v="80504.8"/>
    <m/>
    <x v="1"/>
    <n v="1075874.64"/>
    <n v="1074027.36"/>
    <n v="43400.3"/>
    <n v="4.23752966616406"/>
    <n v="-1847.2799999998"/>
    <n v="-0.171700301440305"/>
    <n v="1.05046525117881"/>
    <n v="1.00603074778777"/>
    <n v="-0.0444345033910387"/>
    <x v="0"/>
  </r>
  <r>
    <x v="158"/>
    <x v="146"/>
    <n v="128"/>
    <s v="O"/>
    <s v="The Billing is included in the monthly rental."/>
    <s v="N"/>
    <m/>
    <m/>
    <m/>
    <m/>
    <m/>
    <m/>
    <m/>
    <n v="3899"/>
    <m/>
    <m/>
    <m/>
    <m/>
    <m/>
    <m/>
    <m/>
    <n v="3906"/>
    <m/>
    <m/>
    <m/>
    <m/>
    <m/>
    <m/>
    <m/>
    <n v="3840"/>
    <m/>
    <m/>
    <m/>
    <m/>
    <m/>
    <m/>
    <m/>
    <n v="3906"/>
    <s v="Specific monthly expense/revenue data was not available at the time of the survey."/>
    <m/>
    <m/>
    <n v="100000"/>
    <x v="1"/>
    <s v="N"/>
    <n v="2"/>
    <n v="2900"/>
    <m/>
    <x v="2"/>
    <n v="3906"/>
    <n v="3906"/>
    <n v="-59"/>
    <n v="-1.51320851500385"/>
    <n v="0"/>
    <n v="0"/>
    <n v="1.00179533213645"/>
    <n v="1.0171875"/>
    <n v="0.0153921678635547"/>
    <x v="0"/>
  </r>
  <r>
    <x v="159"/>
    <x v="110"/>
    <n v="11"/>
    <s v="O"/>
    <s v="Bi-Annually"/>
    <s v="N"/>
    <n v="938.89"/>
    <n v="203.94"/>
    <n v="294.02"/>
    <n v="425.58"/>
    <n v="684.74"/>
    <n v="1140.12"/>
    <n v="644.4"/>
    <n v="4331.69"/>
    <m/>
    <m/>
    <m/>
    <m/>
    <m/>
    <m/>
    <m/>
    <n v="7713.69"/>
    <n v="204.82"/>
    <n v="167.8"/>
    <n v="453.39"/>
    <n v="480.91"/>
    <n v="645.7"/>
    <n v="630.56"/>
    <n v="560.84"/>
    <n v="3144.02"/>
    <m/>
    <m/>
    <m/>
    <m/>
    <m/>
    <m/>
    <m/>
    <n v="8269.52"/>
    <m/>
    <m/>
    <m/>
    <n v="10840"/>
    <x v="1"/>
    <s v="N"/>
    <n v="0"/>
    <n v="0"/>
    <s v="If &quot;Water Master&quot; water operator, Alan is affected by Covid-19, it would be a significant loss to replace staff. "/>
    <x v="2"/>
    <n v="7713.69"/>
    <n v="8269.52"/>
    <n v="-1187.67"/>
    <n v="-27.418167043348"/>
    <n v="555.830000000001"/>
    <n v="7.20576014851518"/>
    <n v="1.78075762577654"/>
    <n v="2.63023772113409"/>
    <n v="0.849480095357545"/>
    <x v="0"/>
  </r>
  <r>
    <x v="160"/>
    <x v="147"/>
    <n v="24"/>
    <s v="M"/>
    <m/>
    <s v="N"/>
    <m/>
    <m/>
    <m/>
    <m/>
    <m/>
    <m/>
    <m/>
    <n v="2142"/>
    <m/>
    <m/>
    <m/>
    <m/>
    <m/>
    <m/>
    <m/>
    <n v="724"/>
    <m/>
    <m/>
    <m/>
    <m/>
    <m/>
    <m/>
    <m/>
    <n v="740"/>
    <m/>
    <m/>
    <m/>
    <m/>
    <m/>
    <m/>
    <m/>
    <n v="27114"/>
    <s v="Expenses for 2020 include monthly maintenance and constructing the new pumphouse. $25000 was utilized for the pumphouse"/>
    <m/>
    <n v="5000"/>
    <n v="5000"/>
    <x v="1"/>
    <s v="N"/>
    <n v="0"/>
    <n v="0"/>
    <m/>
    <x v="2"/>
    <n v="724"/>
    <n v="27114"/>
    <n v="-1402"/>
    <n v="-65.452847805789"/>
    <n v="26390"/>
    <n v="3645.02762430939"/>
    <n v="0.338001867413632"/>
    <n v="36.6405405405405"/>
    <n v="36.3025386731269"/>
    <x v="2"/>
  </r>
  <r>
    <x v="161"/>
    <x v="148"/>
    <n v="337"/>
    <s v="BM"/>
    <m/>
    <m/>
    <m/>
    <m/>
    <m/>
    <m/>
    <m/>
    <m/>
    <m/>
    <m/>
    <m/>
    <m/>
    <m/>
    <m/>
    <m/>
    <m/>
    <m/>
    <m/>
    <m/>
    <m/>
    <m/>
    <m/>
    <m/>
    <m/>
    <m/>
    <m/>
    <m/>
    <m/>
    <m/>
    <m/>
    <m/>
    <m/>
    <m/>
    <m/>
    <s v="Revenues and Expenses were unable to be obtained before the survey due date.  Water System staff in charge of financial records was on vacation."/>
    <m/>
    <n v="400000"/>
    <n v="400000"/>
    <x v="1"/>
    <s v="N"/>
    <n v="8"/>
    <m/>
    <s v="Total dollar amount for delinquent accounts was unable to be obtained prior to Survey due date. "/>
    <x v="0"/>
    <m/>
    <m/>
    <m/>
    <m/>
    <m/>
    <m/>
    <m/>
    <m/>
    <m/>
    <x v="1"/>
  </r>
  <r>
    <x v="162"/>
    <x v="149"/>
    <n v="55"/>
    <s v="M"/>
    <m/>
    <m/>
    <m/>
    <m/>
    <m/>
    <m/>
    <m/>
    <m/>
    <m/>
    <m/>
    <m/>
    <m/>
    <m/>
    <m/>
    <m/>
    <m/>
    <m/>
    <m/>
    <m/>
    <m/>
    <m/>
    <m/>
    <m/>
    <m/>
    <m/>
    <n v="13119"/>
    <m/>
    <m/>
    <m/>
    <m/>
    <m/>
    <m/>
    <m/>
    <n v="18345"/>
    <s v="The [Agency] owns and operates several small and large water systems and up until July of this year, all their revenue and expenditures were stored in one big pot and were not separated by the individual water systems they operate.  For that reason they didn't provide us any information for 2019.  Even for 2020, the numbers reported here are between July and October of 2020. "/>
    <n v="1030352"/>
    <m/>
    <n v="1030352"/>
    <x v="1"/>
    <s v="N"/>
    <n v="0"/>
    <n v="0"/>
    <s v="The water system says that at this time the impact has been very small, the typical customers that are late on payments are the same customers that are taking advantage of the COVID payment option.                                            The cash on hand is not for the [System]  (Sys. No. [#######]) only, instead it is the total money [Agency] has in the bank for all the water systems they serve. "/>
    <x v="2"/>
    <m/>
    <n v="18345"/>
    <m/>
    <m/>
    <m/>
    <m/>
    <m/>
    <n v="1.39835353304368"/>
    <m/>
    <x v="1"/>
  </r>
  <r>
    <x v="163"/>
    <x v="150"/>
    <n v="1667"/>
    <s v="M"/>
    <m/>
    <m/>
    <m/>
    <m/>
    <m/>
    <m/>
    <m/>
    <m/>
    <m/>
    <n v="177918"/>
    <m/>
    <m/>
    <m/>
    <m/>
    <m/>
    <m/>
    <m/>
    <n v="193491"/>
    <m/>
    <m/>
    <m/>
    <m/>
    <m/>
    <m/>
    <m/>
    <n v="182272"/>
    <m/>
    <m/>
    <m/>
    <m/>
    <m/>
    <m/>
    <m/>
    <n v="187648"/>
    <s v="Answer to Question No. 9:  Additional comments                                                                                      Additional Costs to District:_x000a_•_x0009_Loss of 30 Hr Wk Employee to COVID leave &amp; later filed UI Claim=_x000a_210 COVID Hrs Paid = $3,965; Plus Benefits Paid = $1,064; Plus UI Claim having to pay until UI can catchup on paperwork to review=  $2,535 (1/2 cost) = Bal so far of $7,564_x000a_•_x0009_Pmt of COVID Hrs Paid for FT Employee in Quarantine= 53 Hrs = $1,263_x000a_•_x0009_Cost of Late Fees Unable to Charge from March thru Oct 2020 = $13,750_x000a_•_x0009_Additional Delinquent Accounts due to being unable to charge late fees or shut off: Domestic/Commercial Accts = $6,772 &amp; Irrigation= $2,188 - over 30 days delinquent_x000a_ _x000a_•_x0009_Cost of Time to HR for time spent on COVID HR Education &amp; Research regarding policies, rules &amp; constant updates on COVID . And cost of overtime for other employees covering for shortage of staff._x000a_•_x0009_Cost of advertising and hiring process to replace employee._x000a_•_x0009_Cost of Supplies for disinfection, masks and postings for COVID."/>
    <n v="178822"/>
    <n v="1921153"/>
    <n v="2099975"/>
    <x v="0"/>
    <s v="N"/>
    <n v="97"/>
    <n v="25004"/>
    <s v="Some unrestricted funds are earmarked for the water system improvements and repairs and about $600,666 are earmarked for SRF loan payoff.  "/>
    <x v="1"/>
    <n v="193491"/>
    <n v="187648"/>
    <n v="4354"/>
    <n v="2.44719477512112"/>
    <n v="-5843"/>
    <n v="-3.01977869771721"/>
    <n v="1.08752908643308"/>
    <n v="1.02949438202247"/>
    <n v="-0.058034704410604"/>
    <x v="0"/>
  </r>
  <r>
    <x v="164"/>
    <x v="151"/>
    <n v="1895"/>
    <s v="M"/>
    <m/>
    <m/>
    <n v="21420573"/>
    <n v="146024.75"/>
    <n v="265544.84"/>
    <n v="207492.76"/>
    <n v="120364.82"/>
    <n v="187984.55"/>
    <n v="197202.3"/>
    <n v="1338819.75"/>
    <n v="146513.73"/>
    <n v="171427.89"/>
    <n v="180018.1"/>
    <n v="167318.59"/>
    <n v="204894.53"/>
    <n v="207130.82"/>
    <n v="210428.46"/>
    <n v="1141218.39"/>
    <n v="212996.87"/>
    <n v="125791.46"/>
    <n v="360676.56"/>
    <n v="186397.76"/>
    <n v="152084.04"/>
    <n v="147456.14"/>
    <n v="157447.05"/>
    <n v="1342849.88"/>
    <n v="163603.89"/>
    <n v="249783.89"/>
    <n v="297526.55"/>
    <n v="236429.49"/>
    <n v="248526.73"/>
    <n v="259633.98"/>
    <n v="192150.13"/>
    <n v="1647654.66"/>
    <m/>
    <n v="650000"/>
    <n v="3750000"/>
    <n v="4400000"/>
    <x v="0"/>
    <s v="N"/>
    <n v="470"/>
    <n v="69754.12"/>
    <s v="Per Water System &quot;The District would like to re-establish the charge of customer late fees knowing we are not able to lock off and will potentially have a long term payment plan with some customers we still go through the notification process to allow at any time for the customer to make payments without a late fee charged but this has a financial impact on the District which need to be recovered and the only way to do so would be charging the late fee.  This will be something that the board will be considering in the near future. &quot;"/>
    <x v="1"/>
    <n v="1141218.39"/>
    <n v="1647654.66"/>
    <n v="4030.12999999989"/>
    <n v="0.301021104596036"/>
    <n v="506436.27"/>
    <n v="44.376805915299"/>
    <n v="0.852406300400035"/>
    <n v="1.22698351062146"/>
    <n v="0.37457721022142"/>
    <x v="0"/>
  </r>
  <r>
    <x v="165"/>
    <x v="152"/>
    <n v="2495"/>
    <s v="BM"/>
    <m/>
    <m/>
    <m/>
    <m/>
    <m/>
    <m/>
    <m/>
    <m/>
    <m/>
    <n v="384608.93"/>
    <n v="186223"/>
    <n v="546"/>
    <n v="142192"/>
    <n v="2007"/>
    <n v="187490"/>
    <n v="1955"/>
    <n v="263708"/>
    <n v="784121"/>
    <m/>
    <m/>
    <m/>
    <m/>
    <m/>
    <m/>
    <m/>
    <n v="394257.25"/>
    <n v="237072"/>
    <n v="364"/>
    <n v="198320"/>
    <n v="1962"/>
    <n v="244622"/>
    <n v="2447"/>
    <n v="327737"/>
    <n v="1012524"/>
    <m/>
    <n v="3300000"/>
    <n v="250000"/>
    <n v="3550000"/>
    <x v="0"/>
    <s v="N"/>
    <n v="114"/>
    <n v="37200"/>
    <m/>
    <x v="1"/>
    <n v="784121"/>
    <n v="1012524"/>
    <n v="9648.32000000001"/>
    <n v="2.50860529941414"/>
    <n v="228403"/>
    <n v="29.1285401105187"/>
    <n v="2.0387488142826"/>
    <n v="2.56818105437503"/>
    <n v="0.529432240092429"/>
    <x v="0"/>
  </r>
  <r>
    <x v="166"/>
    <x v="153"/>
    <n v="4941"/>
    <s v="M"/>
    <m/>
    <m/>
    <n v="126429.87"/>
    <n v="134762.61"/>
    <n v="105079.24"/>
    <n v="130480"/>
    <n v="181527.15"/>
    <n v="133753.64"/>
    <n v="146904.71"/>
    <n v="958937.22"/>
    <n v="228357.66"/>
    <n v="289059.07"/>
    <n v="-2890.58"/>
    <n v="655028.02"/>
    <n v="343395.68"/>
    <n v="337636"/>
    <n v="303247.29"/>
    <n v="2153833.14"/>
    <n v="139044.93"/>
    <n v="125154.55"/>
    <n v="106490.93"/>
    <n v="180580.39"/>
    <n v="109919.59"/>
    <n v="148149.74"/>
    <n v="215019.8"/>
    <n v="1024359.93"/>
    <n v="253964.23"/>
    <n v="315591.44"/>
    <n v="-13846.92"/>
    <n v="721356.19"/>
    <n v="368009.89"/>
    <n v="351907.75"/>
    <n v="318792.61"/>
    <n v="2315775.19"/>
    <s v="Because we are cash basis, there are year-end adjustments that make June revenue smaller and July revenue larger.  However, these adjustments are done each year, so it should not affect the year to year analysis. _x000a_June 2019 –an additional $737,090.17 was transferred to the capital fund._x000a_June 2020 –an additional $867,605.28 was transferred to the capital fund."/>
    <n v="0"/>
    <n v="1088441"/>
    <n v="1088441"/>
    <x v="5"/>
    <s v="N"/>
    <n v="75"/>
    <n v="50039.4"/>
    <s v="Due to Executive Order 42-20 signed April 2, 2020, we are unable to shut off utilities due to non-payment from customers.  Since then, we have been watching the number of delinquent accounts increase from 23 to 75! In addition, the amount owed by customer continues to increase and it is unknown if we will ever be able to collect these dollars.  Not being able to collect these numbers affects the revenue that we collect in the Water Fund and may also affect our debt service coverage ratio that we are required to keep in order to be in compliance with our bonds."/>
    <x v="3"/>
    <n v="2153833.14"/>
    <n v="2315775.19"/>
    <n v="65422.7100000001"/>
    <n v="6.82241846864595"/>
    <n v="161942.05"/>
    <n v="7.51878346527809"/>
    <n v="2.2460627193092"/>
    <n v="2.26070458456921"/>
    <n v="0.0146418652600193"/>
    <x v="0"/>
  </r>
  <r>
    <x v="167"/>
    <x v="154"/>
    <n v="1795"/>
    <s v="M"/>
    <m/>
    <m/>
    <n v="21461"/>
    <n v="75900"/>
    <m/>
    <n v="20821"/>
    <n v="84616"/>
    <n v="158414"/>
    <n v="78592"/>
    <n v="431222"/>
    <n v="724429"/>
    <n v="24207"/>
    <n v="22300"/>
    <n v="26918"/>
    <n v="31050"/>
    <n v="26203"/>
    <n v="44079"/>
    <n v="899186"/>
    <n v="68874"/>
    <n v="149249"/>
    <n v="86052"/>
    <n v="62095"/>
    <n v="97178"/>
    <n v="111077"/>
    <n v="73505"/>
    <n v="648030"/>
    <n v="739158"/>
    <n v="13653"/>
    <n v="30485"/>
    <n v="12793"/>
    <n v="29401"/>
    <n v="20674"/>
    <n v="15794"/>
    <n v="861958"/>
    <s v="Question 1: NOTE:  In the month of June 2019, A budget adjustment ($ 8,582) was applied to the expenses creating an expense credit for the month of June 2019._x000a_Question 2 and 4: [County] allocates the revenue that is collected through the tax rolls annual twice a year and the revenue collected by direct billing is collected on a monthly basis."/>
    <m/>
    <n v="5527308"/>
    <n v="5527308"/>
    <x v="1"/>
    <s v="N"/>
    <n v="0"/>
    <n v="0"/>
    <s v="As far as can be determined, no adverse impacts to the [System] has been noted because of COVID-19."/>
    <x v="1"/>
    <n v="899186"/>
    <n v="861958"/>
    <n v="216808"/>
    <n v="50.2775832401872"/>
    <n v="-37228"/>
    <n v="-4.14018901539837"/>
    <n v="2.0852043726897"/>
    <n v="1.33012051911177"/>
    <n v="-0.755083853577935"/>
    <x v="0"/>
  </r>
  <r>
    <x v="168"/>
    <x v="155"/>
    <n v="7303"/>
    <s v="M"/>
    <m/>
    <m/>
    <n v="245681"/>
    <n v="324752"/>
    <n v="2115850"/>
    <n v="382496"/>
    <n v="175147"/>
    <n v="678913"/>
    <n v="698459"/>
    <n v="4621298"/>
    <n v="437525"/>
    <n v="494235"/>
    <n v="629200"/>
    <n v="767990"/>
    <n v="703522"/>
    <n v="888669"/>
    <n v="792683"/>
    <n v="4713824"/>
    <n v="575428"/>
    <n v="784956"/>
    <n v="1135877"/>
    <n v="159622"/>
    <n v="382523"/>
    <n v="610470"/>
    <n v="245886"/>
    <n v="3894762"/>
    <n v="517946"/>
    <n v="523218"/>
    <n v="647789"/>
    <n v="860945"/>
    <n v="816260"/>
    <n v="881806"/>
    <n v="835797"/>
    <n v="5086761"/>
    <s v="•_x0009_Water system says that revenue increases can be attributed to the growth in the customer base from development._x000a_•_x0009_The expenditures seem to be lower based off the timing of the [system] surface water billings. [System] expenditures have become a larger portion of the Water enterprise operating costs and their billing in arrears which is why October 2020 expenditures are disproportionately low.                                                                                                                                Note that the [City]  uses its own groundwater wells and purchased treated surface water from a wholesaler[District] to meet its demand."/>
    <m/>
    <n v="469279"/>
    <n v="469279"/>
    <x v="2"/>
    <s v="N"/>
    <n v="1128"/>
    <n v="409766"/>
    <s v="Answer to Question 6:  Current revenues have been able to maintain basic operating expenditures for the period identified. Capital repair and replacement schedules would be postponed if revenue collection does not keep pace with the needs of the water system.                                                                                                                                                                             The water system is just one of the utilities that the City owns and operates. Citizens / customers that are delinquent on their water bills are also delinquent on their wastewater bills. The wastewater system revenue and collections rely on the enforcement of water shutoffs and are directly tied to the ability of the City to collect on past due amounts. "/>
    <x v="3"/>
    <n v="4713824"/>
    <n v="5086761"/>
    <n v="-726536"/>
    <n v="-15.7214704613293"/>
    <n v="372937"/>
    <n v="7.91155970184716"/>
    <n v="1.02002164759771"/>
    <n v="1.30605182036797"/>
    <n v="0.286030172770262"/>
    <x v="0"/>
  </r>
  <r>
    <x v="169"/>
    <x v="156"/>
    <n v="5950"/>
    <s v="M"/>
    <m/>
    <m/>
    <n v="406559"/>
    <n v="213081"/>
    <n v="1389621"/>
    <n v="30230"/>
    <n v="232150"/>
    <n v="277243"/>
    <n v="365903"/>
    <n v="2914787"/>
    <n v="204734"/>
    <n v="394803"/>
    <n v="1076202"/>
    <n v="282491"/>
    <n v="345831"/>
    <n v="309406"/>
    <n v="275965"/>
    <n v="2889432"/>
    <n v="196722"/>
    <n v="170028"/>
    <n v="1380143"/>
    <n v="13323"/>
    <n v="138521"/>
    <n v="453679.95"/>
    <n v="225121.05"/>
    <n v="2577538"/>
    <n v="240388"/>
    <n v="168809"/>
    <n v="807147"/>
    <n v="329372"/>
    <n v="342193"/>
    <n v="366258.18"/>
    <n v="345477.68"/>
    <n v="2599644.86"/>
    <m/>
    <n v="5439500"/>
    <n v="1920119"/>
    <n v="7359619"/>
    <x v="1"/>
    <s v="N"/>
    <n v="384"/>
    <n v="214520"/>
    <m/>
    <x v="3"/>
    <n v="2889432"/>
    <n v="2599644.86"/>
    <n v="-337249"/>
    <n v="-11.5702794063511"/>
    <n v="-289787.14"/>
    <n v="-10.0292078166228"/>
    <n v="0.991301251172041"/>
    <n v="1.00857673485318"/>
    <n v="0.0172754836811405"/>
    <x v="0"/>
  </r>
  <r>
    <x v="170"/>
    <x v="157"/>
    <n v="3525"/>
    <s v="M"/>
    <m/>
    <m/>
    <n v="126601.39"/>
    <n v="113959.6"/>
    <n v="223239.47"/>
    <n v="134628.71"/>
    <n v="139809.79"/>
    <n v="144131.06"/>
    <n v="112881.78"/>
    <n v="995251.8"/>
    <n v="110241.81"/>
    <n v="141551.68"/>
    <n v="168795.64"/>
    <n v="161749.12"/>
    <n v="174998"/>
    <n v="154688.63"/>
    <n v="148229.93"/>
    <n v="1060254.81"/>
    <n v="75935.13"/>
    <n v="108095.32"/>
    <n v="505463.82"/>
    <n v="162584.42"/>
    <n v="116680.24"/>
    <n v="234042.74"/>
    <n v="87728.45"/>
    <n v="1290530.12"/>
    <n v="141213.3"/>
    <n v="187432.67"/>
    <n v="201847.57"/>
    <n v="208615.62"/>
    <n v="217752.61"/>
    <n v="202063.56"/>
    <n v="189828.28"/>
    <n v="1348753.61"/>
    <m/>
    <n v="0"/>
    <n v="833001.7"/>
    <n v="833001.7"/>
    <x v="0"/>
    <s v="N"/>
    <n v="138"/>
    <n v="36385"/>
    <m/>
    <x v="3"/>
    <n v="1060254.81"/>
    <n v="1348753.61"/>
    <n v="295278.32"/>
    <n v="29.668704944819"/>
    <n v="288498.8"/>
    <n v="27.2103269213181"/>
    <n v="1.06531312980293"/>
    <n v="1.04511594816555"/>
    <n v="-0.0201971816373812"/>
    <x v="0"/>
  </r>
  <r>
    <x v="171"/>
    <x v="158"/>
    <n v="7648"/>
    <s v="M"/>
    <m/>
    <m/>
    <m/>
    <m/>
    <m/>
    <m/>
    <m/>
    <m/>
    <m/>
    <n v="2099001"/>
    <m/>
    <m/>
    <m/>
    <m/>
    <m/>
    <m/>
    <m/>
    <n v="3632395"/>
    <m/>
    <m/>
    <m/>
    <m/>
    <m/>
    <m/>
    <m/>
    <n v="2335390"/>
    <m/>
    <m/>
    <m/>
    <m/>
    <m/>
    <m/>
    <m/>
    <n v="3887302"/>
    <m/>
    <m/>
    <n v="4158960"/>
    <n v="4158960"/>
    <x v="1"/>
    <s v="N"/>
    <n v="289"/>
    <n v="125644"/>
    <s v="The inability to collect on delinquent accounts will affect our ability to properly fund long term capital investment. In future years we will have to increase rates to recapture the lost revenue.  Normally we have less than $15,000 in delinquent debt. "/>
    <x v="3"/>
    <n v="3632395"/>
    <n v="3887302"/>
    <n v="236389"/>
    <n v="11.2619765307401"/>
    <n v="254907"/>
    <n v="7.01760133465661"/>
    <n v="1.73053514505234"/>
    <n v="1.66451941645721"/>
    <n v="-0.0660157285951284"/>
    <x v="0"/>
  </r>
  <r>
    <x v="172"/>
    <x v="159"/>
    <n v="6591"/>
    <s v="M"/>
    <m/>
    <m/>
    <m/>
    <m/>
    <m/>
    <m/>
    <m/>
    <m/>
    <m/>
    <n v="2432419.4"/>
    <m/>
    <m/>
    <m/>
    <m/>
    <m/>
    <m/>
    <m/>
    <n v="2284217.04"/>
    <m/>
    <m/>
    <m/>
    <m/>
    <m/>
    <m/>
    <m/>
    <n v="2476934.36"/>
    <m/>
    <m/>
    <m/>
    <m/>
    <m/>
    <m/>
    <m/>
    <n v="2903209.19"/>
    <m/>
    <m/>
    <n v="2400000"/>
    <n v="2400000"/>
    <x v="3"/>
    <s v="N"/>
    <n v="883"/>
    <n v="500000"/>
    <m/>
    <x v="3"/>
    <n v="2284217.04"/>
    <n v="2903209.19"/>
    <n v="44514.96"/>
    <n v="1.83006927177114"/>
    <n v="618992.15"/>
    <n v="27.0986574025382"/>
    <n v="0.939072036672623"/>
    <n v="1.17209774989758"/>
    <n v="0.233025713224956"/>
    <x v="0"/>
  </r>
  <r>
    <x v="173"/>
    <x v="160"/>
    <n v="6867"/>
    <s v="BM"/>
    <m/>
    <m/>
    <m/>
    <m/>
    <m/>
    <m/>
    <m/>
    <m/>
    <m/>
    <n v="1827098"/>
    <m/>
    <m/>
    <m/>
    <m/>
    <m/>
    <m/>
    <m/>
    <n v="1794694"/>
    <m/>
    <m/>
    <m/>
    <m/>
    <m/>
    <m/>
    <m/>
    <n v="1594816"/>
    <m/>
    <m/>
    <m/>
    <m/>
    <m/>
    <m/>
    <m/>
    <n v="2239108"/>
    <m/>
    <m/>
    <n v="1500000"/>
    <n v="1500000"/>
    <x v="1"/>
    <s v="N"/>
    <n v="440"/>
    <n v="207000"/>
    <m/>
    <x v="3"/>
    <n v="1794694"/>
    <n v="2239108"/>
    <n v="-232282"/>
    <n v="-12.713165905715"/>
    <n v="444414"/>
    <n v="24.7626614899253"/>
    <n v="0.98226477178564"/>
    <n v="1.40399143224046"/>
    <n v="0.421726660454819"/>
    <x v="0"/>
  </r>
  <r>
    <x v="174"/>
    <x v="161"/>
    <n v="2610"/>
    <s v="M"/>
    <m/>
    <m/>
    <n v="105133"/>
    <n v="72389"/>
    <n v="110534"/>
    <n v="93322"/>
    <n v="91969"/>
    <n v="146299"/>
    <n v="73084"/>
    <n v="692730"/>
    <n v="271031"/>
    <n v="177801"/>
    <n v="195581"/>
    <n v="222566"/>
    <n v="255752"/>
    <n v="222219"/>
    <n v="245285"/>
    <n v="1590235"/>
    <n v="97596"/>
    <n v="68771"/>
    <n v="178759"/>
    <n v="96144"/>
    <n v="117758"/>
    <n v="73082"/>
    <n v="107788"/>
    <n v="739898"/>
    <n v="216387"/>
    <n v="208970"/>
    <n v="202773"/>
    <n v="231675"/>
    <n v="258869"/>
    <n v="231619"/>
    <n v="216758"/>
    <n v="1567051"/>
    <s v="Combined City of [City], [City], and [City] - [Systems] data. "/>
    <m/>
    <m/>
    <n v="1140773"/>
    <x v="1"/>
    <s v="N"/>
    <n v="677"/>
    <n v="189130.18"/>
    <s v="Per water system: As of November 10, 2020 677 utility accounts out of 2,451 are past 30 days. The accounts are inclusive of both Water and Wastewater as they are billed on the same statement. The total value of the accounts over 30 days is $189,130.18. Approximately 62% of the total is attributable to Water. The delinquent accounts are all in the same zip code."/>
    <x v="3"/>
    <n v="1590235"/>
    <n v="1567051"/>
    <n v="47168"/>
    <n v="6.80900206429633"/>
    <n v="-23184"/>
    <n v="-1.4578977320962"/>
    <n v="2.29560579157825"/>
    <n v="2.1179284171602"/>
    <n v="-0.177677374418045"/>
    <x v="0"/>
  </r>
  <r>
    <x v="175"/>
    <x v="162"/>
    <n v="6693"/>
    <s v="BM"/>
    <m/>
    <m/>
    <m/>
    <m/>
    <m/>
    <m/>
    <m/>
    <m/>
    <m/>
    <n v="2701210"/>
    <m/>
    <m/>
    <m/>
    <m/>
    <m/>
    <m/>
    <m/>
    <n v="3251259"/>
    <m/>
    <m/>
    <m/>
    <m/>
    <m/>
    <m/>
    <m/>
    <n v="3225634"/>
    <m/>
    <m/>
    <m/>
    <m/>
    <m/>
    <m/>
    <m/>
    <n v="3792318"/>
    <s v="Combined totals for three of the water systems listed on water system information tab"/>
    <m/>
    <n v="4000000"/>
    <n v="4000000"/>
    <x v="0"/>
    <s v="N"/>
    <n v="186"/>
    <n v="132028.99"/>
    <s v="Question 6: Note: So far, our delinquencies have remained like prior years.  If that were to change, as we have no shutoff capability, is where we would be required to dip into this reserve.  We would be able to utilize those reserves for 2 months before requiring application for assistance."/>
    <x v="3"/>
    <n v="3251259"/>
    <n v="3792318"/>
    <n v="524424"/>
    <n v="19.4144105789628"/>
    <n v="541059"/>
    <n v="16.6415225609525"/>
    <n v="1.20363059517772"/>
    <n v="1.17568143192935"/>
    <n v="-0.0279491632483657"/>
    <x v="0"/>
  </r>
  <r>
    <x v="176"/>
    <x v="6"/>
    <n v="13"/>
    <s v="O"/>
    <s v="Doesn't charge residents for the water. Short term residential treatment program for boys 14-18 years old. "/>
    <s v="N"/>
    <m/>
    <m/>
    <m/>
    <m/>
    <m/>
    <m/>
    <m/>
    <m/>
    <m/>
    <m/>
    <m/>
    <m/>
    <m/>
    <m/>
    <m/>
    <m/>
    <m/>
    <m/>
    <m/>
    <m/>
    <m/>
    <m/>
    <m/>
    <m/>
    <m/>
    <m/>
    <m/>
    <m/>
    <m/>
    <m/>
    <m/>
    <m/>
    <s v="Chief plant operator is contracted. Water system has not been affected by COVID as of the date of the survey (11/12/2020). There is no revenue that comes directly from the water system. All utilities are combined in the coding of the expenses. [Name]  indicated that she would not be able to identify the specific expenses that were related to the water system for the period specified in the tables above without extensive research. "/>
    <m/>
    <m/>
    <m/>
    <x v="1"/>
    <s v="N"/>
    <n v="0"/>
    <n v="0"/>
    <s v="Cash in reserve is unknown. "/>
    <x v="2"/>
    <m/>
    <m/>
    <m/>
    <m/>
    <m/>
    <m/>
    <m/>
    <m/>
    <m/>
    <x v="1"/>
  </r>
  <r>
    <x v="177"/>
    <x v="163"/>
    <n v="82"/>
    <s v="BM"/>
    <m/>
    <m/>
    <n v="10001.59"/>
    <n v="4995.22"/>
    <n v="4316.23"/>
    <n v="5128.92"/>
    <n v="5595.56"/>
    <n v="7518.49"/>
    <n v="7127.55"/>
    <n v="44683.56"/>
    <n v="5598.1"/>
    <n v="6668.2"/>
    <n v="6668.2"/>
    <n v="7144.95"/>
    <n v="7144.95"/>
    <n v="6603.65"/>
    <n v="6603.65"/>
    <n v="46431.7"/>
    <n v="4878.31"/>
    <n v="10837.08"/>
    <n v="6022.75"/>
    <n v="5458.29"/>
    <n v="5554.81"/>
    <n v="4751.09"/>
    <n v="6799.44"/>
    <n v="44301.77"/>
    <n v="5936.45"/>
    <n v="7782.45"/>
    <n v="7782.45"/>
    <n v="7996.8"/>
    <n v="7996.8"/>
    <n v="7233"/>
    <n v="7233"/>
    <n v="51960.95"/>
    <m/>
    <n v="197094"/>
    <n v="13109"/>
    <n v="210203"/>
    <x v="1"/>
    <s v="N"/>
    <n v="4"/>
    <n v="686.5"/>
    <s v="As per Article X of our By-Laws:  Distribution of Surplus Funds   It is not anticipated that there will be any net income.  If there should be any, then, at the end of the fiscal year, after paying the expenses of the corporation for operations, maintenance and otherwise, and after setting aside such other reserves as the Board of Directors may deem proper abd after providing for payments on interest and principal of obligations and amortized debts of the corporation, equipment, the net earnings shall be accumulated in a surplus fund for the purpose of replacing, enlarging, extending, and repairing the system and property of the corporation for such other purposes as the Board of Directors may determine to be for the best interest of the corporation."/>
    <x v="2"/>
    <n v="46431.7"/>
    <n v="51960.95"/>
    <n v="-381.790000000001"/>
    <n v="-0.854430578047051"/>
    <n v="5529.25"/>
    <n v="11.9083514064745"/>
    <n v="1.03912266614388"/>
    <n v="1.17288654606802"/>
    <n v="0.133763879924145"/>
    <x v="0"/>
  </r>
  <r>
    <x v="178"/>
    <x v="12"/>
    <n v="30"/>
    <s v="O"/>
    <s v="The mobile home park does not charge water separately from rent. The manager could not attribute a percentage of the rent to that covers the water system's expenses. "/>
    <s v="N"/>
    <n v="342"/>
    <n v="342"/>
    <n v="342"/>
    <n v="342"/>
    <n v="342"/>
    <n v="342"/>
    <n v="342"/>
    <n v="2394"/>
    <m/>
    <m/>
    <m/>
    <m/>
    <m/>
    <m/>
    <m/>
    <m/>
    <n v="342"/>
    <n v="342"/>
    <n v="342"/>
    <n v="342"/>
    <n v="342"/>
    <n v="342"/>
    <n v="1542"/>
    <n v="3594"/>
    <m/>
    <m/>
    <m/>
    <m/>
    <m/>
    <m/>
    <m/>
    <m/>
    <s v="Quality Service provides operating services costing $285/month. The lab costs an additional $57/month. A one time expense of $1200 occurred in 2020 to drain and chlorinate a storage tank. Note for questions 2 and 4 the water system cannot provide an estimate of revenue that is taken in by collecting rent. "/>
    <m/>
    <m/>
    <m/>
    <x v="1"/>
    <s v="N"/>
    <n v="0"/>
    <n v="0"/>
    <s v="Question 5: The manager does not know how much cash is in reserve. "/>
    <x v="2"/>
    <m/>
    <m/>
    <n v="1200"/>
    <n v="50.125313283208"/>
    <m/>
    <m/>
    <m/>
    <m/>
    <m/>
    <x v="1"/>
  </r>
  <r>
    <x v="179"/>
    <x v="164"/>
    <n v="37"/>
    <s v="M"/>
    <m/>
    <m/>
    <n v="700"/>
    <n v="700"/>
    <n v="700"/>
    <n v="700"/>
    <n v="700"/>
    <n v="700"/>
    <n v="700"/>
    <n v="4900"/>
    <n v="3500"/>
    <n v="3500"/>
    <n v="3500"/>
    <n v="3500"/>
    <n v="3500"/>
    <n v="3500"/>
    <n v="3500"/>
    <n v="24500"/>
    <n v="700"/>
    <n v="700"/>
    <n v="700"/>
    <n v="700"/>
    <n v="700"/>
    <n v="700"/>
    <n v="700"/>
    <n v="4900"/>
    <n v="3500"/>
    <n v="3500"/>
    <n v="3500"/>
    <n v="3500"/>
    <n v="3500"/>
    <n v="3500"/>
    <n v="3500"/>
    <n v="24500"/>
    <m/>
    <m/>
    <m/>
    <n v="50000"/>
    <x v="1"/>
    <s v="N"/>
    <n v="4"/>
    <n v="400"/>
    <m/>
    <x v="2"/>
    <n v="24500"/>
    <n v="24500"/>
    <n v="0"/>
    <n v="0"/>
    <n v="0"/>
    <n v="0"/>
    <n v="5"/>
    <n v="5"/>
    <n v="0"/>
    <x v="0"/>
  </r>
  <r>
    <x v="180"/>
    <x v="12"/>
    <n v="31"/>
    <s v="O"/>
    <s v="Bills twice a year: June 30 and December 31"/>
    <m/>
    <n v="1070"/>
    <n v="1070"/>
    <n v="1070"/>
    <n v="1070"/>
    <n v="1070"/>
    <n v="1070"/>
    <n v="1070"/>
    <n v="7490"/>
    <n v="1292"/>
    <n v="1292"/>
    <n v="1292"/>
    <n v="1292"/>
    <n v="1292"/>
    <n v="1292"/>
    <n v="1292"/>
    <n v="9044"/>
    <n v="1070"/>
    <n v="1070"/>
    <n v="1070"/>
    <n v="1070"/>
    <n v="1070"/>
    <n v="1070"/>
    <n v="1070"/>
    <n v="7490"/>
    <n v="1292"/>
    <n v="1292"/>
    <n v="1292"/>
    <n v="1292"/>
    <n v="1292"/>
    <n v="1292"/>
    <n v="1292"/>
    <n v="9044"/>
    <s v="monthly expenses: (($500/individual dwelling)*(31 dwellings) comes out to about $15,000/year for the entire water system. Monthly expenses: certified water operator, PG&amp;E electrical, and lab fees."/>
    <m/>
    <n v="31000"/>
    <n v="31000"/>
    <x v="1"/>
    <s v="N"/>
    <n v="0"/>
    <n v="0"/>
    <m/>
    <x v="2"/>
    <n v="9044"/>
    <n v="9044"/>
    <n v="0"/>
    <n v="0"/>
    <n v="0"/>
    <n v="0"/>
    <n v="1.20747663551402"/>
    <n v="1.20747663551402"/>
    <n v="0"/>
    <x v="0"/>
  </r>
  <r>
    <x v="181"/>
    <x v="165"/>
    <n v="22"/>
    <s v="BM"/>
    <m/>
    <s v="Y"/>
    <m/>
    <m/>
    <m/>
    <m/>
    <m/>
    <m/>
    <m/>
    <m/>
    <m/>
    <m/>
    <m/>
    <m/>
    <m/>
    <m/>
    <m/>
    <m/>
    <m/>
    <m/>
    <m/>
    <m/>
    <m/>
    <m/>
    <m/>
    <m/>
    <m/>
    <m/>
    <m/>
    <m/>
    <m/>
    <m/>
    <m/>
    <m/>
    <s v="The new owner just took over in January 2020, and does not have financial information for the water system from 2019. The new owner also says that he cannot estimate the 2020 monthly revenue and monthly expenses of the water system because the meter covers the office building and apartments. I tried explaing that I am gathering information for the entire water system, but he kept insisting that the office building was not included in the water system."/>
    <m/>
    <m/>
    <n v="0"/>
    <x v="6"/>
    <s v="Y"/>
    <n v="4"/>
    <n v="13663"/>
    <s v="Many people are not paying their rent."/>
    <x v="2"/>
    <m/>
    <m/>
    <m/>
    <m/>
    <m/>
    <m/>
    <m/>
    <m/>
    <m/>
    <x v="1"/>
  </r>
  <r>
    <x v="182"/>
    <x v="6"/>
    <n v="116"/>
    <s v="M"/>
    <m/>
    <s v="N"/>
    <m/>
    <m/>
    <m/>
    <m/>
    <m/>
    <m/>
    <m/>
    <n v="128"/>
    <m/>
    <m/>
    <m/>
    <m/>
    <m/>
    <m/>
    <m/>
    <m/>
    <n v="413"/>
    <n v="63"/>
    <n v="1604"/>
    <n v="716"/>
    <n v="126"/>
    <n v="726"/>
    <n v="1212.74"/>
    <n v="4860.74"/>
    <m/>
    <m/>
    <m/>
    <m/>
    <m/>
    <m/>
    <m/>
    <m/>
    <s v="Water system does not have any revenue for 2019 or 2020. Water is included in rent. "/>
    <m/>
    <n v="115000"/>
    <n v="115000"/>
    <x v="1"/>
    <s v="N"/>
    <n v="0"/>
    <n v="0"/>
    <m/>
    <x v="2"/>
    <m/>
    <m/>
    <n v="4732.74"/>
    <n v="3697.453125"/>
    <m/>
    <m/>
    <m/>
    <m/>
    <m/>
    <x v="1"/>
  </r>
  <r>
    <x v="183"/>
    <x v="46"/>
    <n v="43"/>
    <s v="M"/>
    <m/>
    <s v="N"/>
    <n v="1613"/>
    <n v="382"/>
    <n v="57"/>
    <n v="1291"/>
    <n v="57"/>
    <n v="707"/>
    <n v="454"/>
    <n v="4561"/>
    <m/>
    <m/>
    <m/>
    <m/>
    <m/>
    <m/>
    <m/>
    <m/>
    <n v="382"/>
    <n v="382"/>
    <n v="511"/>
    <n v="382"/>
    <n v="382"/>
    <n v="991"/>
    <n v="592"/>
    <n v="3622"/>
    <m/>
    <m/>
    <m/>
    <m/>
    <m/>
    <m/>
    <m/>
    <m/>
    <m/>
    <n v="0"/>
    <n v="0"/>
    <n v="0"/>
    <x v="5"/>
    <s v="N"/>
    <n v="6"/>
    <n v="2107.27"/>
    <m/>
    <x v="2"/>
    <m/>
    <m/>
    <n v="-939"/>
    <n v="-20.5875904406928"/>
    <m/>
    <m/>
    <m/>
    <m/>
    <m/>
    <x v="1"/>
  </r>
  <r>
    <x v="184"/>
    <x v="166"/>
    <n v="41"/>
    <s v="A"/>
    <m/>
    <m/>
    <n v="1089.29"/>
    <n v="4810.52"/>
    <n v="3604.51"/>
    <n v="1028.49"/>
    <n v="1983.75"/>
    <n v="3976.98"/>
    <n v="3486.86"/>
    <n v="19980.4"/>
    <n v="16794.13"/>
    <m/>
    <m/>
    <n v="470.29"/>
    <m/>
    <m/>
    <n v="441.73"/>
    <n v="17706.15"/>
    <n v="3265.5"/>
    <n v="3787.19"/>
    <n v="4686.93"/>
    <n v="1301.66"/>
    <n v="3444.97"/>
    <n v="4705.69"/>
    <n v="2742.37"/>
    <n v="23934.31"/>
    <n v="16748.85"/>
    <m/>
    <n v="63.37"/>
    <n v="291.62"/>
    <m/>
    <m/>
    <n v="164.87"/>
    <n v="17268.71"/>
    <s v="Special Asseessment revenue received for this district two times a year (April &amp; December). Interest revenue received every three (3) months."/>
    <n v="86401"/>
    <m/>
    <n v="86401"/>
    <x v="0"/>
    <s v="N"/>
    <n v="0"/>
    <n v="0"/>
    <m/>
    <x v="2"/>
    <n v="17706.15"/>
    <n v="17268.71"/>
    <n v="3953.91"/>
    <n v="19.788943164301"/>
    <n v="-437.440000000002"/>
    <n v="-2.47055401654229"/>
    <n v="0.886175952433385"/>
    <n v="0.721504401004249"/>
    <n v="-0.164671551429136"/>
    <x v="0"/>
  </r>
  <r>
    <x v="185"/>
    <x v="11"/>
    <n v="138"/>
    <s v="BM"/>
    <m/>
    <m/>
    <m/>
    <m/>
    <m/>
    <m/>
    <m/>
    <m/>
    <m/>
    <n v="50144"/>
    <m/>
    <m/>
    <m/>
    <m/>
    <m/>
    <m/>
    <m/>
    <n v="56932"/>
    <m/>
    <m/>
    <m/>
    <m/>
    <m/>
    <m/>
    <m/>
    <n v="33338"/>
    <m/>
    <m/>
    <m/>
    <m/>
    <m/>
    <m/>
    <m/>
    <n v="53077"/>
    <s v="Water system didn't provide monthly expenses separately, instead they provided  a total."/>
    <m/>
    <n v="0"/>
    <n v="0"/>
    <x v="2"/>
    <s v="N"/>
    <n v="20"/>
    <n v="4475"/>
    <m/>
    <x v="2"/>
    <n v="56932"/>
    <n v="53077"/>
    <n v="-16806"/>
    <n v="-33.5154754307594"/>
    <n v="-3855"/>
    <n v="-6.7712358603246"/>
    <n v="1.13537013401404"/>
    <n v="1.59208710780491"/>
    <n v="0.456716973790868"/>
    <x v="0"/>
  </r>
  <r>
    <x v="186"/>
    <x v="167"/>
    <n v="4029"/>
    <s v="M"/>
    <m/>
    <m/>
    <n v="716795"/>
    <n v="209936.76"/>
    <n v="3801818.3"/>
    <n v="51575.28"/>
    <n v="200919.12"/>
    <n v="327771.32"/>
    <n v="169973.37"/>
    <n v="5478789.15"/>
    <n v="142920.52"/>
    <n v="188187.64"/>
    <n v="211726.25"/>
    <n v="229067.88"/>
    <n v="234554.43"/>
    <n v="239266.8"/>
    <n v="268143.71"/>
    <n v="1513867.23"/>
    <n v="57037.41"/>
    <n v="78225.01"/>
    <n v="316256.74"/>
    <n v="98012.62"/>
    <n v="106719.27"/>
    <n v="77640.06"/>
    <n v="59776.2"/>
    <n v="793667.31"/>
    <n v="138211.45"/>
    <n v="168864.64"/>
    <n v="241408.74"/>
    <n v="319663.66"/>
    <n v="274083.98"/>
    <n v="256198.56"/>
    <n v="246345.62"/>
    <n v="1644776.65"/>
    <m/>
    <n v="1552873"/>
    <n v="0"/>
    <m/>
    <x v="3"/>
    <s v="N"/>
    <n v="289"/>
    <n v="87363.56"/>
    <s v="Question 5: restricted money set aside for capital projets. Question 6: need to revisit this question in 7-9 months.        "/>
    <x v="3"/>
    <n v="1513867.23"/>
    <n v="1644776.65"/>
    <n v="-4685121.84"/>
    <n v="-85.5138190525182"/>
    <n v="130909.42"/>
    <n v="8.64735145895191"/>
    <n v="0.276314198001213"/>
    <n v="2.07237545162343"/>
    <n v="1.79606125362221"/>
    <x v="0"/>
  </r>
  <r>
    <x v="187"/>
    <x v="168"/>
    <n v="542"/>
    <s v="M"/>
    <m/>
    <m/>
    <n v="23801.02"/>
    <n v="11182.2"/>
    <n v="57949.61"/>
    <n v="5293.25"/>
    <n v="5986.66"/>
    <n v="7560.26"/>
    <n v="11526.19"/>
    <n v="123299.19"/>
    <n v="21383.54"/>
    <n v="24153.69"/>
    <n v="20127.75"/>
    <n v="25891.23"/>
    <n v="19290.58"/>
    <n v="20462.27"/>
    <n v="21456.54"/>
    <n v="152765.6"/>
    <n v="4525.02"/>
    <n v="20490.78"/>
    <n v="53174.42"/>
    <m/>
    <m/>
    <n v="21121.78"/>
    <n v="332.54"/>
    <n v="99644.54"/>
    <n v="20041.79"/>
    <n v="15825.2"/>
    <n v="25499.12"/>
    <n v="29279.41"/>
    <n v="26103.56"/>
    <n v="21624.1"/>
    <n v="20829.27"/>
    <n v="159202.45"/>
    <s v="No invoices paid in July or August 2020"/>
    <m/>
    <m/>
    <m/>
    <x v="2"/>
    <s v="N"/>
    <n v="176"/>
    <n v="23681.7"/>
    <s v="we cannot break down th delinquency by amount because of the volume of delinquent accounts. "/>
    <x v="0"/>
    <n v="152765.6"/>
    <n v="159202.45"/>
    <n v="-23654.65"/>
    <n v="-19.1847570125968"/>
    <n v="6436.85000000001"/>
    <n v="4.21354676707322"/>
    <n v="1.23898299737411"/>
    <n v="1.59770369756336"/>
    <n v="0.358720700189248"/>
    <x v="0"/>
  </r>
  <r>
    <x v="188"/>
    <x v="169"/>
    <n v="1931"/>
    <s v="M"/>
    <m/>
    <m/>
    <n v="128301"/>
    <n v="184904"/>
    <n v="119535"/>
    <n v="215223"/>
    <n v="260729"/>
    <n v="280746"/>
    <n v="282973"/>
    <n v="1472411"/>
    <n v="188854"/>
    <n v="192978"/>
    <n v="187463"/>
    <n v="177854"/>
    <n v="200888"/>
    <n v="197792"/>
    <n v="222790"/>
    <n v="1368619"/>
    <n v="128136"/>
    <n v="160829"/>
    <n v="193482"/>
    <n v="167639"/>
    <n v="174721"/>
    <n v="157998"/>
    <n v="166346"/>
    <n v="1149151"/>
    <n v="199700"/>
    <n v="193465"/>
    <n v="185617"/>
    <n v="188660"/>
    <n v="204348"/>
    <n v="187373"/>
    <n v="187147"/>
    <n v="1346310"/>
    <m/>
    <n v="60000"/>
    <n v="107765"/>
    <n v="167765"/>
    <x v="0"/>
    <s v="N"/>
    <n v="70"/>
    <n v="185021"/>
    <s v="The delinquent accounts are those that we have liened due to non payment.  We do not shut water off for non payment."/>
    <x v="1"/>
    <n v="1368619"/>
    <n v="1346310"/>
    <n v="-323260"/>
    <n v="-21.9544678761569"/>
    <n v="-22309"/>
    <n v="-1.63003728576032"/>
    <n v="0.929508812417185"/>
    <n v="1.17156927157528"/>
    <n v="0.242060459158091"/>
    <x v="0"/>
  </r>
  <r>
    <x v="189"/>
    <x v="170"/>
    <n v="98"/>
    <s v="M"/>
    <m/>
    <m/>
    <n v="29876"/>
    <n v="13015"/>
    <n v="8979"/>
    <n v="6352"/>
    <n v="9423"/>
    <n v="12378"/>
    <n v="10967"/>
    <n v="90990"/>
    <n v="15826"/>
    <n v="10199"/>
    <n v="10723"/>
    <n v="10360"/>
    <n v="546"/>
    <n v="7863"/>
    <n v="14406"/>
    <n v="69923"/>
    <n v="11324"/>
    <n v="12650"/>
    <n v="19530"/>
    <n v="10080"/>
    <n v="8380"/>
    <n v="21630"/>
    <n v="16944"/>
    <n v="100538"/>
    <n v="13144"/>
    <n v="9443"/>
    <n v="15106"/>
    <n v="50967"/>
    <n v="11262"/>
    <n v="9225"/>
    <n v="14480"/>
    <n v="123627"/>
    <m/>
    <m/>
    <n v="5501"/>
    <m/>
    <x v="6"/>
    <s v="N"/>
    <n v="26"/>
    <n v="9720"/>
    <m/>
    <x v="2"/>
    <n v="69923"/>
    <n v="123627"/>
    <n v="9548"/>
    <n v="10.4934608198703"/>
    <n v="53704"/>
    <n v="76.8044849334268"/>
    <n v="0.768469062534344"/>
    <n v="1.22965445901052"/>
    <n v="0.461185396476179"/>
    <x v="2"/>
  </r>
  <r>
    <x v="190"/>
    <x v="171"/>
    <n v="8419"/>
    <s v="M"/>
    <m/>
    <m/>
    <n v="158929.65"/>
    <n v="341491.1"/>
    <n v="1333497.86"/>
    <n v="22078.39"/>
    <n v="212709.06"/>
    <n v="611695.39"/>
    <n v="221730.46"/>
    <n v="2902131.91"/>
    <n v="441680.77"/>
    <n v="461380.87"/>
    <n v="397487.61"/>
    <n v="476595.35"/>
    <n v="9812853.52"/>
    <n v="575085.38"/>
    <n v="530275.17"/>
    <n v="12695358.67"/>
    <n v="253195.69"/>
    <n v="258903.56"/>
    <n v="1574482.7"/>
    <n v="54086.96"/>
    <n v="206497.86"/>
    <n v="644375.92"/>
    <n v="185990.71"/>
    <n v="3177533.4"/>
    <n v="492601.37"/>
    <n v="529212"/>
    <n v="576309.19"/>
    <n v="633289.53"/>
    <n v="557226.86"/>
    <n v="593680.04"/>
    <n v="558268.51"/>
    <n v="3940587.5"/>
    <s v="Aug revenue includes TCP settlement check: $9,229,462.00"/>
    <n v="42853635.97"/>
    <n v="10738508.03"/>
    <n v="53592144"/>
    <x v="1"/>
    <s v="N"/>
    <n v="153"/>
    <n v="376657.02"/>
    <s v="Most delinquent accounts were delinquent prior to COVID-19. No shutoffs since November 2019.  The 153 accounts include sewer, water and garbage services."/>
    <x v="3"/>
    <n v="12695358.67"/>
    <n v="3940587.5"/>
    <n v="275401.49"/>
    <n v="9.48962688605012"/>
    <n v="-8754771.17"/>
    <n v="-68.9604082686385"/>
    <n v="4.37449401464319"/>
    <n v="1.24014038687996"/>
    <n v="-3.13435362776322"/>
    <x v="2"/>
  </r>
  <r>
    <x v="191"/>
    <x v="172"/>
    <n v="2522"/>
    <s v="M"/>
    <m/>
    <m/>
    <n v="55056.45"/>
    <n v="57820.67"/>
    <n v="111146.6"/>
    <n v="47944.31"/>
    <n v="62249.86"/>
    <n v="67059.67"/>
    <n v="87172.61"/>
    <n v="488450.17"/>
    <n v="59651.26"/>
    <n v="68639.89"/>
    <n v="68395.01"/>
    <n v="74593.12"/>
    <n v="76225.85"/>
    <n v="78000.06"/>
    <n v="97246.72"/>
    <n v="522751.91"/>
    <n v="59568.91"/>
    <n v="76746.48"/>
    <n v="199963.24"/>
    <n v="61895.21"/>
    <n v="75858.64"/>
    <n v="115739.95"/>
    <n v="162774.38"/>
    <n v="752546.81"/>
    <n v="63473.21"/>
    <n v="66002.76"/>
    <n v="73820.33"/>
    <n v="72416.67"/>
    <n v="73231.69"/>
    <n v="67611.22"/>
    <n v="65172.52"/>
    <n v="481728.4"/>
    <m/>
    <n v="2438088"/>
    <n v="753274"/>
    <n v="3191362"/>
    <x v="2"/>
    <s v="N"/>
    <n v="75"/>
    <n v="22570.04"/>
    <m/>
    <x v="1"/>
    <n v="522751.91"/>
    <n v="481728.4"/>
    <n v="264096.64"/>
    <n v="54.0682870475816"/>
    <n v="-41023.51"/>
    <n v="-7.84760595135845"/>
    <n v="1.070225669079"/>
    <n v="0.64013081126475"/>
    <n v="-0.430094857814247"/>
    <x v="0"/>
  </r>
  <r>
    <x v="192"/>
    <x v="173"/>
    <n v="2355"/>
    <s v="M"/>
    <m/>
    <m/>
    <m/>
    <m/>
    <m/>
    <m/>
    <m/>
    <m/>
    <m/>
    <n v="1028995"/>
    <m/>
    <m/>
    <m/>
    <m/>
    <m/>
    <m/>
    <m/>
    <n v="1441284"/>
    <m/>
    <m/>
    <m/>
    <m/>
    <m/>
    <m/>
    <m/>
    <n v="992271"/>
    <m/>
    <m/>
    <m/>
    <m/>
    <m/>
    <m/>
    <m/>
    <n v="1658321"/>
    <m/>
    <n v="800000"/>
    <n v="710000"/>
    <n v="1510000"/>
    <x v="5"/>
    <s v="N"/>
    <n v="15"/>
    <n v="1271"/>
    <m/>
    <x v="1"/>
    <n v="1441284"/>
    <n v="1658321"/>
    <n v="-36724"/>
    <n v="-3.56891918813988"/>
    <n v="217037"/>
    <n v="15.0585866491268"/>
    <n v="1.40067152901618"/>
    <n v="1.67123799849033"/>
    <n v="0.270566469474156"/>
    <x v="0"/>
  </r>
  <r>
    <x v="193"/>
    <x v="174"/>
    <n v="100"/>
    <m/>
    <m/>
    <m/>
    <m/>
    <m/>
    <m/>
    <m/>
    <m/>
    <m/>
    <m/>
    <m/>
    <m/>
    <m/>
    <m/>
    <m/>
    <m/>
    <m/>
    <m/>
    <m/>
    <m/>
    <m/>
    <m/>
    <m/>
    <m/>
    <m/>
    <m/>
    <m/>
    <m/>
    <m/>
    <m/>
    <m/>
    <m/>
    <m/>
    <m/>
    <m/>
    <m/>
    <m/>
    <m/>
    <m/>
    <x v="4"/>
    <m/>
    <m/>
    <m/>
    <s v="The Water System does not have expenses due to volunteer providing the maintenance of the system.  Fees are collected as an assessment on the property.  Nobody has failed to pay the assessment."/>
    <x v="2"/>
    <m/>
    <m/>
    <m/>
    <m/>
    <m/>
    <m/>
    <m/>
    <m/>
    <m/>
    <x v="1"/>
  </r>
  <r>
    <x v="194"/>
    <x v="175"/>
    <n v="46"/>
    <m/>
    <m/>
    <m/>
    <m/>
    <m/>
    <m/>
    <m/>
    <m/>
    <m/>
    <m/>
    <m/>
    <m/>
    <m/>
    <m/>
    <m/>
    <m/>
    <m/>
    <m/>
    <m/>
    <m/>
    <m/>
    <m/>
    <m/>
    <m/>
    <m/>
    <m/>
    <m/>
    <m/>
    <m/>
    <m/>
    <m/>
    <m/>
    <m/>
    <m/>
    <m/>
    <m/>
    <m/>
    <m/>
    <m/>
    <x v="4"/>
    <m/>
    <m/>
    <m/>
    <s v="Water System charges customers a flat rate for their water which also includes rent, garbage, and wastewater.  There have been no customers that have been late due to Covid 19."/>
    <x v="2"/>
    <m/>
    <m/>
    <m/>
    <m/>
    <m/>
    <m/>
    <m/>
    <m/>
    <m/>
    <x v="1"/>
  </r>
  <r>
    <x v="195"/>
    <x v="176"/>
    <n v="390"/>
    <s v="A"/>
    <m/>
    <m/>
    <m/>
    <m/>
    <m/>
    <m/>
    <m/>
    <m/>
    <m/>
    <m/>
    <m/>
    <m/>
    <m/>
    <m/>
    <m/>
    <m/>
    <m/>
    <m/>
    <m/>
    <m/>
    <m/>
    <m/>
    <m/>
    <m/>
    <m/>
    <m/>
    <m/>
    <m/>
    <m/>
    <m/>
    <m/>
    <m/>
    <m/>
    <m/>
    <s v="Summer home community that operates on a special use lease, annual bill.  Nobody has failed to pay the annual bill."/>
    <m/>
    <m/>
    <m/>
    <x v="4"/>
    <m/>
    <m/>
    <m/>
    <m/>
    <x v="0"/>
    <m/>
    <m/>
    <m/>
    <m/>
    <m/>
    <m/>
    <m/>
    <m/>
    <m/>
    <x v="1"/>
  </r>
  <r>
    <x v="196"/>
    <x v="177"/>
    <n v="3246"/>
    <s v="M"/>
    <m/>
    <m/>
    <m/>
    <m/>
    <m/>
    <m/>
    <m/>
    <m/>
    <m/>
    <n v="1605649.77"/>
    <m/>
    <m/>
    <m/>
    <m/>
    <m/>
    <m/>
    <m/>
    <n v="2035228.24"/>
    <m/>
    <m/>
    <m/>
    <m/>
    <m/>
    <m/>
    <m/>
    <n v="1763098.9"/>
    <m/>
    <m/>
    <m/>
    <m/>
    <m/>
    <m/>
    <m/>
    <n v="2083039.31"/>
    <s v="I did not include any Capital Expenses in the expense totals.  Also, I did not include Capital Grant money in Revenue totals."/>
    <n v="695170.43"/>
    <n v="4010085.92"/>
    <n v="4705256.35"/>
    <x v="1"/>
    <s v="N"/>
    <n v="296"/>
    <n v="62142.5"/>
    <m/>
    <x v="1"/>
    <n v="2035228.24"/>
    <n v="2083039.31"/>
    <n v="157449.13"/>
    <n v="9.8059447920576"/>
    <n v="47811.0700000001"/>
    <n v="2.34917485225146"/>
    <n v="1.26754182513911"/>
    <n v="1.18146481175843"/>
    <n v="-0.0860770133806819"/>
    <x v="0"/>
  </r>
  <r>
    <x v="197"/>
    <x v="82"/>
    <n v="20"/>
    <s v="M"/>
    <m/>
    <m/>
    <n v="4954.96"/>
    <n v="1375.45"/>
    <n v="14123.97"/>
    <n v="1193.95"/>
    <n v="1619.27"/>
    <n v="1517.08"/>
    <n v="1253.62"/>
    <n v="26038.3"/>
    <n v="1345.35"/>
    <n v="1411.35"/>
    <n v="2027.07"/>
    <n v="4141.23"/>
    <n v="2092.61"/>
    <n v="2008.03"/>
    <n v="1766.54"/>
    <n v="14792.18"/>
    <n v="4520.6"/>
    <n v="1241.53"/>
    <n v="21041.42"/>
    <m/>
    <m/>
    <m/>
    <n v="150"/>
    <n v="26953.55"/>
    <n v="2022.2"/>
    <n v="1532.71"/>
    <n v="4362.62"/>
    <n v="4064.35"/>
    <n v="2215.47"/>
    <n v="2151.62"/>
    <n v="2615.78"/>
    <n v="18964.75"/>
    <s v="No invoices were paid in July, August or September 2020 due to district having a negative cash balance. Also, we bill for labor quarterly so there are months that are minimal charges  and then large expenses in one month.  "/>
    <m/>
    <m/>
    <m/>
    <x v="6"/>
    <s v="N"/>
    <n v="5"/>
    <n v="2649.24"/>
    <s v="In regards to question #8: there are only a total of roughly 20 accounts, so 5 is roughly 20%"/>
    <x v="2"/>
    <n v="14792.18"/>
    <n v="18964.75"/>
    <n v="915.25"/>
    <n v="3.51501442106436"/>
    <n v="4172.57"/>
    <n v="28.2079450087817"/>
    <n v="0.568093155083089"/>
    <n v="0.7036086155627"/>
    <n v="0.13551546047961"/>
    <x v="0"/>
  </r>
  <r>
    <x v="198"/>
    <x v="6"/>
    <n v="38"/>
    <s v="M"/>
    <m/>
    <m/>
    <n v="3988.64"/>
    <n v="2846.7"/>
    <n v="15382.23"/>
    <n v="5.72"/>
    <n v="1511.72"/>
    <n v="1332.14"/>
    <n v="1172.1"/>
    <n v="26239.25"/>
    <n v="2316.23"/>
    <n v="2229.88"/>
    <n v="1868.25"/>
    <n v="2366.85"/>
    <n v="2179.88"/>
    <n v="2243.88"/>
    <n v="2477.33"/>
    <n v="15682.3"/>
    <n v="569.41"/>
    <n v="3848.02"/>
    <n v="8387.62"/>
    <m/>
    <n v="72.66"/>
    <n v="2254.15"/>
    <n v="1618.84"/>
    <n v="16750.7"/>
    <n v="2938.24"/>
    <n v="2895.24"/>
    <n v="5000.83"/>
    <n v="3064.28"/>
    <n v="4370.83"/>
    <n v="3192.38"/>
    <n v="4051"/>
    <n v="25512.8"/>
    <s v="No invoices paid in July 2020"/>
    <m/>
    <m/>
    <m/>
    <x v="5"/>
    <s v="N"/>
    <n v="6"/>
    <n v="1671.05"/>
    <m/>
    <x v="2"/>
    <n v="15682.3"/>
    <n v="25512.8"/>
    <n v="-9488.55"/>
    <n v="-36.1616662061606"/>
    <n v="9830.5"/>
    <n v="62.6853203930546"/>
    <n v="0.597665710719628"/>
    <n v="1.52308858734262"/>
    <n v="0.92542287662299"/>
    <x v="2"/>
  </r>
  <r>
    <x v="199"/>
    <x v="178"/>
    <n v="2505"/>
    <s v="BM"/>
    <m/>
    <s v="Y"/>
    <n v="210109.87"/>
    <n v="229414.05"/>
    <n v="250781"/>
    <n v="228272.57"/>
    <n v="252412.32"/>
    <n v="231222.09"/>
    <n v="226261.41"/>
    <n v="1628473.31"/>
    <n v="184564.31"/>
    <n v="192160.54"/>
    <n v="205619.29"/>
    <n v="227562.07"/>
    <n v="227965.77"/>
    <n v="315007.21"/>
    <n v="234686.91"/>
    <n v="1587530.1"/>
    <n v="206774.12"/>
    <n v="218853.86"/>
    <n v="290824.85"/>
    <n v="239263.78"/>
    <n v="245794.16"/>
    <n v="243879.68"/>
    <n v="257156.19"/>
    <n v="1702546.64"/>
    <n v="232941.28"/>
    <n v="235394.94"/>
    <n v="272314"/>
    <n v="331002.33"/>
    <n v="312365.21"/>
    <n v="392613.42"/>
    <n v="305404.23"/>
    <n v="2082035.41"/>
    <s v="For mobile homes: They have both cases, some are submetered and some not. Some appartements are on flat-rate._x000a_The Water System was granted a General Rate Case effective on 03/06/2020. This is anticipated to increase annual revenues by approximatley 40%."/>
    <m/>
    <n v="64000"/>
    <n v="64000"/>
    <x v="1"/>
    <s v="N"/>
    <n v="456"/>
    <n v="0"/>
    <s v="We have noticed our overall Accounts Receivable balance is much higher (2019 average month-end) vs (2020 average month-end). We believe that the inabliity to complete shut-offs for non-payment is the primary reason for this._x000a_Please note that effective 03/06/2020, [System] was granted a General Rate Case by the CPUC. This will increase our overall annual revenues by approximatley 40%."/>
    <x v="3"/>
    <n v="1587530.1"/>
    <n v="2082035.41"/>
    <n v="74073.3299999998"/>
    <n v="4.54863641578503"/>
    <n v="494505.31"/>
    <n v="31.1493501761006"/>
    <n v="0.97485791768979"/>
    <n v="1.22289478660038"/>
    <n v="0.248036868910594"/>
    <x v="0"/>
  </r>
  <r>
    <x v="200"/>
    <x v="179"/>
    <n v="2119"/>
    <s v="BM"/>
    <m/>
    <m/>
    <m/>
    <m/>
    <m/>
    <m/>
    <m/>
    <m/>
    <m/>
    <n v="466134.11"/>
    <m/>
    <m/>
    <m/>
    <m/>
    <m/>
    <m/>
    <m/>
    <n v="813727.9"/>
    <m/>
    <m/>
    <m/>
    <m/>
    <m/>
    <m/>
    <m/>
    <n v="408524.88"/>
    <m/>
    <m/>
    <m/>
    <m/>
    <m/>
    <m/>
    <m/>
    <n v="768769.09"/>
    <s v="Per water system, delinquencies are not COVID related.  _x000a_The monthly cells were left blank because the water system provided total amounts instead of monthly amounts."/>
    <m/>
    <m/>
    <n v="1900000"/>
    <x v="1"/>
    <s v="N"/>
    <n v="178"/>
    <n v="52690.31"/>
    <m/>
    <x v="3"/>
    <n v="813727.9"/>
    <n v="768769.09"/>
    <n v="-57609.23"/>
    <n v="-12.358938932832"/>
    <n v="-44958.8100000001"/>
    <n v="-5.52504221620029"/>
    <n v="1.74569481731341"/>
    <n v="1.88181706338179"/>
    <n v="0.136122246068382"/>
    <x v="0"/>
  </r>
  <r>
    <x v="201"/>
    <x v="180"/>
    <n v="89"/>
    <s v="M"/>
    <m/>
    <m/>
    <n v="4533.16"/>
    <n v="5569.82"/>
    <n v="7508.26"/>
    <n v="10027.99"/>
    <n v="7739.55"/>
    <n v="13919.25"/>
    <n v="13646.56"/>
    <n v="62944.59"/>
    <n v="6896.98"/>
    <n v="6851.15"/>
    <n v="6838.76"/>
    <n v="6911.96"/>
    <n v="7070.75"/>
    <n v="7002.74"/>
    <n v="6880.61"/>
    <n v="48452.95"/>
    <n v="3385.61"/>
    <n v="8920.15"/>
    <n v="8721.51"/>
    <n v="12342.55"/>
    <n v="9772.49"/>
    <n v="8644.45"/>
    <n v="3344.13"/>
    <n v="55130.89"/>
    <n v="6773.93"/>
    <n v="6743.66"/>
    <n v="26528.82"/>
    <n v="6834.19"/>
    <n v="6851.71"/>
    <n v="6710.69"/>
    <n v="6738.46"/>
    <n v="67181.46"/>
    <m/>
    <m/>
    <m/>
    <n v="61000"/>
    <x v="1"/>
    <s v="N"/>
    <n v="4"/>
    <n v="1400"/>
    <s v="As of the time of this survey, only one household has claimed COVID-19 as the reason for their delinquency."/>
    <x v="2"/>
    <n v="48452.95"/>
    <n v="67181.46"/>
    <n v="-7813.7"/>
    <n v="-12.4136164839584"/>
    <n v="18728.51"/>
    <n v="38.652981913382"/>
    <n v="0.76977147678617"/>
    <n v="1.21858108947634"/>
    <n v="0.448809612690165"/>
    <x v="0"/>
  </r>
  <r>
    <x v="202"/>
    <x v="181"/>
    <n v="24"/>
    <s v="M"/>
    <m/>
    <m/>
    <m/>
    <m/>
    <m/>
    <m/>
    <m/>
    <m/>
    <m/>
    <n v="93568.77"/>
    <m/>
    <m/>
    <m/>
    <m/>
    <m/>
    <m/>
    <m/>
    <n v="73304"/>
    <m/>
    <m/>
    <m/>
    <m/>
    <m/>
    <m/>
    <m/>
    <n v="44510.74"/>
    <m/>
    <m/>
    <m/>
    <m/>
    <m/>
    <m/>
    <m/>
    <n v="73304"/>
    <s v="The Water System did not report monthly expenses or monthly revenue. "/>
    <n v="0"/>
    <n v="61310"/>
    <n v="61310"/>
    <x v="1"/>
    <s v="N"/>
    <n v="1"/>
    <n v="216"/>
    <m/>
    <x v="2"/>
    <n v="73304"/>
    <n v="73304"/>
    <n v="-49058.03"/>
    <n v="-52.4299186576889"/>
    <n v="0"/>
    <n v="0"/>
    <n v="0.783423785521601"/>
    <n v="1.6468834263371"/>
    <n v="0.863459640815504"/>
    <x v="0"/>
  </r>
  <r>
    <x v="203"/>
    <x v="182"/>
    <n v="61"/>
    <s v="M"/>
    <m/>
    <m/>
    <m/>
    <m/>
    <m/>
    <m/>
    <m/>
    <m/>
    <m/>
    <n v="43607.77"/>
    <m/>
    <m/>
    <m/>
    <m/>
    <m/>
    <m/>
    <m/>
    <n v="35758.68"/>
    <m/>
    <m/>
    <m/>
    <m/>
    <m/>
    <m/>
    <m/>
    <n v="38539.01"/>
    <m/>
    <m/>
    <m/>
    <m/>
    <m/>
    <m/>
    <m/>
    <n v="34966.88"/>
    <s v="Billing is monthly. Not a mobile home park. System did not report monthly expenses/revenue. "/>
    <n v="0"/>
    <n v="21907.76"/>
    <n v="21907.76"/>
    <x v="0"/>
    <s v="N"/>
    <n v="12"/>
    <n v="4810"/>
    <s v="single zip code. Did not report by debt category. Reported as total debt owed to system. "/>
    <x v="2"/>
    <n v="35758.68"/>
    <n v="34966.88"/>
    <n v="-5068.75999999999"/>
    <n v="-11.6235248901744"/>
    <n v="-791.800000000003"/>
    <n v="-2.21428755200137"/>
    <n v="0.820007076720502"/>
    <n v="0.907311319102385"/>
    <n v="0.0873042423818827"/>
    <x v="0"/>
  </r>
  <r>
    <x v="204"/>
    <x v="147"/>
    <n v="18"/>
    <s v="M"/>
    <m/>
    <m/>
    <m/>
    <m/>
    <m/>
    <m/>
    <m/>
    <m/>
    <m/>
    <n v="13400"/>
    <m/>
    <m/>
    <m/>
    <m/>
    <m/>
    <m/>
    <m/>
    <n v="15800"/>
    <m/>
    <m/>
    <m/>
    <m/>
    <m/>
    <m/>
    <m/>
    <n v="13300"/>
    <m/>
    <m/>
    <m/>
    <m/>
    <m/>
    <m/>
    <m/>
    <n v="16200"/>
    <s v="The Water System did not report monthly expenses or monthly revenue. "/>
    <n v="0"/>
    <n v="40000"/>
    <n v="40000"/>
    <x v="1"/>
    <s v="N"/>
    <n v="0"/>
    <n v="0"/>
    <m/>
    <x v="2"/>
    <n v="15800"/>
    <n v="16200"/>
    <n v="-100"/>
    <n v="-0.746268656716418"/>
    <n v="400"/>
    <n v="2.53164556962025"/>
    <n v="1.17910447761194"/>
    <n v="1.21804511278195"/>
    <n v="0.0389406351700146"/>
    <x v="0"/>
  </r>
  <r>
    <x v="205"/>
    <x v="80"/>
    <n v="18"/>
    <s v="M"/>
    <m/>
    <s v="N"/>
    <n v="813.08"/>
    <n v="842.49"/>
    <n v="1458.63"/>
    <n v="476.33"/>
    <n v="1283.62"/>
    <n v="459.05"/>
    <n v="1264.52"/>
    <n v="6597.72"/>
    <n v="1175"/>
    <n v="1575"/>
    <n v="1300"/>
    <n v="1130"/>
    <n v="1300"/>
    <n v="1325"/>
    <n v="1575"/>
    <n v="9380"/>
    <n v="951.31"/>
    <n v="968.15"/>
    <n v="836.86"/>
    <n v="823.98"/>
    <n v="1196.76"/>
    <n v="1132.3"/>
    <n v="3028.91"/>
    <n v="8938.27"/>
    <n v="1375"/>
    <n v="1525"/>
    <n v="1035"/>
    <n v="1075"/>
    <n v="1675"/>
    <n v="1375"/>
    <n v="1225"/>
    <n v="9285"/>
    <m/>
    <m/>
    <n v="24137.82"/>
    <n v="24137.82"/>
    <x v="1"/>
    <s v="N"/>
    <n v="4"/>
    <n v="1545"/>
    <s v="Expect to have three of the four delinqent accounts current in the next three months. One is an unoccupied trailer with the water shut off and the water system is figuring out how to charge this account."/>
    <x v="2"/>
    <n v="9380"/>
    <n v="9285"/>
    <n v="2340.55"/>
    <n v="35.4751338341124"/>
    <n v="-95"/>
    <n v="-1.01279317697228"/>
    <n v="1.42170325506387"/>
    <n v="1.03879162298745"/>
    <n v="-0.382911632076424"/>
    <x v="0"/>
  </r>
  <r>
    <x v="206"/>
    <x v="183"/>
    <n v="4038"/>
    <s v="M"/>
    <m/>
    <m/>
    <n v="270834.91"/>
    <n v="223832.03"/>
    <n v="225727.98"/>
    <n v="299348.77"/>
    <n v="239951.46"/>
    <n v="295563.92"/>
    <n v="279037.97"/>
    <n v="1834297.04"/>
    <n v="268138.98"/>
    <n v="298011.94"/>
    <n v="300535.4"/>
    <n v="358908.03"/>
    <n v="325158.36"/>
    <n v="332290.71"/>
    <n v="292631.84"/>
    <n v="2175675.26"/>
    <n v="200916.22"/>
    <n v="209844.71"/>
    <n v="219422.33"/>
    <n v="272969.73"/>
    <n v="282179.9"/>
    <n v="293709.68"/>
    <n v="272464.46"/>
    <n v="1751507.03"/>
    <n v="278044.54"/>
    <n v="318047.15"/>
    <n v="376021.66"/>
    <n v="412526.32"/>
    <n v="366330.49"/>
    <n v="310810.75"/>
    <n v="359047.63"/>
    <n v="2420828.54"/>
    <m/>
    <n v="7000000"/>
    <n v="1000000"/>
    <n v="8000000"/>
    <x v="3"/>
    <s v="N"/>
    <n v="66"/>
    <n v="60984.4"/>
    <s v="Question 8 - This number reflects only the accounts that are more than a month past due. The system anticipates the customers whose accounts are only a month behind will be paid based on the trend during the pandemic."/>
    <x v="3"/>
    <n v="2175675.26"/>
    <n v="2420828.54"/>
    <n v="-82790.01"/>
    <n v="-4.51344619735089"/>
    <n v="245153.28"/>
    <n v="11.2679168857213"/>
    <n v="1.18610847237697"/>
    <n v="1.38214035030165"/>
    <n v="0.196031877924677"/>
    <x v="0"/>
  </r>
  <r>
    <x v="207"/>
    <x v="184"/>
    <n v="9890"/>
    <s v="M"/>
    <m/>
    <m/>
    <n v="708074"/>
    <n v="631144"/>
    <n v="1741748"/>
    <n v="350328"/>
    <n v="784523"/>
    <n v="493979"/>
    <n v="541624"/>
    <n v="5251420"/>
    <n v="689148"/>
    <n v="844342"/>
    <n v="848319"/>
    <n v="893198"/>
    <n v="980587"/>
    <n v="870152"/>
    <n v="840670"/>
    <n v="5966416"/>
    <n v="671100"/>
    <n v="791191"/>
    <n v="2153941"/>
    <n v="370235"/>
    <n v="597305"/>
    <n v="512885"/>
    <n v="828787"/>
    <n v="5925444"/>
    <n v="655038"/>
    <n v="747853"/>
    <n v="807954"/>
    <n v="925472"/>
    <n v="921524"/>
    <n v="853310"/>
    <n v="708005"/>
    <n v="5619156"/>
    <s v="Revenue and expenditures reflect Water Department only"/>
    <n v="1500000"/>
    <n v="1500000"/>
    <n v="3000000"/>
    <x v="5"/>
    <s v="N"/>
    <n v="2237"/>
    <n v="364832"/>
    <s v="Delinquent accounts for the City reflect typical numbers. The City did not report a spike in delinquent accounts since March 2020. In addition to no water shutoffs, the City has waived all late fees on water bills resulting in a total loss of $331,485 additional revenue dollars. "/>
    <x v="3"/>
    <n v="5966416"/>
    <n v="5619156"/>
    <n v="674024"/>
    <n v="12.8350807971939"/>
    <n v="-347260"/>
    <n v="-5.82024451530031"/>
    <n v="1.1361528881712"/>
    <n v="0.94830969628605"/>
    <n v="-0.187843191885149"/>
    <x v="0"/>
  </r>
  <r>
    <x v="208"/>
    <x v="185"/>
    <n v="3300"/>
    <s v="M"/>
    <m/>
    <m/>
    <n v="109470"/>
    <n v="155593"/>
    <n v="153636"/>
    <n v="353201"/>
    <n v="146715"/>
    <n v="168283"/>
    <n v="157132"/>
    <n v="1243976"/>
    <n v="218831"/>
    <n v="244251"/>
    <n v="269020"/>
    <n v="270204"/>
    <n v="340096"/>
    <n v="336740"/>
    <n v="281899"/>
    <n v="1961041"/>
    <n v="114191"/>
    <n v="153770"/>
    <n v="233958"/>
    <n v="417939"/>
    <n v="149544"/>
    <n v="164920"/>
    <n v="153574"/>
    <n v="1386896"/>
    <n v="237992"/>
    <n v="257020"/>
    <n v="278004"/>
    <n v="310008"/>
    <n v="239589"/>
    <n v="313109"/>
    <n v="320133"/>
    <n v="2055855"/>
    <s v="Revenues are higher than expenses over those particular months, but these numbers do not reflect any annual loan payments that are due around February and December. This also doesn't include the payment for a new administration buidling and temporary GAC treatment. This also blends two different fiscal years since it asks for June and July of the same calendar year. "/>
    <n v="3246973"/>
    <n v="800000"/>
    <n v="4046973"/>
    <x v="5"/>
    <s v="N"/>
    <n v="477"/>
    <n v="76242.84"/>
    <s v="Can't take out new loans since interest rates would not be worth it. Continued mandated unfunded compliance nonbeneficial. Inability to recover actual costs due to COVID (masks, sanitizers, etc.). Newsom's law saying we can't turn off the water not good, had customer tell them that they were going to tell every person they know, every [City] customer, to stop paying their water bill because [City] can't turn off water due to Newsom's executive order. "/>
    <x v="3"/>
    <n v="1961041"/>
    <n v="2055855"/>
    <n v="142920"/>
    <n v="11.4889676328161"/>
    <n v="94814"/>
    <n v="4.83488106571969"/>
    <n v="1.57642993112407"/>
    <n v="1.48234258372654"/>
    <n v="-0.0940873473975354"/>
    <x v="0"/>
  </r>
  <r>
    <x v="209"/>
    <x v="186"/>
    <n v="4777"/>
    <s v="M"/>
    <m/>
    <m/>
    <n v="217764.61"/>
    <n v="431322.09"/>
    <n v="3071127.92"/>
    <n v="273513.85"/>
    <n v="570102.75"/>
    <n v="639643.87"/>
    <n v="925128.87"/>
    <n v="6128603.96"/>
    <n v="400176.42"/>
    <n v="556250.74"/>
    <n v="552713.85"/>
    <n v="428204.29"/>
    <n v="434893.3"/>
    <n v="444443.04"/>
    <n v="432529.95"/>
    <n v="3249211.59"/>
    <n v="386820.85"/>
    <n v="436793.5"/>
    <n v="653063.7"/>
    <m/>
    <m/>
    <m/>
    <n v="1129442.61"/>
    <n v="2606120.66"/>
    <n v="3338.83"/>
    <n v="358266.04"/>
    <n v="490632.06"/>
    <m/>
    <m/>
    <m/>
    <n v="1727892.61"/>
    <n v="2580129.54"/>
    <s v="The City has transitioned to a new financial system midway through fiscal year 2020. The City was hit with a ransomware attack. Although the City's systems are clean, the City's connection to the hosted software is still in a limited state. As such, fiscal year 2021 amounts are in total and not the amount for each month individually.  For the April value in Question 4: At that time, the City switched to a new financial tracking and supporting system in which metered watered billing switched from flat rate in advance to fully in arrears. Since the March payment was in advance, it left April in a lurch, with May being in arrears for April, and so the amounts go back to normal after that."/>
    <m/>
    <n v="778322"/>
    <n v="778322"/>
    <x v="0"/>
    <s v="N"/>
    <n v="1211"/>
    <n v="319066"/>
    <m/>
    <x v="3"/>
    <n v="3249211.59"/>
    <n v="2580129.54"/>
    <n v="-3522483.3"/>
    <n v="-57.4761123902025"/>
    <n v="-669082.05"/>
    <n v="-20.592135398606"/>
    <n v="0.530171571079949"/>
    <n v="0.990026893075626"/>
    <n v="0.459855321995677"/>
    <x v="0"/>
  </r>
  <r>
    <x v="210"/>
    <x v="187"/>
    <n v="7537"/>
    <s v="BM"/>
    <s v="Bi-monthly for residential/commercial, monthly for industrial"/>
    <m/>
    <n v="1193093"/>
    <n v="2049986"/>
    <n v="1186539"/>
    <n v="943981"/>
    <n v="1416719"/>
    <n v="1470187"/>
    <n v="2394566"/>
    <m/>
    <n v="940886"/>
    <n v="1674450"/>
    <n v="1171616"/>
    <n v="1284647"/>
    <n v="1743754"/>
    <n v="1762922"/>
    <n v="1452995"/>
    <m/>
    <n v="1267717"/>
    <n v="4140443"/>
    <n v="2091933"/>
    <n v="1087976"/>
    <n v="1316487"/>
    <n v="1636362"/>
    <n v="1931467"/>
    <m/>
    <n v="1026008"/>
    <n v="1064851"/>
    <n v="1809680"/>
    <n v="1431855"/>
    <n v="1705640"/>
    <n v="1577825"/>
    <n v="1574292"/>
    <m/>
    <m/>
    <n v="19200000"/>
    <n v="5400000"/>
    <n v="24600000"/>
    <x v="0"/>
    <s v="N"/>
    <n v="606"/>
    <n v="62190.9"/>
    <s v="Board has authority to change money from restricted to unrestricted amounts."/>
    <x v="3"/>
    <n v="10031270"/>
    <n v="10190151"/>
    <m/>
    <m/>
    <n v="158881"/>
    <n v="1.58385727829078"/>
    <m/>
    <m/>
    <m/>
    <x v="0"/>
  </r>
  <r>
    <x v="211"/>
    <x v="188"/>
    <n v="3255"/>
    <s v="M"/>
    <m/>
    <m/>
    <m/>
    <m/>
    <m/>
    <m/>
    <m/>
    <m/>
    <m/>
    <n v="1375531"/>
    <m/>
    <m/>
    <m/>
    <m/>
    <m/>
    <m/>
    <m/>
    <n v="1433915.24"/>
    <m/>
    <m/>
    <m/>
    <m/>
    <m/>
    <m/>
    <m/>
    <n v="1527412.36"/>
    <m/>
    <m/>
    <m/>
    <m/>
    <m/>
    <m/>
    <m/>
    <n v="1296067.83"/>
    <s v="The Water System did not report monthly expenses or monthly revenue. "/>
    <n v="0"/>
    <n v="3267695.9"/>
    <n v="3267695.9"/>
    <x v="1"/>
    <s v="N"/>
    <n v="493"/>
    <n v="30373.31"/>
    <m/>
    <x v="3"/>
    <n v="1433915.24"/>
    <n v="1296067.83"/>
    <n v="151881.36"/>
    <n v="11.0416530052758"/>
    <n v="-137847.41"/>
    <n v="-9.61335831816669"/>
    <n v="1.04244487401593"/>
    <n v="0.848538262450619"/>
    <n v="-0.193906611565306"/>
    <x v="0"/>
  </r>
  <r>
    <x v="212"/>
    <x v="189"/>
    <n v="437"/>
    <s v="M"/>
    <m/>
    <s v="Y"/>
    <n v="47527"/>
    <n v="75395"/>
    <n v="111783"/>
    <n v="74516"/>
    <n v="87989"/>
    <n v="77499"/>
    <n v="110295"/>
    <n v="584734"/>
    <n v="107620"/>
    <n v="94820"/>
    <n v="103510"/>
    <n v="117770"/>
    <n v="126681"/>
    <n v="139908"/>
    <n v="133519"/>
    <n v="823828"/>
    <n v="57449"/>
    <n v="57702"/>
    <n v="181009"/>
    <n v="66732"/>
    <n v="76375"/>
    <n v="53554"/>
    <n v="85667"/>
    <n v="578488"/>
    <n v="94214"/>
    <n v="82111"/>
    <n v="138612"/>
    <n v="107659"/>
    <n v="121629"/>
    <n v="117799"/>
    <n v="107849"/>
    <n v="769873"/>
    <m/>
    <m/>
    <m/>
    <n v="2400000"/>
    <x v="3"/>
    <s v="N"/>
    <n v="58"/>
    <n v="13727"/>
    <s v="Delinquency list has increased, some of the commercial users have been impacted and have been paying late."/>
    <x v="0"/>
    <n v="823828"/>
    <n v="769873"/>
    <n v="-6246"/>
    <n v="-1.06817800914604"/>
    <n v="-53955"/>
    <n v="-6.54930398092806"/>
    <n v="1.40889361658464"/>
    <n v="1.33083659470897"/>
    <n v="-0.0780570218756695"/>
    <x v="0"/>
  </r>
  <r>
    <x v="213"/>
    <x v="190"/>
    <n v="1953"/>
    <s v="M"/>
    <m/>
    <m/>
    <n v="251480"/>
    <n v="149653"/>
    <n v="158743"/>
    <n v="365977"/>
    <n v="168923"/>
    <n v="221558"/>
    <n v="424074"/>
    <n v="1740408"/>
    <m/>
    <m/>
    <m/>
    <m/>
    <m/>
    <m/>
    <m/>
    <n v="9388272"/>
    <n v="172689"/>
    <n v="226303"/>
    <n v="260890"/>
    <n v="388385"/>
    <n v="357945"/>
    <n v="287879"/>
    <n v="225000"/>
    <n v="1919039"/>
    <m/>
    <m/>
    <m/>
    <m/>
    <m/>
    <m/>
    <m/>
    <n v="7603643"/>
    <s v="Revenue values reflect total City revenue (water, trash, sewer). Expenses reflect water system expenses. "/>
    <n v="0"/>
    <n v="1098570"/>
    <n v="1098570"/>
    <x v="0"/>
    <s v="N"/>
    <n v="444"/>
    <n v="95877"/>
    <m/>
    <x v="3"/>
    <n v="9388272"/>
    <n v="7603643"/>
    <n v="178631"/>
    <n v="10.2637427545725"/>
    <n v="-1784629"/>
    <n v="-19.0091318189332"/>
    <n v="5.39429375180992"/>
    <n v="3.96221389976962"/>
    <n v="-1.4320798520403"/>
    <x v="0"/>
  </r>
  <r>
    <x v="214"/>
    <x v="191"/>
    <n v="3383"/>
    <s v="M"/>
    <m/>
    <s v="N"/>
    <n v="282161"/>
    <n v="450545"/>
    <n v="2679229"/>
    <n v="466279"/>
    <n v="351061"/>
    <n v="333874"/>
    <n v="617013"/>
    <n v="5180162"/>
    <n v="373991"/>
    <n v="321590"/>
    <n v="433235"/>
    <n v="592653"/>
    <n v="483255"/>
    <n v="499971"/>
    <n v="580589"/>
    <n v="3285284"/>
    <n v="289775"/>
    <n v="728222"/>
    <n v="2613198"/>
    <n v="206168"/>
    <n v="277231"/>
    <n v="418277"/>
    <n v="461114"/>
    <n v="4993985"/>
    <n v="354051"/>
    <n v="372469"/>
    <n v="479889"/>
    <n v="403155"/>
    <n v="483166"/>
    <n v="444400"/>
    <n v="668878"/>
    <n v="3206008"/>
    <s v="The large expenses in June are depreciation expenses and bond payments."/>
    <n v="5640000"/>
    <n v="2533823"/>
    <n v="8173823"/>
    <x v="1"/>
    <s v="N"/>
    <n v="1240"/>
    <n v="389620.71"/>
    <s v="The deliqent accounts and debt has gone up by a factor of four. The City does not know how the residents will be able to pay their bills down."/>
    <x v="3"/>
    <n v="3285284"/>
    <n v="3206008"/>
    <n v="-186177"/>
    <n v="-3.59403817872877"/>
    <n v="-79276"/>
    <n v="-2.4130638325332"/>
    <n v="0.634204876218157"/>
    <n v="0.641973894595198"/>
    <n v="0.00776901837704114"/>
    <x v="0"/>
  </r>
  <r>
    <x v="215"/>
    <x v="192"/>
    <n v="7028"/>
    <s v="M"/>
    <m/>
    <s v="N"/>
    <n v="393497"/>
    <n v="181671"/>
    <n v="1438904"/>
    <n v="480578"/>
    <n v="502259"/>
    <n v="206690"/>
    <n v="521800"/>
    <n v="3725399"/>
    <n v="594444"/>
    <n v="699319"/>
    <n v="3469344"/>
    <n v="679990"/>
    <n v="906524"/>
    <n v="762559"/>
    <n v="757954"/>
    <n v="7870134"/>
    <n v="209628"/>
    <n v="971879"/>
    <n v="544119"/>
    <n v="480674"/>
    <n v="649042"/>
    <n v="224735"/>
    <n v="1046630"/>
    <n v="4126704"/>
    <n v="687993"/>
    <n v="880420"/>
    <n v="862660"/>
    <n v="1035061"/>
    <n v="1063868"/>
    <n v="1099310"/>
    <n v="839973"/>
    <n v="6469285"/>
    <s v="This data is unaudited. Several valuable end-0f-year elemnts have not been completed."/>
    <m/>
    <n v="6152000"/>
    <n v="6152000"/>
    <x v="2"/>
    <s v="N"/>
    <n v="894"/>
    <n v="380153.48"/>
    <s v="Cash reserves are an estimate as of 7/1/2020. Fiscal year 20 audit is not complete._x000a_The [City] does not anticipate needing financial assistance as a result of COVID-19._x000a_It is possible new state laws regarding when a minucipal agency can shut off water services has more effect on the number of deliquent accounts than COVID._x000a_Additionally, the [City] has a significant water project under wat that may result in depletion of the water fund reserves which isn't COVID related._x000a_Note that all values noted in the report are unaudited and could be vastly inaccurate once the audit is complete."/>
    <x v="3"/>
    <n v="7870134"/>
    <n v="6469285"/>
    <n v="401305"/>
    <n v="10.772134743151"/>
    <n v="-1400849"/>
    <n v="-17.7995571612885"/>
    <n v="2.11256136591007"/>
    <n v="1.56766392743458"/>
    <n v="-0.544897438475485"/>
    <x v="0"/>
  </r>
  <r>
    <x v="216"/>
    <x v="193"/>
    <n v="364"/>
    <s v="M"/>
    <m/>
    <s v="N"/>
    <m/>
    <m/>
    <m/>
    <m/>
    <m/>
    <m/>
    <m/>
    <m/>
    <m/>
    <m/>
    <m/>
    <m/>
    <m/>
    <m/>
    <m/>
    <m/>
    <n v="59638"/>
    <n v="34654"/>
    <n v="59678"/>
    <n v="56072"/>
    <n v="50002"/>
    <n v="42931"/>
    <n v="45034"/>
    <m/>
    <n v="44895"/>
    <n v="45039"/>
    <n v="47557"/>
    <n v="47439"/>
    <n v="48405"/>
    <n v="46448"/>
    <n v="44501"/>
    <m/>
    <s v="Per water system, delinquencies are not COVID related.  _x000a_The monthly cells were left blank because the water system provided total amounts instead of monthly amounts."/>
    <n v="60000"/>
    <m/>
    <m/>
    <x v="1"/>
    <s v="N"/>
    <n v="71"/>
    <n v="15688"/>
    <m/>
    <x v="0"/>
    <m/>
    <n v="324284"/>
    <m/>
    <m/>
    <m/>
    <m/>
    <m/>
    <m/>
    <m/>
    <x v="1"/>
  </r>
  <r>
    <x v="217"/>
    <x v="194"/>
    <n v="390"/>
    <s v="M"/>
    <m/>
    <s v="N"/>
    <n v="24637"/>
    <n v="27559"/>
    <n v="38076"/>
    <n v="35539"/>
    <n v="30400"/>
    <n v="39709"/>
    <n v="34174"/>
    <n v="230094"/>
    <n v="35766"/>
    <n v="50363"/>
    <n v="49886"/>
    <n v="71323"/>
    <n v="69509"/>
    <n v="79281"/>
    <n v="66419"/>
    <n v="422547"/>
    <n v="27837"/>
    <n v="30723"/>
    <n v="44629"/>
    <n v="38231"/>
    <n v="35124"/>
    <n v="44733"/>
    <n v="38315"/>
    <n v="259592"/>
    <n v="35552"/>
    <n v="45832"/>
    <n v="63121"/>
    <n v="84766"/>
    <n v="89091"/>
    <n v="79905"/>
    <n v="78113"/>
    <n v="476380"/>
    <s v="Revenue and expenses listed are for[District's] Territory # and Territory #, as the expenses are not tracked separately. Territory #  has a total of 414 potable water connections, and Territory #  has 30. Territory # also has 25 non-potable irrigation connections."/>
    <m/>
    <n v="299263.14"/>
    <n v="299263.14"/>
    <x v="1"/>
    <s v="Y"/>
    <n v="14"/>
    <n v="3529.07"/>
    <m/>
    <x v="0"/>
    <n v="422547"/>
    <n v="476380"/>
    <n v="29498"/>
    <n v="12.8199779220666"/>
    <n v="53833"/>
    <n v="12.7401212172847"/>
    <n v="1.83641033664502"/>
    <n v="1.83511048106259"/>
    <n v="-0.00129985558243284"/>
    <x v="0"/>
  </r>
  <r>
    <x v="218"/>
    <x v="195"/>
    <n v="215"/>
    <s v="A"/>
    <m/>
    <m/>
    <n v="5065"/>
    <n v="5657"/>
    <n v="6331"/>
    <n v="9188"/>
    <n v="12671"/>
    <n v="6420"/>
    <n v="8080"/>
    <n v="53412"/>
    <n v="520"/>
    <m/>
    <m/>
    <n v="57696"/>
    <n v="34608"/>
    <n v="8492"/>
    <n v="7228"/>
    <n v="108544"/>
    <n v="4648"/>
    <n v="6048"/>
    <n v="7892"/>
    <n v="8418"/>
    <n v="7562"/>
    <n v="7286"/>
    <n v="10677"/>
    <n v="52531"/>
    <m/>
    <m/>
    <m/>
    <n v="58271"/>
    <n v="34271"/>
    <n v="9560"/>
    <n v="4214"/>
    <n v="106316"/>
    <s v="Bills are sent out to customers annually around July 1st. Therefore:_x000a_1. There was no revenue reported in some months prior to July. _x000a_2. July is the month when most customers pay their bill. Some customers pay the bill late so the payment is not collected until August or September, or even October. "/>
    <n v="344000"/>
    <n v="82000"/>
    <n v="426000"/>
    <x v="0"/>
    <s v="N"/>
    <n v="3"/>
    <m/>
    <s v="Several areas need imporvement and repair, but due to COVID [CSD] is unable to do so (ex: having constructor onsite). CSD estimates that $350,000 is needed for improvement if COVID pandemic continues._x000a_One hydropneumatic tank is leaking and needs replacement. _x000a_Some of the water mains are behind homeowners' properties. The pipes are Asbestos Cement (Transite) pipes, not meeting Waterworks Standards. Tree roots are getting into the transite pipes. In addition, at least nine valves need to be replaced and because of COVID, CSD is unable to find someone to replace them. CSD general manager has to hand dig the gorund to replace the valves._x000a_A generator that will cost $80,000. _x000a_[CSD]  is not qualified as a disvantaged community (DAC) because of the median household income around $74,000/ year, so CSD is not eligible for many fundings which are established for DACs only."/>
    <x v="0"/>
    <n v="108544"/>
    <n v="106316"/>
    <n v="-881"/>
    <n v="-1.64944207294241"/>
    <n v="-2228"/>
    <n v="-2.05262382075472"/>
    <n v="2.03220250131057"/>
    <n v="2.02387161866327"/>
    <n v="-0.00833088264730142"/>
    <x v="0"/>
  </r>
  <r>
    <x v="219"/>
    <x v="196"/>
    <n v="250"/>
    <s v="M"/>
    <m/>
    <s v="N"/>
    <n v="17435.38"/>
    <n v="18657.69"/>
    <n v="30447.19"/>
    <n v="26171.22"/>
    <n v="22881.21"/>
    <n v="17766.08"/>
    <n v="18304.55"/>
    <n v="151663.32"/>
    <n v="54640.58"/>
    <n v="14628.71"/>
    <n v="1177.73"/>
    <n v="12667.38"/>
    <n v="11653.71"/>
    <n v="13061.14"/>
    <n v="13312.11"/>
    <n v="118785.9"/>
    <n v="20382.72"/>
    <n v="17295"/>
    <n v="22952.56"/>
    <n v="26779.92"/>
    <n v="17306.11"/>
    <n v="17040.2"/>
    <n v="21017.31"/>
    <n v="142773.82"/>
    <n v="52583.85"/>
    <n v="14517.04"/>
    <n v="13970.21"/>
    <n v="18555.79"/>
    <n v="12984.51"/>
    <n v="30728.36"/>
    <n v="11063.35"/>
    <n v="154403.11"/>
    <s v="The revenue reported for the month of June 2019 reported as negative (-)$1177.73 because of audit adjustment "/>
    <n v="0"/>
    <n v="100000"/>
    <n v="100000"/>
    <x v="1"/>
    <s v="N"/>
    <n v="19"/>
    <n v="12000"/>
    <s v="_x000a_The delinquent accounts last year was higher, so the water system continue to get the delinquent accounts current and bring the debt down. The 19 delinquent accounts are the outsatnding lond-term ones. The 49 account delinquency by zip codes would include the 19, plus the remaining ones the bills were just sent and expected to be paid soon.   "/>
    <x v="2"/>
    <n v="118785.9"/>
    <n v="154403.11"/>
    <n v="-8889.5"/>
    <n v="-5.86133812710944"/>
    <n v="35617.21"/>
    <n v="29.9843752499244"/>
    <n v="0.783221018767095"/>
    <n v="1.08145253800732"/>
    <n v="0.298231519240223"/>
    <x v="0"/>
  </r>
  <r>
    <x v="220"/>
    <x v="197"/>
    <n v="6149"/>
    <s v="BM"/>
    <m/>
    <s v="N"/>
    <n v="2149195"/>
    <n v="2355446"/>
    <n v="3842256"/>
    <n v="236120"/>
    <n v="573664"/>
    <n v="958508"/>
    <n v="1205942"/>
    <n v="11321131"/>
    <n v="406495"/>
    <n v="263616"/>
    <n v="513635"/>
    <n v="211599"/>
    <n v="388726"/>
    <n v="345357"/>
    <n v="413101"/>
    <n v="2542529"/>
    <n v="1374778"/>
    <n v="2932193"/>
    <n v="3939637"/>
    <n v="340887"/>
    <n v="628677"/>
    <n v="880005"/>
    <n v="1126274"/>
    <n v="11222451"/>
    <n v="165366"/>
    <n v="273392"/>
    <n v="513486"/>
    <n v="258324"/>
    <n v="453109"/>
    <n v="316832"/>
    <n v="437503"/>
    <n v="2418012"/>
    <s v="Revenue Includes connection fees. "/>
    <n v="3816697"/>
    <n v="2679847"/>
    <n v="6496544"/>
    <x v="0"/>
    <s v="N"/>
    <n v="204"/>
    <n v="50487"/>
    <m/>
    <x v="3"/>
    <n v="2542529"/>
    <n v="2418012"/>
    <n v="-98680"/>
    <n v="-0.871644361327503"/>
    <n v="-124517"/>
    <n v="-4.8973679356263"/>
    <n v="0.22458259691545"/>
    <n v="0.215462023402909"/>
    <n v="-0.00912057351254048"/>
    <x v="0"/>
  </r>
  <r>
    <x v="221"/>
    <x v="198"/>
    <n v="4950"/>
    <s v="M"/>
    <s v="Two billing cycles, half of the service area billed first half of month. "/>
    <m/>
    <m/>
    <n v="139917"/>
    <n v="246983"/>
    <n v="309680"/>
    <n v="321548"/>
    <n v="245644"/>
    <n v="337795"/>
    <n v="1601567"/>
    <n v="275332"/>
    <n v="368494"/>
    <n v="235876"/>
    <n v="273972"/>
    <n v="260655"/>
    <n v="265054"/>
    <n v="257353"/>
    <n v="1936736"/>
    <m/>
    <n v="175775"/>
    <n v="298233"/>
    <n v="385324"/>
    <n v="315103"/>
    <n v="201869"/>
    <n v="352363"/>
    <n v="1728667"/>
    <n v="238446"/>
    <n v="352350"/>
    <n v="260774"/>
    <n v="266881"/>
    <n v="325918"/>
    <n v="359577"/>
    <n v="319577"/>
    <n v="2123523"/>
    <s v="1. April 2019 and 2020, April included the whole fiscal year and was excluded from this report."/>
    <n v="0"/>
    <n v="2476116"/>
    <n v="2476116"/>
    <x v="1"/>
    <s v="N"/>
    <n v="59"/>
    <n v="30190"/>
    <m/>
    <x v="1"/>
    <n v="1936736"/>
    <n v="2123523"/>
    <n v="127100"/>
    <n v="7.93597770183826"/>
    <n v="186787"/>
    <n v="9.64442236835583"/>
    <n v="1.20927566564496"/>
    <n v="1.22841646193281"/>
    <n v="0.0191407962878483"/>
    <x v="0"/>
  </r>
  <r>
    <x v="222"/>
    <x v="199"/>
    <n v="717"/>
    <s v="O"/>
    <s v="Residential bills is bi monthly, commercial is billed monthly. [System] has a few commercial customers, but is mostly residential. About 700 customers total and about 12-13 commercial. Billing is mostly bi monthly."/>
    <s v="N"/>
    <m/>
    <m/>
    <m/>
    <m/>
    <m/>
    <m/>
    <m/>
    <m/>
    <m/>
    <m/>
    <m/>
    <m/>
    <m/>
    <m/>
    <m/>
    <m/>
    <m/>
    <m/>
    <m/>
    <m/>
    <m/>
    <m/>
    <m/>
    <m/>
    <m/>
    <m/>
    <m/>
    <m/>
    <m/>
    <m/>
    <m/>
    <m/>
    <s v="Overall, customer related revenues for water accounts, has increased  this year by 2 3/4%. People have been visiting [City] more often during Covid, renting air b&amp;b etc. Revenues are up about 3% and expenses are down around 3% for the year 2020. The expenses dropped in 2020 from 2019 because [system] started operating the solar plant which reduces the $600,000 year power bill by at least 20%. The expenses and revenue reported include all of the [systems] as a whole which include: [system],[system],[system], and [system]. The revenues and expenses cannot count for purposes of this survey because the revenues and expenses for this system include all [systems] as a whole, which is more than 10,000 service connections. The  revenues and expenses for big bear as a whole (more than 10,000 service connections, are pasted below."/>
    <n v="7200000"/>
    <n v="8000000"/>
    <n v="15200000"/>
    <x v="1"/>
    <s v="N"/>
    <n v="16"/>
    <n v="4488"/>
    <s v="Can’t project that any financial assistance is needed. Revenues have increased and expenses have decreased during 2020. Number of accounts currently over due of more than 400 is 4 accounts. During the same period of 2019, there were 39 past due accounts. The past due accounts have gotten better in 2020. Delinquent accounts are representative of just the [Place] service area, unlike revenues and expenses."/>
    <x v="2"/>
    <m/>
    <m/>
    <m/>
    <m/>
    <m/>
    <m/>
    <m/>
    <m/>
    <m/>
    <x v="1"/>
  </r>
  <r>
    <x v="223"/>
    <x v="200"/>
    <n v="1169"/>
    <s v="Q"/>
    <m/>
    <m/>
    <n v="98207.38"/>
    <n v="55300.79"/>
    <n v="61450.91"/>
    <n v="53042.25"/>
    <n v="54833.98"/>
    <n v="57081"/>
    <n v="51581"/>
    <n v="431497.31"/>
    <n v="188378.52"/>
    <n v="106843.28"/>
    <n v="73619.65"/>
    <n v="118041.86"/>
    <n v="55299.3"/>
    <n v="13906.06"/>
    <n v="18181.76"/>
    <n v="574270.43"/>
    <n v="53178"/>
    <n v="52079"/>
    <n v="43642"/>
    <n v="44606"/>
    <n v="53288"/>
    <n v="47195"/>
    <n v="50830"/>
    <n v="344818"/>
    <n v="206958.35"/>
    <n v="137399.49"/>
    <n v="51297.44"/>
    <n v="146848.34"/>
    <n v="27084.55"/>
    <n v="19944.92"/>
    <n v="37142.9"/>
    <n v="626675.99"/>
    <s v="Revenue increased in 2020 because _x000a_1. More residents: More people are moving in to this community, so water production is twice as much as the same period last year. _x000a_2. Water bill increased in 2020because [system] raised the rate by 10% in November 2019. [system] is not going to increase the rate this year._x000a_3. More housing transactions (buying and selling) in 2020 so [system]  has collected more than $20,000 water stock transfer fees."/>
    <n v="980000"/>
    <n v="150000"/>
    <n v="1130000"/>
    <x v="1"/>
    <s v="N"/>
    <n v="37"/>
    <n v="102094"/>
    <s v="[System] hasn't shut off any water services at the residences whose owners are not paying their bills. Among the 37 delinquent accounts, 10 are COVID related, 27 are related to fire (2007 fire), abandoned lots or other reasons. The 10 delinquent accounts account for $4,079 in debt for [System], and the 27 delinquent accounts account for $98,015 in debt. The two types of delinquent accounts are in separate rows in Table 2 (next page). "/>
    <x v="2"/>
    <n v="574270.43"/>
    <n v="626675.99"/>
    <n v="-86679.31"/>
    <n v="-20.0880302127492"/>
    <n v="52405.5600000001"/>
    <n v="9.1255891409906"/>
    <n v="1.33087835472254"/>
    <n v="1.81741089502288"/>
    <n v="0.486532540300346"/>
    <x v="0"/>
  </r>
  <r>
    <x v="224"/>
    <x v="201"/>
    <n v="4806"/>
    <s v="M"/>
    <m/>
    <m/>
    <n v="597691"/>
    <n v="580420"/>
    <n v="1352441"/>
    <n v="261492"/>
    <n v="768700"/>
    <n v="736364"/>
    <n v="73723"/>
    <n v="4370831"/>
    <n v="450959"/>
    <n v="466313"/>
    <n v="775424"/>
    <n v="485313"/>
    <n v="561678"/>
    <n v="553405"/>
    <n v="474932"/>
    <n v="3768024"/>
    <n v="333023"/>
    <n v="455745"/>
    <n v="753027"/>
    <n v="248279"/>
    <n v="322579"/>
    <n v="817618"/>
    <n v="551459"/>
    <n v="3481730"/>
    <n v="457053"/>
    <n v="459384"/>
    <n v="1100010"/>
    <n v="587494"/>
    <n v="771219"/>
    <n v="592711"/>
    <n v="665885"/>
    <n v="4633756"/>
    <s v="June 2019 and 2020 includes fiscal year end billing and payable accruals.  _x000a_June 2019 includes water recharge purchases, which were not made in 2020. _x000a_June 2020 revenue includes capital contributions from water banking and _x000a_mainline extension projects. _x000a_Water consumption increased by over 11% from 2019 to 2020. "/>
    <n v="8094883"/>
    <n v="2583847"/>
    <n v="10678730"/>
    <x v="1"/>
    <s v="N"/>
    <n v="1062"/>
    <n v="358992"/>
    <s v="‐Of 5,443 accounts billed on 10/31/20, 1,062 were at least 1 month past _x000a_due at 11/09/20.  The balance of all delinquent accounts is $358,992 or 43% _x000a_of the District’s total accounts receivable balance.  328 of these 1,062 _x000a_accounts are 4 or more months past due, with many of those balances _x000a_dating back to spring of 2020 (when water shutoffs ceased).   _x000a_‐As of 10/21/20, just after the October due date, the District’s accounts _x000a_receivable balance was up by approximately 44% over the 2019 level. _x000a_‐Due to January 2020 rate increases and increased consumption during the _x000a_COVID “stay‐at‐home” period, revenues have increased from prior year, _x000a_while expenses have decreased, mostly due to reduced costs including _x000a_foregone water recharge purchases.   _x000a_‐As an enterprise fund utility, the District’s revenues are primarily derived _x000a_from rates and fees for services, not taxes.  We are not seeing a trend in _x000a_revenue decreases, but rather a trend of increased accounts receivable.  We _x000a_also anticipate an increase in future bad debt write‐offs."/>
    <x v="1"/>
    <n v="3768024"/>
    <n v="4633756"/>
    <n v="-889101"/>
    <n v="-20.34169246077"/>
    <n v="865732"/>
    <n v="22.9757559930616"/>
    <n v="0.86208412084567"/>
    <n v="1.33087746608726"/>
    <n v="0.468793345241591"/>
    <x v="0"/>
  </r>
  <r>
    <x v="225"/>
    <x v="202"/>
    <n v="420"/>
    <s v="M"/>
    <m/>
    <m/>
    <n v="76288.98"/>
    <n v="162308.85"/>
    <n v="23055.57"/>
    <n v="36952.74"/>
    <n v="36047.81"/>
    <n v="38763.7"/>
    <n v="43364.58"/>
    <n v="260498.09"/>
    <n v="53406.29"/>
    <n v="38051.39"/>
    <n v="35191.1"/>
    <n v="44095.86"/>
    <n v="49760.4"/>
    <n v="40972.97"/>
    <n v="47849.73"/>
    <n v="307678.44"/>
    <n v="57416.89"/>
    <n v="54605.7"/>
    <n v="24743.67"/>
    <n v="56298.49"/>
    <n v="37824.92"/>
    <n v="23087.64"/>
    <n v="61477.6"/>
    <n v="315454.91"/>
    <n v="53158.86"/>
    <n v="36693.16"/>
    <n v="42327.5"/>
    <n v="66411.87"/>
    <n v="51547.9"/>
    <n v="50537.83"/>
    <n v="51265.9"/>
    <n v="351853.13"/>
    <s v="Numbers provided for May and June 2019 are unadjusted numbers and do not reflect balances that were finalized during GY2019-2020 audit. Increase of expenses in May 2019 was due purchase of $125,000 for 4 acre-feet of waterrights_x000a_Since the first of January 2020, the system has been updateing meter and meter read system - this is main driver in increase of expenses between 2019 and 2020"/>
    <n v="0"/>
    <n v="605932.26"/>
    <n v="605932.26"/>
    <x v="1"/>
    <s v="N"/>
    <n v="1"/>
    <n v="340.38"/>
    <m/>
    <x v="0"/>
    <n v="307678.44"/>
    <n v="351853.13"/>
    <n v="54956.82"/>
    <n v="21.0968226292945"/>
    <n v="44174.69"/>
    <n v="14.3574213389797"/>
    <n v="1.18111591528368"/>
    <n v="1.11538327300089"/>
    <n v="-0.065732642282792"/>
    <x v="0"/>
  </r>
  <r>
    <x v="226"/>
    <x v="125"/>
    <n v="1402"/>
    <s v="M"/>
    <s v="All accounts monthly. Bill first of month for water used the previous month.  Try read meter around same time. "/>
    <s v="N"/>
    <n v="126262.85"/>
    <n v="126712.59"/>
    <n v="123814.71"/>
    <n v="131127.72"/>
    <n v="170095.5"/>
    <n v="119336.17"/>
    <n v="155418.91"/>
    <m/>
    <n v="128201.39"/>
    <n v="437319.15"/>
    <n v="120544.88"/>
    <n v="151310.77"/>
    <n v="181183.36"/>
    <n v="146438.28"/>
    <n v="142157.29"/>
    <m/>
    <n v="141238.72"/>
    <n v="116709.22"/>
    <n v="125539.12"/>
    <n v="183365.05"/>
    <n v="183805.82"/>
    <n v="131210.33"/>
    <n v="161860.87"/>
    <m/>
    <n v="119847.38"/>
    <n v="440391.58"/>
    <n v="144922.75"/>
    <n v="144567.2"/>
    <n v="166810.69"/>
    <n v="446213.02"/>
    <n v="148790.62"/>
    <m/>
    <s v="One mobile home has four accounts but not sub-metered to indiviudal mobile homes. All revenue streams and expenses including water assessments, water uses, taxes, licenses, and utilities. "/>
    <n v="1217170"/>
    <n v="100000"/>
    <n v="1317170"/>
    <x v="1"/>
    <s v="N"/>
    <n v="204"/>
    <n v="55896.22"/>
    <s v="QUESTION 5 - Total restricted reserve of $1,217,170 is sum of the following reserves:  Reserve account of $225,000 from monthly surcharges for emergencies. Mainline transmission reserve of $245,000 for distribution line replacements in capital improvement plan from monthly surcharge. Equipment replacement reserve of  $145,000 for computers, new vehicles, trash pumps, and backhoes from annual shareholder assessment. Well and booster tank reserve of $602,170 from monthly surcharges  and used for repairs of wells, boosters, tanks rehab. There is also cash from the general fund left over from monthly expenses around $100,000 on average which is reported as unrestricted in this form. No fixed requirment to maintain general fund cash on hand but it can be used for any expenses. QUESTION 6 - Water system is able to meet needs. Operation as usual,  close office earlier, 6 AM-12PM Monday to Thursday. Before COVID was normally opne 6AM-5PM on 4-10 schedule.  QUESTION 8 - Water bill due date is the 15th of every month. Amount of debt accrued is an estimate. It it expected additional payements are coming.  Almost all of accrued debt is paid off with very little rolling over. Allow extension for payment and ask to allow partial payment. Do personal calls to work over payments and options. "/>
    <x v="1"/>
    <n v="1307155.12"/>
    <n v="1611543.24"/>
    <m/>
    <m/>
    <n v="304388.12"/>
    <n v="23.2863043829105"/>
    <m/>
    <m/>
    <m/>
    <x v="0"/>
  </r>
  <r>
    <x v="227"/>
    <x v="203"/>
    <n v="296"/>
    <s v="M"/>
    <m/>
    <m/>
    <n v="18099"/>
    <n v="25294"/>
    <n v="29830"/>
    <n v="19657"/>
    <n v="21176"/>
    <n v="26118"/>
    <n v="22957"/>
    <n v="163131"/>
    <n v="22312"/>
    <n v="22510"/>
    <n v="35380"/>
    <n v="9649"/>
    <n v="24410"/>
    <n v="24280"/>
    <n v="23617"/>
    <n v="162159"/>
    <n v="24668"/>
    <n v="24053"/>
    <n v="116997"/>
    <n v="28585"/>
    <n v="25934"/>
    <n v="30102"/>
    <n v="15607"/>
    <n v="265946"/>
    <n v="21264"/>
    <n v="23053"/>
    <n v="45368"/>
    <n v="8300"/>
    <n v="24131"/>
    <n v="23846"/>
    <n v="23806"/>
    <n v="169768"/>
    <m/>
    <n v="0"/>
    <n v="-4801"/>
    <n v="-4801"/>
    <x v="5"/>
    <s v="N"/>
    <n v="63"/>
    <n v="28044"/>
    <m/>
    <x v="0"/>
    <n v="162159"/>
    <n v="169768"/>
    <n v="102815"/>
    <n v="63.026034291459"/>
    <n v="7609"/>
    <n v="4.69230816667592"/>
    <n v="0.994041598469941"/>
    <n v="0.638355154805863"/>
    <n v="-0.355686443664079"/>
    <x v="0"/>
  </r>
  <r>
    <x v="228"/>
    <x v="35"/>
    <n v="218"/>
    <s v="BM"/>
    <m/>
    <m/>
    <n v="11655.85"/>
    <n v="6316.71"/>
    <n v="8987.78"/>
    <n v="5089.03"/>
    <n v="13948.27"/>
    <n v="9349.11"/>
    <n v="15712.32"/>
    <n v="71059.07"/>
    <n v="4184"/>
    <n v="18394.21"/>
    <n v="3533.35"/>
    <n v="10961.32"/>
    <n v="8270.85"/>
    <n v="13371.03"/>
    <n v="7537.73"/>
    <n v="66252.49"/>
    <n v="6686.09"/>
    <n v="13515.63"/>
    <n v="7762.57"/>
    <n v="17736.74"/>
    <n v="16559.72"/>
    <n v="15918.12"/>
    <n v="14598.96"/>
    <n v="92777.83"/>
    <n v="13107.53"/>
    <n v="16921.27"/>
    <n v="5245.49"/>
    <n v="16324.38"/>
    <n v="5404.2"/>
    <n v="12242.34"/>
    <n v="7342.69"/>
    <n v="76587.9"/>
    <s v="[System]  bills on a bimonthly cycle, but allows collection during following 2 months and tracks monthly. Increased expenditures in 2020 are attributed to additional required monitoring (SOCs and VOCs) and not due to COVID-19"/>
    <m/>
    <n v="149472.78"/>
    <n v="149472.78"/>
    <x v="1"/>
    <s v="N"/>
    <n v="6"/>
    <n v="1643.55"/>
    <m/>
    <x v="2"/>
    <n v="66252.49"/>
    <n v="76587.9"/>
    <n v="21718.76"/>
    <n v="30.564374118603"/>
    <n v="10335.41"/>
    <n v="15.6000325421731"/>
    <n v="0.932357966407385"/>
    <n v="0.825497858701804"/>
    <n v="-0.106860107705581"/>
    <x v="0"/>
  </r>
  <r>
    <x v="229"/>
    <x v="204"/>
    <n v="7049"/>
    <s v="BM"/>
    <s v="Bimonthly, customers receive a water bill every other month. The district is considering switching to monthly due to the completion of AMI project (advanced metering infrastructure upgrades)."/>
    <s v="N"/>
    <n v="324787"/>
    <n v="325681"/>
    <n v="373262"/>
    <n v="404377"/>
    <n v="469208"/>
    <n v="501759"/>
    <n v="331905"/>
    <n v="2730979"/>
    <n v="408908"/>
    <n v="426713"/>
    <n v="496634"/>
    <n v="487619"/>
    <n v="488141"/>
    <n v="484926"/>
    <n v="520830"/>
    <n v="3313771"/>
    <n v="318989"/>
    <n v="288603"/>
    <n v="406851"/>
    <n v="396570"/>
    <n v="385469"/>
    <n v="534414"/>
    <m/>
    <n v="2330896"/>
    <n v="402567"/>
    <n v="442436"/>
    <n v="512101"/>
    <n v="522945"/>
    <n v="606484"/>
    <n v="616478"/>
    <m/>
    <n v="3103011"/>
    <s v="The District is concerned how the loss revenue of not being able to lock off people for non-payment is going to be recovered. The inability to charge late fees and inability to lock off (lock off means shut off a customer for non-payment) are causing financial hardships on the District. There is misconception that the customers think that the State is paying the water system for the customer's water bills - especially for the customers who are unable to pay due to COVID. Please note that October 2020 financial data is not available yet. "/>
    <n v="6900000"/>
    <n v="100000"/>
    <n v="7000000"/>
    <x v="0"/>
    <s v="N"/>
    <n v="137"/>
    <n v="27076"/>
    <s v="Changed reserve policy in 2019 (before COVID), that they will always have 180 days of revenue in the bank, and 6% of total assets in the bank. This is about 6,000,000. The District is conducting a rate study right now and the rates are likely to increase a lot for customers to maintain the reserve policy in 2019. It will increase 10% a year for 5 years. This will help maintain the reserves and the policy passed in 2019. The District anticipates no financial relief because of COVID. The DIstrict has about 108 accounts that should be locked off. Please note that the total debt amount does not include late fees that have been waived. "/>
    <x v="3"/>
    <n v="3313771"/>
    <n v="3103011"/>
    <n v="-400083"/>
    <n v="-14.649801408213"/>
    <n v="-210760"/>
    <n v="-6.36012566951669"/>
    <n v="1.21340039597522"/>
    <n v="1.33125244541155"/>
    <n v="0.117852049436334"/>
    <x v="0"/>
  </r>
  <r>
    <x v="230"/>
    <x v="205"/>
    <n v="2999"/>
    <s v="M"/>
    <m/>
    <m/>
    <n v="111419.01"/>
    <n v="137329.28"/>
    <n v="664894.05"/>
    <n v="201801.45"/>
    <n v="148888.49"/>
    <n v="133679.06"/>
    <n v="139906.07"/>
    <m/>
    <n v="161667.66"/>
    <n v="168597.44"/>
    <n v="175992.21"/>
    <n v="226998.06"/>
    <n v="201698.35"/>
    <n v="192181.88"/>
    <n v="201482.42"/>
    <m/>
    <n v="128041.9"/>
    <n v="123103.08"/>
    <n v="347306.19"/>
    <n v="243828.38"/>
    <n v="157791.57"/>
    <n v="170988.03"/>
    <n v="143551.9"/>
    <m/>
    <n v="174503.75"/>
    <n v="174189.62"/>
    <n v="212207.5"/>
    <n v="237055.62"/>
    <n v="222551.86"/>
    <n v="215924.03"/>
    <n v="217183.86"/>
    <m/>
    <m/>
    <n v="187000"/>
    <n v="2013000"/>
    <n v="2200000"/>
    <x v="1"/>
    <s v="N"/>
    <n v="70"/>
    <n v="50000"/>
    <s v="The delinquent amount includes past due water and sewer bills. [System] is in the process of filing liens on these properties. So far it has not been a significant impact to [system]."/>
    <x v="1"/>
    <n v="1328618.02"/>
    <n v="1453616.24"/>
    <m/>
    <m/>
    <n v="124998.22"/>
    <n v="9.40813823976285"/>
    <m/>
    <m/>
    <m/>
    <x v="0"/>
  </r>
  <r>
    <x v="231"/>
    <x v="206"/>
    <n v="64"/>
    <s v="O"/>
    <s v="Customer accounts can pay monthly or annually."/>
    <s v="N"/>
    <n v="110"/>
    <n v="131.99"/>
    <n v="255.15"/>
    <n v="1398.34"/>
    <n v="6247.88"/>
    <n v="4427.13"/>
    <n v="23741.07"/>
    <m/>
    <n v="5164"/>
    <n v="4463"/>
    <n v="4789"/>
    <n v="5167"/>
    <n v="5319"/>
    <n v="5009"/>
    <n v="5427"/>
    <m/>
    <n v="229.81"/>
    <n v="462.02"/>
    <n v="710.6"/>
    <n v="1464"/>
    <n v="2772.12"/>
    <n v="3929.39"/>
    <n v="6320.14"/>
    <m/>
    <n v="4242.75"/>
    <n v="4711.75"/>
    <n v="5032.25"/>
    <n v="3578"/>
    <n v="4624.25"/>
    <n v="5152.25"/>
    <n v="5470.75"/>
    <m/>
    <s v="Expenses do not include annual propery tax assessment to [County] which is billed in November at $1100. Expenses also do not include property taxes of $85.90 for two properties in November and $62.85 in roads. Revenue includes monthly payments and pro-rated annual payments. Annual assessment period is March 1 to February 28/29 of the following year. In 2019 there were 12 shareholders paying monthly with the rest paying annually. The 2019 annual payments received were $41,327 which were divided equally across a year. In 2020 as of November 13 there are 19 shareholders paying monthly with the rest paying annually. The 2020 annual payments as of November 13 are $39,653 which were divided equally across the year. Annual payments are usually allowed a month and half after the assessment letter is sent. This year due to the pandemic extra time was alloted and payments were received March-June.  Pro-rated amounts were provided by the water system. Revenue includes monthly payments and some late charges of 10% or $8.50. Revenues and expenses include water and septic systems costs. The monthly water bill is $85.00 per connection which covers water and sewage."/>
    <m/>
    <n v="222453.68"/>
    <n v="222453.68"/>
    <x v="1"/>
    <s v="N"/>
    <n v="1"/>
    <n v="6734"/>
    <s v="QUESTION 6 - Apart from natural disasters the water system does not anticipate financial assistance. QUESTION 8 - Water system has 1 deliquent account since the previous year. As of September 2019 the account was $5,663.00 in arrears, prior to COVID-19. "/>
    <x v="2"/>
    <n v="35338"/>
    <n v="32812"/>
    <m/>
    <m/>
    <n v="-2526"/>
    <n v="-7.14811251344162"/>
    <m/>
    <m/>
    <m/>
    <x v="0"/>
  </r>
  <r>
    <x v="232"/>
    <x v="207"/>
    <n v="1210"/>
    <s v="O"/>
    <s v="Municipal Connection = M                                                                                                                                   Domestic = BM"/>
    <s v="N"/>
    <n v="295945"/>
    <n v="335765"/>
    <n v="379196"/>
    <n v="311298"/>
    <n v="305524"/>
    <n v="366525"/>
    <n v="329524"/>
    <n v="2323777"/>
    <n v="527610"/>
    <n v="371060"/>
    <n v="544591"/>
    <n v="471922"/>
    <n v="679258"/>
    <n v="729199"/>
    <n v="623821"/>
    <n v="3947461"/>
    <n v="318687"/>
    <n v="237320"/>
    <n v="399834"/>
    <n v="355197"/>
    <n v="337327"/>
    <n v="354328"/>
    <n v="277471"/>
    <n v="2280163"/>
    <n v="383416"/>
    <n v="410396"/>
    <n v="711272"/>
    <n v="532643"/>
    <n v="686008"/>
    <n v="362563"/>
    <n v="568508"/>
    <n v="3654806"/>
    <m/>
    <m/>
    <n v="7391013"/>
    <n v="7391013"/>
    <x v="1"/>
    <s v="N"/>
    <n v="55"/>
    <n v="11044"/>
    <m/>
    <x v="1"/>
    <n v="3947461"/>
    <n v="3654806"/>
    <n v="-43614"/>
    <n v="-1.87685823553637"/>
    <n v="-292655"/>
    <n v="-7.41375278945124"/>
    <n v="1.69872625471377"/>
    <n v="1.60287049653906"/>
    <n v="-0.0958557581747066"/>
    <x v="0"/>
  </r>
  <r>
    <x v="233"/>
    <x v="208"/>
    <n v="1223"/>
    <s v="M"/>
    <m/>
    <m/>
    <n v="231871"/>
    <n v="384231"/>
    <n v="960485"/>
    <n v="777725"/>
    <n v="563375"/>
    <n v="434889"/>
    <n v="381987"/>
    <n v="3734562"/>
    <n v="1667970"/>
    <n v="399820"/>
    <n v="868687"/>
    <n v="418361"/>
    <n v="205682"/>
    <n v="169752"/>
    <n v="249143"/>
    <n v="3979415"/>
    <n v="777565"/>
    <n v="646078"/>
    <n v="268436"/>
    <n v="1156150"/>
    <n v="464331"/>
    <n v="458059"/>
    <n v="687693"/>
    <n v="4458312"/>
    <n v="2438940"/>
    <n v="603812"/>
    <n v="183899"/>
    <n v="520315"/>
    <n v="213180"/>
    <n v="235849"/>
    <n v="213515"/>
    <n v="4409510"/>
    <s v="A portion of the differences from 2019 and 2020 is attributed to a rate increase in January 2020.  The numbers provided are very close to the cash basis transactions, which explains the sizeable fluctuations between the months."/>
    <m/>
    <n v="16500000"/>
    <n v="16500000"/>
    <x v="1"/>
    <s v="N"/>
    <n v="148"/>
    <n v="21873.27"/>
    <s v="The delinquent amounts do not include October 2020 billing.  The numbers showing the number delinqent by dollar amount may include businesses, the total numbers only reflect residential accounts.  Additionally, some of these account have been delinquent for a number of years, so the amounts that are due do not reflect hardships caused by the pandemic."/>
    <x v="0"/>
    <n v="3979415"/>
    <n v="4409510"/>
    <n v="723750"/>
    <n v="19.3797826893756"/>
    <n v="430095"/>
    <n v="10.8079956476015"/>
    <n v="1.06556404740368"/>
    <n v="0.989053704630811"/>
    <n v="-0.0765103427728739"/>
    <x v="0"/>
  </r>
  <r>
    <x v="234"/>
    <x v="209"/>
    <n v="6898"/>
    <s v="M"/>
    <m/>
    <s v="Y"/>
    <n v="504137"/>
    <n v="683489"/>
    <n v="1032627"/>
    <n v="391745"/>
    <n v="739122"/>
    <n v="634181"/>
    <n v="540748"/>
    <n v="4526049"/>
    <n v="431241"/>
    <n v="490216"/>
    <n v="598609"/>
    <n v="690923"/>
    <n v="699863"/>
    <n v="669822"/>
    <n v="534732"/>
    <n v="4115406"/>
    <n v="571910"/>
    <n v="567778"/>
    <n v="2215425"/>
    <n v="425328"/>
    <n v="713541"/>
    <n v="598622"/>
    <n v="682631"/>
    <n v="5775235"/>
    <n v="412718"/>
    <n v="576218"/>
    <n v="744770"/>
    <n v="688978"/>
    <n v="835300"/>
    <n v="716672"/>
    <n v="621269"/>
    <n v="4595925"/>
    <m/>
    <m/>
    <n v="11458868"/>
    <n v="11458868"/>
    <x v="1"/>
    <s v="N"/>
    <n v="638"/>
    <n v="129161"/>
    <m/>
    <x v="3"/>
    <n v="4115406"/>
    <n v="4595925"/>
    <n v="1249186"/>
    <n v="27.5999221395968"/>
    <n v="480519"/>
    <n v="11.6761019447413"/>
    <n v="0.909271198787287"/>
    <n v="0.79579878567712"/>
    <n v="-0.113472413110167"/>
    <x v="0"/>
  </r>
  <r>
    <x v="235"/>
    <x v="210"/>
    <n v="3922"/>
    <s v="BM"/>
    <m/>
    <m/>
    <n v="369487.33"/>
    <n v="249445.73"/>
    <n v="415837.46"/>
    <n v="47127.76"/>
    <n v="8017.21"/>
    <n v="244521.73"/>
    <n v="83474.73"/>
    <n v="1401877.53"/>
    <n v="4222047.78"/>
    <n v="191049.81"/>
    <n v="279119.11"/>
    <n v="216165.86"/>
    <n v="98285.25"/>
    <n v="263192.95"/>
    <n v="11390.05"/>
    <n v="5281250.81"/>
    <n v="27326.2"/>
    <n v="2480.08"/>
    <n v="478979.35"/>
    <n v="298891.93"/>
    <n v="58244.17"/>
    <n v="233244.8"/>
    <n v="10344.15"/>
    <n v="526532.74"/>
    <n v="366730.54"/>
    <n v="160650.13"/>
    <n v="693983.48"/>
    <n v="221564.14"/>
    <n v="171594.19"/>
    <n v="202238.54"/>
    <n v="165514.73"/>
    <n v="1577798.67"/>
    <s v="Expenses for Aug 2019, Aug 2020, Sep 2020 should be negative_x000a_Revenue for Sep 2020 should be negative"/>
    <m/>
    <m/>
    <n v="3009636"/>
    <x v="1"/>
    <s v="N"/>
    <n v="993"/>
    <n v="242476.91"/>
    <s v="CSA would like an end to the moratorium on water shutoffs so bad debt can be managed more effectively"/>
    <x v="3"/>
    <n v="5281250.81"/>
    <n v="1577798.67"/>
    <n v="-875344.79"/>
    <n v="-62.4408888271431"/>
    <n v="-3703452.14"/>
    <n v="-70.1245268069365"/>
    <n v="3.76726974859209"/>
    <n v="2.99658226381136"/>
    <n v="-0.770687484780726"/>
    <x v="2"/>
  </r>
  <r>
    <x v="236"/>
    <x v="211"/>
    <n v="3300"/>
    <s v="BM"/>
    <m/>
    <m/>
    <n v="17960.74"/>
    <n v="667107.33"/>
    <n v="528985.23"/>
    <n v="138633.97"/>
    <n v="5029.24"/>
    <n v="307840.05"/>
    <n v="178585.28"/>
    <n v="1834083.36"/>
    <n v="285020.2"/>
    <n v="223889.59"/>
    <n v="502303.23"/>
    <n v="202907.01"/>
    <n v="23107"/>
    <n v="303887.26"/>
    <n v="271676.03"/>
    <n v="1766576.32"/>
    <n v="88970.73"/>
    <n v="4296.35"/>
    <n v="806721.14"/>
    <n v="421295.9"/>
    <n v="20609.84"/>
    <n v="123371.72"/>
    <n v="23390.42"/>
    <n v="1241912.66"/>
    <n v="215826.55"/>
    <n v="272430.46"/>
    <n v="745066.48"/>
    <n v="313566.6"/>
    <n v="348078.69"/>
    <n v="246264.17"/>
    <n v="260600.96"/>
    <n v="1909305.57"/>
    <s v="Expenses for Aug 2019 and Sep 2020_x000a_Revenue for Aug 2019 and  Sep 2020 should be negative"/>
    <m/>
    <m/>
    <n v="6583326"/>
    <x v="1"/>
    <s v="N"/>
    <n v="1016"/>
    <n v="238888.45"/>
    <s v="CSA would like an end to the moratorium on water shutoffs so bad debt can be managed more effectively"/>
    <x v="3"/>
    <n v="1766576.32"/>
    <n v="1909305.57"/>
    <n v="-592170.7"/>
    <n v="-32.287011207604"/>
    <n v="142729.25"/>
    <n v="8.0794273298082"/>
    <n v="0.96319303611151"/>
    <n v="1.5373911801495"/>
    <n v="0.574198144037986"/>
    <x v="0"/>
  </r>
  <r>
    <x v="237"/>
    <x v="212"/>
    <n v="2143"/>
    <s v="BM"/>
    <m/>
    <s v="N"/>
    <n v="157700"/>
    <n v="463590"/>
    <n v="24318"/>
    <n v="281340"/>
    <n v="187550"/>
    <n v="118250"/>
    <n v="195510"/>
    <n v="1428258"/>
    <n v="197080"/>
    <n v="177925"/>
    <n v="211340"/>
    <n v="191310"/>
    <n v="241000"/>
    <n v="184220"/>
    <n v="185520"/>
    <n v="1388395"/>
    <n v="151090"/>
    <n v="367750"/>
    <n v="151120"/>
    <n v="266780"/>
    <n v="165140"/>
    <n v="276760"/>
    <n v="179760"/>
    <n v="1558400"/>
    <n v="263390"/>
    <n v="210950"/>
    <n v="219280"/>
    <n v="246490"/>
    <n v="253270"/>
    <n v="286380"/>
    <n v="215220"/>
    <n v="1694980"/>
    <s v="Gross revenue and expenses are reported. "/>
    <n v="294000"/>
    <n v="2593905"/>
    <n v="2887905"/>
    <x v="1"/>
    <s v="N"/>
    <n v="47"/>
    <n v="34178"/>
    <s v="[#####]: 100% [location] + half of [location]_x000a_[#####]: 100% in [location]"/>
    <x v="1"/>
    <n v="1388395"/>
    <n v="1694980"/>
    <n v="130142"/>
    <n v="9.11193915945158"/>
    <n v="306585"/>
    <n v="22.0819723493674"/>
    <n v="0.972089776496963"/>
    <n v="1.08764117043121"/>
    <n v="0.115551393934248"/>
    <x v="0"/>
  </r>
  <r>
    <x v="238"/>
    <x v="213"/>
    <n v="40"/>
    <s v="O"/>
    <s v="Water system customers do not receive a water bill. They pay rent every month, and the money collected from rent is used for the entire [System] operation (water, retail, other businesses). Expenses are then allocated to cover the yearly expenses for the water system."/>
    <s v="N"/>
    <n v="2083"/>
    <n v="2083"/>
    <n v="2083"/>
    <n v="2083"/>
    <n v="2083"/>
    <n v="2083"/>
    <n v="2083"/>
    <n v="14581"/>
    <n v="188888"/>
    <n v="188888"/>
    <n v="188888"/>
    <n v="188888"/>
    <n v="188888"/>
    <n v="188888"/>
    <n v="188888"/>
    <n v="1322216"/>
    <n v="2083"/>
    <n v="2083"/>
    <n v="2083"/>
    <n v="2083"/>
    <n v="2083"/>
    <n v="2083"/>
    <n v="2083"/>
    <n v="14581"/>
    <n v="22222"/>
    <n v="22222"/>
    <n v="22222"/>
    <n v="22222"/>
    <n v="22222"/>
    <n v="22222"/>
    <n v="22222"/>
    <n v="155554"/>
    <s v="This system is a historical mining town. This PWS was implemented in the 1990's (~1995), and the water system has: RV, camp, inn, ecological building for students, and about 5 full time residents, and 5 have second homes. There is no charge for water. Expenses cost about $25,000 a year for repairs and maintenance, electricity, personnel, testing, reports, and replacing filters  for the RO system. This is paid from income collected from the inn and RV park. The residents of [Place] pay a higher rent. There are 6 revenue streams for the system: general store, service station, lottery machine, county and state agency and private rentals, bar, RV park, and the INN. Expenses: 25,000 a year for the PWS, so 2,083 a month. March-Nov 2020: income for the entire operation is 200,000 (approx. 22,222 a month). March-Nov 2019: income approximately 1,700,000 (188,888 a month). Note: the revenues is not just for the water system, it is for the entire operation."/>
    <n v="0"/>
    <n v="5000"/>
    <n v="5000"/>
    <x v="1"/>
    <s v="N"/>
    <n v="0"/>
    <m/>
    <s v="had 80,000 in savings in 2019, and 5,000 in savings for 2020. Received payroll protection grants in 2020 which helped carry the system through COVID and COVID shutdowns. In September 2020, the income/revenue has started coming back up. 10 people for  the water system and the entire operation in shoshone were laid off. Were able to maintain the other 20 employees with the grant. If the county is not required to shut down, then they will be able to maintain. If they are required to shut down, then they will need financial assistance. If there is another shutdown, all the resources have been depleted in 2020 (80,000-&gt;5,000). If the current trend with no shut down continues, no financial assistance is needed. "/>
    <x v="2"/>
    <n v="1322216"/>
    <n v="155554"/>
    <n v="0"/>
    <n v="0"/>
    <n v="-1166662"/>
    <n v="-88.2353564016772"/>
    <n v="90.6807489198272"/>
    <n v="10.6682669227076"/>
    <n v="-80.0124819971195"/>
    <x v="2"/>
  </r>
  <r>
    <x v="239"/>
    <x v="12"/>
    <n v="21"/>
    <s v="M"/>
    <s v="Mobile home park, they recevie a monthly rent bill. This water system does not charge for water separately from rent. "/>
    <s v="N"/>
    <n v="1085"/>
    <n v="1085"/>
    <n v="1085"/>
    <n v="1085"/>
    <n v="1085"/>
    <n v="1085"/>
    <n v="1085"/>
    <n v="7595"/>
    <n v="11875"/>
    <n v="11875"/>
    <n v="11875"/>
    <n v="11875"/>
    <n v="11875"/>
    <n v="11875"/>
    <n v="11875"/>
    <n v="83125"/>
    <n v="1085"/>
    <n v="1085"/>
    <n v="1085"/>
    <n v="1085"/>
    <n v="1085"/>
    <n v="1085"/>
    <n v="1085"/>
    <n v="7595"/>
    <n v="11875"/>
    <n v="11875"/>
    <n v="11875"/>
    <n v="11875"/>
    <n v="11875"/>
    <n v="11875"/>
    <n v="11875"/>
    <n v="83125"/>
    <s v="Rent for the 25 spaces: charge $475/month rent for Mobile Home Site, not including RV spaces. There is no estimation of the $475/month from rent is revenue for the water system. Approximate cost/expenses for each site every month is approximately $10/month per site (rough estimate) equaling 250 a month per site. Estimating annual routine maintenance upkeep and monitoring is approxiamtely $2,000 a year, not including repairs (which estimates about 285 a month) . Expenses also include power bill for operating the water system in which power cost approximately $500/month. So total expenses is 250+285+500."/>
    <n v="20000"/>
    <m/>
    <n v="20000"/>
    <x v="1"/>
    <s v="N"/>
    <n v="0"/>
    <n v="0"/>
    <s v="This is a small business. The reserves include 4 camp grounds, RV, Mobile Home Park, Salvage Yard. $20,000 is the emergency fund from the small business specific for the water system. There are other reserves for other parts of the business, but $20,000 is specific for the water system. [System] includes MHP, RV, swimming pool, and camping for recreation. The recreation side was affected drastically, and the  recreation portion was shut down for 3 months due to Covid. The MHP was not affetced by COVID. The residents are mostly retirees, and are current on their bills."/>
    <x v="2"/>
    <n v="83125"/>
    <n v="83125"/>
    <n v="0"/>
    <n v="0"/>
    <n v="0"/>
    <n v="0"/>
    <n v="10.9447004608295"/>
    <n v="10.9447004608295"/>
    <n v="0"/>
    <x v="0"/>
  </r>
  <r>
    <x v="240"/>
    <x v="165"/>
    <n v="33"/>
    <s v="BM"/>
    <m/>
    <s v="N"/>
    <n v="1200"/>
    <n v="1200"/>
    <n v="1200"/>
    <n v="1200"/>
    <n v="1200"/>
    <n v="1200"/>
    <n v="1200"/>
    <n v="8400"/>
    <n v="1500"/>
    <n v="1500"/>
    <n v="1500"/>
    <n v="1500"/>
    <n v="1500"/>
    <n v="1500"/>
    <n v="1500"/>
    <n v="10500"/>
    <n v="1200"/>
    <n v="1200"/>
    <n v="1200"/>
    <n v="1200"/>
    <n v="1200"/>
    <n v="1200"/>
    <n v="1200"/>
    <n v="8400"/>
    <n v="1500"/>
    <n v="1500"/>
    <n v="1500"/>
    <n v="1500"/>
    <n v="1500"/>
    <n v="1500"/>
    <n v="1500"/>
    <n v="10500"/>
    <s v="Expenses are slightly less than the revenues. No financial, the main effects from COVID are social. No one wants to be on the water system board or attend board meetings. There is less public participation. "/>
    <n v="10000"/>
    <m/>
    <n v="10000"/>
    <x v="1"/>
    <s v="N"/>
    <n v="0"/>
    <n v="0"/>
    <s v="Have a loan with USDA. The loan was taken out approximately 5 years ago. The loan was taken out to redo all the water mains. In the last 10 years, everything from the well to the houses have been upgraded."/>
    <x v="2"/>
    <n v="10500"/>
    <n v="10500"/>
    <n v="0"/>
    <n v="0"/>
    <n v="0"/>
    <n v="0"/>
    <n v="1.25"/>
    <n v="1.25"/>
    <n v="0"/>
    <x v="0"/>
  </r>
  <r>
    <x v="241"/>
    <x v="214"/>
    <n v="43"/>
    <s v="Q"/>
    <s v="monthly fees billed quarterly"/>
    <m/>
    <m/>
    <m/>
    <m/>
    <m/>
    <m/>
    <m/>
    <m/>
    <n v="16400"/>
    <n v="3010"/>
    <n v="3010"/>
    <n v="3010"/>
    <n v="3010"/>
    <n v="3010"/>
    <n v="3010"/>
    <n v="3010"/>
    <n v="21070"/>
    <m/>
    <m/>
    <m/>
    <m/>
    <m/>
    <m/>
    <m/>
    <n v="17125"/>
    <n v="3010"/>
    <n v="3010"/>
    <n v="3010"/>
    <n v="3010"/>
    <n v="3010"/>
    <n v="3010"/>
    <n v="3010"/>
    <n v="21070"/>
    <s v="2019 paying a salary to a water operator. 2020 operator is a volunteer."/>
    <m/>
    <n v="80000"/>
    <n v="80000"/>
    <x v="1"/>
    <s v="N"/>
    <n v="3"/>
    <n v="7800"/>
    <s v="2 delinquent accounts have liens on homes. Third one is in Escrow and [system] will get paid 1700 that is delinquent"/>
    <x v="2"/>
    <n v="21070"/>
    <n v="21070"/>
    <n v="725"/>
    <n v="4.42073170731707"/>
    <n v="0"/>
    <n v="0"/>
    <n v="1.28475609756098"/>
    <n v="1.23036496350365"/>
    <n v="-0.054391134057326"/>
    <x v="0"/>
  </r>
  <r>
    <x v="242"/>
    <x v="215"/>
    <n v="131"/>
    <s v="M"/>
    <m/>
    <m/>
    <n v="15947.39"/>
    <n v="11657.47"/>
    <n v="18954.48"/>
    <n v="17485.75"/>
    <n v="19589.88"/>
    <n v="24705.87"/>
    <n v="21979.25"/>
    <n v="130323.07"/>
    <n v="15951.37"/>
    <n v="12561.2"/>
    <n v="14113.64"/>
    <n v="14204.33"/>
    <n v="19646.5"/>
    <n v="18633.43"/>
    <n v="16330.3"/>
    <n v="111440.77"/>
    <n v="15409.92"/>
    <n v="17749.72"/>
    <n v="24083.18"/>
    <n v="25704.68"/>
    <n v="11313.28"/>
    <n v="21235.67"/>
    <n v="18390.52"/>
    <n v="133887.03"/>
    <n v="14220"/>
    <n v="13051.33"/>
    <n v="15515.9"/>
    <n v="21498.2"/>
    <n v="18366.52"/>
    <n v="14675.5"/>
    <n v="22764.9"/>
    <n v="120037.39"/>
    <m/>
    <m/>
    <n v="76674.54"/>
    <n v="76674.54"/>
    <x v="0"/>
    <s v="N"/>
    <n v="39"/>
    <n v="7330.32"/>
    <m/>
    <x v="0"/>
    <n v="111440.77"/>
    <n v="120037.39"/>
    <n v="3563.95999999999"/>
    <n v="2.73471151347186"/>
    <n v="8596.62"/>
    <n v="7.71407089164943"/>
    <n v="0.855111608405173"/>
    <n v="0.896557269214202"/>
    <n v="0.041445660809029"/>
    <x v="0"/>
  </r>
  <r>
    <x v="243"/>
    <x v="81"/>
    <n v="66"/>
    <s v="M"/>
    <m/>
    <m/>
    <n v="1790.27"/>
    <n v="2682.03"/>
    <n v="1981.88"/>
    <n v="2282.85"/>
    <n v="2378.83"/>
    <n v="3202.97"/>
    <n v="2516.93"/>
    <n v="16835.76"/>
    <n v="2292.82"/>
    <n v="2372.11"/>
    <n v="1181.86"/>
    <n v="2060.3"/>
    <n v="3228.35"/>
    <n v="2539.77"/>
    <n v="3110.18"/>
    <n v="16785.39"/>
    <n v="1398.58"/>
    <n v="1383.93"/>
    <n v="2840.28"/>
    <n v="3588.5"/>
    <n v="2320.65"/>
    <n v="2860.5"/>
    <n v="2469.74"/>
    <n v="16862.18"/>
    <n v="3278.19"/>
    <n v="1147.47"/>
    <n v="3405.23"/>
    <n v="3088.2"/>
    <n v="2024.47"/>
    <n v="2176.81"/>
    <n v="4377.25"/>
    <n v="19497.62"/>
    <m/>
    <m/>
    <n v="3124.43"/>
    <n v="3124.43"/>
    <x v="0"/>
    <s v="N"/>
    <n v="5"/>
    <n v="2480.45"/>
    <s v="The system reported that none of the delinquent accounts, as far as they are aware of, are due to Covid-19 financial hardships. The number of delinquent accounts are files are about as expected for the system's normal amount. "/>
    <x v="2"/>
    <n v="16785.39"/>
    <n v="19497.62"/>
    <n v="26.4200000000019"/>
    <n v="0.156927872576004"/>
    <n v="2712.23"/>
    <n v="16.1582781216284"/>
    <n v="0.997008154072047"/>
    <n v="1.1562929585617"/>
    <n v="0.159284804489658"/>
    <x v="0"/>
  </r>
  <r>
    <x v="244"/>
    <x v="216"/>
    <n v="8431"/>
    <s v="M"/>
    <m/>
    <s v="Y"/>
    <m/>
    <m/>
    <m/>
    <m/>
    <m/>
    <m/>
    <m/>
    <n v="6285821"/>
    <m/>
    <m/>
    <m/>
    <m/>
    <m/>
    <m/>
    <m/>
    <n v="5033919"/>
    <m/>
    <m/>
    <m/>
    <m/>
    <m/>
    <m/>
    <m/>
    <n v="4186327"/>
    <m/>
    <m/>
    <m/>
    <m/>
    <m/>
    <m/>
    <m/>
    <n v="5002611"/>
    <m/>
    <m/>
    <m/>
    <n v="3000000"/>
    <x v="1"/>
    <s v="N"/>
    <n v="848"/>
    <m/>
    <m/>
    <x v="3"/>
    <n v="5033919"/>
    <n v="5002611"/>
    <n v="-2099494"/>
    <n v="-33.400473860137"/>
    <n v="-31308"/>
    <n v="-0.621940877475383"/>
    <n v="0.800837153969227"/>
    <n v="1.19498811249097"/>
    <n v="0.394150958521747"/>
    <x v="0"/>
  </r>
  <r>
    <x v="245"/>
    <x v="217"/>
    <n v="5793"/>
    <s v="M"/>
    <m/>
    <m/>
    <m/>
    <m/>
    <m/>
    <m/>
    <m/>
    <m/>
    <m/>
    <n v="2755588"/>
    <m/>
    <m/>
    <m/>
    <m/>
    <m/>
    <m/>
    <m/>
    <n v="3427238"/>
    <m/>
    <m/>
    <m/>
    <m/>
    <m/>
    <m/>
    <m/>
    <n v="3345526"/>
    <m/>
    <m/>
    <m/>
    <m/>
    <m/>
    <m/>
    <m/>
    <n v="3151570"/>
    <m/>
    <n v="3961587"/>
    <n v="3825608"/>
    <n v="7787195"/>
    <x v="2"/>
    <s v="N"/>
    <n v="204"/>
    <n v="207864"/>
    <s v="Reserves are current as of September 2020, delinquent accounts and debt is current as of November 3, 2020, which they've also broken down into months past due:_x000a_Breakdown by type of Accounts:_x000a_9 Month’s Past Due                            2          (1 Business – 1 Residential)_x000a_8 Month’s Past Due                            3          (0 Business – 3 Residential)_x000a_7 Month’s Past Due                            15        (1 Business – 14 Residential)_x000a_6 Month’s Past Due                            17        (1 Business – 16 Residential)_x000a_5 Month’s Past Due                            14        (0 Business – 14 Residential)_x000a_4 Month’s Past Due                            15        (0 Business – 15 Residential)_x000a_3 Month’s Past Due                            25        (1 Business – 24 Residential)_x000a_2 Month’s Past Due                            42        (2 Business – 40 Residential)_x000a_1 Month Past Due                               71        (0 Business – 71 Residential)_x000a_No operational issues due to COVID; however, they have had a lot issues with delinquent accounts. Some customers are &quot;taking advantage&quot; of the situation by running up their bills knowing that the water will not be shut-off. There are also issues with residential customers moving out without paying the bill, which then would get passed on to the next owner. Rental properties are also an issue, as landlords get stuck with large water bills as well. There are a small amount of delinquent accounts that have arranged to participate in a payment plant; however, the majority of them have not reached out to start a plan."/>
    <x v="3"/>
    <n v="3427238"/>
    <n v="3151570"/>
    <n v="589938"/>
    <n v="21.4087882513641"/>
    <n v="-275668"/>
    <n v="-8.04344489644431"/>
    <n v="1.24374108175823"/>
    <n v="0.942025260003957"/>
    <n v="-0.301715821754273"/>
    <x v="0"/>
  </r>
  <r>
    <x v="246"/>
    <x v="218"/>
    <n v="1627"/>
    <s v="M"/>
    <m/>
    <m/>
    <n v="132310"/>
    <n v="135097"/>
    <n v="114171"/>
    <n v="161424"/>
    <n v="195363"/>
    <n v="142066"/>
    <n v="161804"/>
    <n v="1042235"/>
    <n v="104121.02"/>
    <n v="111932.27"/>
    <n v="131068.65"/>
    <n v="121042.27"/>
    <n v="133614.64"/>
    <n v="132900.82"/>
    <n v="152347.26"/>
    <n v="887026.93"/>
    <n v="121443"/>
    <n v="141331"/>
    <n v="159721"/>
    <n v="154532"/>
    <n v="162662"/>
    <n v="152002"/>
    <n v="143321"/>
    <n v="1035012"/>
    <n v="116728.27"/>
    <n v="111114.01"/>
    <n v="132369.35"/>
    <n v="133219.69"/>
    <n v="150159.83"/>
    <n v="153210.38"/>
    <n v="146607.14"/>
    <n v="943408.67"/>
    <m/>
    <n v="361720"/>
    <n v="455728"/>
    <n v="817448"/>
    <x v="6"/>
    <s v="N"/>
    <n v="24"/>
    <n v="100597.71"/>
    <s v="Seeing a loss of revenue from fees. In the beginning of the pandemic, a  lot of staff were staying home (not work from home) to help stop the spread; however, they were still paid for that time even though there wasn't any production."/>
    <x v="1"/>
    <n v="887026.93"/>
    <n v="943408.67"/>
    <n v="-7223"/>
    <n v="-0.693029882895892"/>
    <n v="56381.7399999999"/>
    <n v="6.35626023214423"/>
    <n v="0.851081502732109"/>
    <n v="0.911495393290126"/>
    <n v="0.0604138905580167"/>
    <x v="0"/>
  </r>
  <r>
    <x v="247"/>
    <x v="219"/>
    <n v="449"/>
    <s v="M"/>
    <m/>
    <s v="N"/>
    <m/>
    <m/>
    <m/>
    <m/>
    <m/>
    <m/>
    <m/>
    <n v="242265.64"/>
    <m/>
    <m/>
    <m/>
    <m/>
    <m/>
    <m/>
    <m/>
    <n v="226910.18"/>
    <m/>
    <m/>
    <m/>
    <m/>
    <m/>
    <m/>
    <m/>
    <n v="233669.55"/>
    <m/>
    <m/>
    <m/>
    <m/>
    <m/>
    <m/>
    <m/>
    <n v="244471.15"/>
    <m/>
    <m/>
    <m/>
    <n v="458111.01"/>
    <x v="1"/>
    <s v="N"/>
    <n v="20"/>
    <n v="15520"/>
    <s v="6. From the time our rate change was implemented March 2020 through October 2020, we have seen an increase of 2%.                                                                 9. Covid has led changes to water demand, which effected our utility expenditures and revenue, customer bills, building water quality, and operations conditions. We are a small water system with a smaller customer baser to absorb any revenue losses and fewer operators. However, in March of 2020 water rates were adjusted."/>
    <x v="0"/>
    <n v="226910.18"/>
    <n v="244471.15"/>
    <n v="-8596.09000000003"/>
    <n v="-3.54820848717962"/>
    <n v="17560.97"/>
    <n v="7.73917238970944"/>
    <n v="0.936617260293288"/>
    <n v="1.04622596311757"/>
    <n v="0.109608702824286"/>
    <x v="0"/>
  </r>
  <r>
    <x v="248"/>
    <x v="220"/>
    <n v="236"/>
    <s v="BM"/>
    <m/>
    <s v="N"/>
    <m/>
    <m/>
    <m/>
    <m/>
    <m/>
    <m/>
    <m/>
    <n v="113452.99"/>
    <m/>
    <m/>
    <m/>
    <m/>
    <m/>
    <m/>
    <m/>
    <n v="199946.63"/>
    <m/>
    <m/>
    <m/>
    <m/>
    <m/>
    <m/>
    <m/>
    <n v="119474.8"/>
    <m/>
    <m/>
    <m/>
    <m/>
    <m/>
    <m/>
    <m/>
    <n v="213111.29"/>
    <s v="The approximate 6% increase in water system revenues from 2019 to 2020 was due mainly to a a 2019 rate increase, our first in over 10 years."/>
    <n v="68376"/>
    <n v="76661.28"/>
    <n v="145037.28"/>
    <x v="1"/>
    <s v="N"/>
    <n v="10"/>
    <n v="11121.92"/>
    <m/>
    <x v="0"/>
    <n v="199946.63"/>
    <n v="213111.29"/>
    <n v="6021.81"/>
    <n v="5.30775786517393"/>
    <n v="13164.66"/>
    <n v="6.58408696360624"/>
    <n v="1.76237426620488"/>
    <n v="1.78373422679929"/>
    <n v="0.0213599605944079"/>
    <x v="0"/>
  </r>
  <r>
    <x v="249"/>
    <x v="34"/>
    <n v="137"/>
    <s v="M"/>
    <s v="Water cost is included with monthly rent, roughly $35/connection."/>
    <s v="Y"/>
    <n v="8630"/>
    <n v="8630"/>
    <n v="8630"/>
    <n v="8630"/>
    <n v="8630"/>
    <n v="8630"/>
    <n v="8630"/>
    <n v="60410"/>
    <n v="4795"/>
    <n v="4795"/>
    <n v="4795"/>
    <n v="4795"/>
    <n v="4795"/>
    <n v="4795"/>
    <n v="4795"/>
    <n v="33565"/>
    <n v="8630"/>
    <n v="8630"/>
    <n v="8630"/>
    <n v="8630"/>
    <n v="8630"/>
    <n v="8630"/>
    <n v="8630"/>
    <n v="60410"/>
    <n v="4795"/>
    <n v="4795"/>
    <n v="4795"/>
    <n v="4795"/>
    <n v="4795"/>
    <n v="4795"/>
    <n v="4795"/>
    <n v="33565"/>
    <s v="Revenue is an estimate as montlhy water bills are included with rent."/>
    <m/>
    <n v="15000"/>
    <n v="15000"/>
    <x v="1"/>
    <s v="N"/>
    <n v="0"/>
    <n v="0"/>
    <s v="Reserve cash is used for any water system emergencies, but the park will use it for other emergencies that may happen. Reserve is not restricted for water system use only. No delinquent accounts currently, . Loss of revenue due to restaurant onsite losing business, rent was reduced so they could stay open. Originally $2,000 per month, when COVID restrictions increased rent was reduced to $700. When restrictions were loosened and diners allowed in, rent was increased to $1000 per month. With their current operational expenses and revenue, this can operate indefinitely according to [name]."/>
    <x v="2"/>
    <n v="33565"/>
    <n v="33565"/>
    <n v="0"/>
    <n v="0"/>
    <n v="0"/>
    <n v="0"/>
    <n v="0.555619930475087"/>
    <n v="0.555619930475087"/>
    <n v="0"/>
    <x v="0"/>
  </r>
  <r>
    <x v="250"/>
    <x v="221"/>
    <n v="9107"/>
    <s v="M"/>
    <m/>
    <s v="N"/>
    <n v="476850"/>
    <n v="933890"/>
    <n v="589784"/>
    <n v="1182428"/>
    <n v="470661"/>
    <n v="507448"/>
    <n v="639838"/>
    <m/>
    <n v="1428122"/>
    <n v="1635201"/>
    <n v="1521743"/>
    <n v="2117908"/>
    <n v="2347005"/>
    <n v="2307529"/>
    <n v="2132799"/>
    <m/>
    <n v="504392"/>
    <n v="633451"/>
    <n v="676658"/>
    <n v="765658"/>
    <n v="553687"/>
    <n v="565641"/>
    <n v="643871"/>
    <m/>
    <n v="1259711"/>
    <n v="1757093"/>
    <n v="2119895"/>
    <n v="2255107"/>
    <n v="2496426"/>
    <n v="2621037"/>
    <n v="2507953"/>
    <m/>
    <s v="Revenues do not include non-operating revenues such as property taxes, interest, rents, etc.   Expenditures include allocated aministrative expenses of 64% for water services.  "/>
    <n v="10188202"/>
    <n v="6316800"/>
    <n v="16505002"/>
    <x v="3"/>
    <s v="N"/>
    <n v="763"/>
    <n v="586608.31"/>
    <s v="The delinquent accounts in Table 2 include water, wastewater, and recycled accounts.  This includes all types of accounts, and not just residential."/>
    <x v="3"/>
    <n v="13490307"/>
    <n v="15017222"/>
    <m/>
    <m/>
    <n v="1526915"/>
    <n v="11.3186082421994"/>
    <m/>
    <m/>
    <m/>
    <x v="0"/>
  </r>
  <r>
    <x v="251"/>
    <x v="222"/>
    <n v="6986"/>
    <s v="BM"/>
    <m/>
    <s v="N"/>
    <n v="599856"/>
    <n v="611306"/>
    <n v="632884"/>
    <n v="1125463"/>
    <n v="815651"/>
    <n v="901700"/>
    <n v="876754"/>
    <n v="5563614"/>
    <n v="684643"/>
    <n v="644021"/>
    <n v="661954"/>
    <n v="816120"/>
    <n v="792788"/>
    <n v="901988"/>
    <n v="684603"/>
    <n v="5186117"/>
    <n v="770509"/>
    <n v="843909"/>
    <n v="902852"/>
    <n v="1004607"/>
    <n v="905528"/>
    <n v="944727"/>
    <n v="860858"/>
    <n v="6232990"/>
    <n v="726567"/>
    <n v="597830"/>
    <n v="721322"/>
    <n v="956658"/>
    <n v="848638"/>
    <n v="888537"/>
    <n v="1037010"/>
    <n v="5776562"/>
    <s v="July 2019 additional expense of $123,179 paid to CalPERS is an extra unfunded liability discretionary payment that was not required. Added additional revenue for new construction meters added for July 2020 $18,867, August 2020 $48,067, and October 2020 $197,551. October 2020 expenses estimated."/>
    <n v="0"/>
    <n v="16307000"/>
    <n v="16307000"/>
    <x v="0"/>
    <s v="N"/>
    <n v="446"/>
    <n v="69260"/>
    <s v="Account recievable up 17% for October, ~$105,000"/>
    <x v="3"/>
    <n v="5186117"/>
    <n v="5776562"/>
    <n v="669376"/>
    <n v="12.0313163350297"/>
    <n v="590445"/>
    <n v="11.3851075862731"/>
    <n v="0.932148959291568"/>
    <n v="0.926772223282887"/>
    <n v="-0.00537673600868172"/>
    <x v="0"/>
  </r>
  <r>
    <x v="252"/>
    <x v="223"/>
    <n v="8254"/>
    <s v="M"/>
    <m/>
    <s v="N"/>
    <n v="3137735"/>
    <n v="2829901"/>
    <n v="2956965"/>
    <n v="4852974"/>
    <n v="4331653"/>
    <n v="3898854"/>
    <n v="4450570"/>
    <n v="26458652"/>
    <n v="3106891"/>
    <n v="3674117"/>
    <n v="2847404"/>
    <n v="4093314"/>
    <n v="4093314"/>
    <n v="4093314"/>
    <n v="4531650"/>
    <n v="26440004"/>
    <n v="3060174"/>
    <n v="3959804"/>
    <n v="3961772"/>
    <n v="4674317"/>
    <n v="4197542"/>
    <n v="5126934"/>
    <n v="3805189"/>
    <n v="28785732"/>
    <n v="2392547"/>
    <n v="3269972"/>
    <n v="3403440"/>
    <n v="5044578"/>
    <n v="5044578"/>
    <n v="5044578"/>
    <n v="4560816"/>
    <n v="28760509"/>
    <s v="See backup tab for months that are allocated based on YTD totals."/>
    <n v="1129762"/>
    <n v="31387976"/>
    <n v="32517738"/>
    <x v="1"/>
    <s v="N"/>
    <n v="827"/>
    <n v="1239428"/>
    <s v="[System] has 827 delinquent accounts as of 10/31/2020 compared to 821 as of 1/31/2020.  [Name], [System] Accountant, stated this is not a significant increase."/>
    <x v="3"/>
    <n v="26440004"/>
    <n v="28760509"/>
    <n v="2327080"/>
    <n v="8.79515706242329"/>
    <n v="2320505"/>
    <n v="8.77649262080293"/>
    <n v="0.999295202189439"/>
    <n v="0.9991237672886"/>
    <n v="-0.00017143490083904"/>
    <x v="0"/>
  </r>
  <r>
    <x v="253"/>
    <x v="224"/>
    <n v="8030"/>
    <s v="M"/>
    <m/>
    <s v="N"/>
    <n v="1637054.02"/>
    <n v="1545677.65"/>
    <n v="2901025.45"/>
    <n v="1464367.25"/>
    <n v="1280780.74"/>
    <n v="1311360.28"/>
    <n v="1649194.11"/>
    <n v="11789459.5"/>
    <n v="1986031.67"/>
    <n v="1654657.84"/>
    <n v="1126972.87"/>
    <n v="1188570.05"/>
    <n v="2077139.44"/>
    <n v="2091390.81"/>
    <n v="1900081.67"/>
    <n v="12024844.35"/>
    <n v="1070582.27"/>
    <n v="1266252.2"/>
    <n v="1461933.64"/>
    <n v="1376216.39"/>
    <n v="1485422.32"/>
    <n v="1508763.25"/>
    <n v="708168.04"/>
    <n v="8877338.11"/>
    <n v="2844651.3"/>
    <n v="1380522.49"/>
    <n v="2059748.33"/>
    <n v="1110055.92"/>
    <n v="2505047.31"/>
    <n v="2250686.8"/>
    <n v="1933858.27"/>
    <n v="14084570.42"/>
    <s v="Includes all expenses and revenues for debt service, potable water, and recycled water funds. CIP expenses included. Water rates were increased on September 1, 2019. Some months show a significant increase in expenses, and these were due to CIP expenses that month."/>
    <n v="1618530"/>
    <n v="44760498"/>
    <n v="46379028"/>
    <x v="1"/>
    <s v="N"/>
    <n v="206"/>
    <n v="126242.05"/>
    <s v="[System] has waived late fees for delinquent accounts since March 2020. [System]  ran query of their billing information to determine how many delinquent accounts the system has as of 11/12/2020."/>
    <x v="3"/>
    <n v="12024844.35"/>
    <n v="14084570.42"/>
    <n v="-2912121.39"/>
    <n v="-24.7010593657835"/>
    <n v="2059726.07"/>
    <n v="17.1289208412914"/>
    <n v="1.01996570326231"/>
    <n v="1.58657586829257"/>
    <n v="0.566610165030265"/>
    <x v="0"/>
  </r>
  <r>
    <x v="254"/>
    <x v="225"/>
    <n v="9507"/>
    <s v="BM"/>
    <m/>
    <m/>
    <n v="1512595"/>
    <n v="1570717"/>
    <n v="2219782"/>
    <n v="1369780"/>
    <n v="1661436"/>
    <n v="1555872"/>
    <n v="1655446"/>
    <n v="11545628"/>
    <n v="1928833"/>
    <n v="1217627"/>
    <n v="1508052"/>
    <n v="1432912"/>
    <n v="1786479"/>
    <n v="1835731"/>
    <n v="1746394"/>
    <n v="11456028"/>
    <n v="1337792"/>
    <n v="2450413"/>
    <n v="3063301"/>
    <n v="1555556"/>
    <n v="1652115"/>
    <n v="1794148"/>
    <n v="1601755"/>
    <n v="13455080"/>
    <n v="2052080"/>
    <n v="1409653"/>
    <n v="1963024"/>
    <n v="1741856"/>
    <n v="2529241"/>
    <n v="1632861"/>
    <n v="2172433"/>
    <n v="13501148"/>
    <s v="Increase in revenue from 2020 attributable to additional allocation of property taxes (400k), water rates up 6.5%, and increase in demand due to 2020 being a drier year and the fact that more people in [System]'s service area stayed home during COVID._x000a_*Numbers presented in this spreadsheed are based on information available at the time of collection and may be subject to change. Information provided is based on unaudited figured that are rounded estimates on the condition that they are for survey purposes only."/>
    <n v="1826000"/>
    <n v="13402000"/>
    <m/>
    <x v="0"/>
    <s v="N"/>
    <n v="63"/>
    <n v="60000"/>
    <s v="Between F and E. Regarding reserves, a large portion is either encumbered (not necessarily restricted but already earmarked for projects.)"/>
    <x v="3"/>
    <n v="11456028"/>
    <n v="13501148"/>
    <n v="1909452"/>
    <n v="16.53831216457"/>
    <n v="2045120"/>
    <n v="17.8519116747969"/>
    <n v="0.992239486669759"/>
    <n v="1.00342383694486"/>
    <n v="0.0111843502750971"/>
    <x v="0"/>
  </r>
  <r>
    <x v="255"/>
    <x v="226"/>
    <n v="6461"/>
    <s v="BM"/>
    <m/>
    <m/>
    <m/>
    <m/>
    <m/>
    <m/>
    <m/>
    <m/>
    <m/>
    <n v="22200000"/>
    <m/>
    <m/>
    <m/>
    <m/>
    <m/>
    <m/>
    <m/>
    <n v="22400000"/>
    <m/>
    <m/>
    <m/>
    <m/>
    <m/>
    <m/>
    <m/>
    <n v="23300000"/>
    <m/>
    <m/>
    <m/>
    <m/>
    <m/>
    <m/>
    <m/>
    <n v="24000000"/>
    <m/>
    <m/>
    <m/>
    <n v="30700000"/>
    <x v="1"/>
    <s v="N"/>
    <n v="65"/>
    <n v="35000"/>
    <s v="9. The District has seen minimal increases in accounts receivable and operating impacts from the pandemic."/>
    <x v="3"/>
    <n v="22400000"/>
    <n v="24000000"/>
    <n v="1100000"/>
    <n v="4.95495495495495"/>
    <n v="1600000"/>
    <n v="7.14285714285714"/>
    <n v="1.00900900900901"/>
    <n v="1.03004291845494"/>
    <n v="0.0210339094459266"/>
    <x v="0"/>
  </r>
  <r>
    <x v="256"/>
    <x v="227"/>
    <n v="8990"/>
    <s v="M"/>
    <m/>
    <s v="N"/>
    <n v="3284006"/>
    <n v="3168517"/>
    <n v="4479338.2"/>
    <n v="5804380"/>
    <n v="4746060"/>
    <n v="4436207"/>
    <n v="4583031"/>
    <n v="30501539.2"/>
    <n v="2936963"/>
    <n v="3806855"/>
    <n v="3078458.47"/>
    <n v="1829511"/>
    <n v="5270839"/>
    <n v="4944947"/>
    <n v="4147071"/>
    <n v="26014644.47"/>
    <n v="2910554"/>
    <n v="3941642"/>
    <n v="3239255"/>
    <n v="5682546"/>
    <n v="4648705"/>
    <n v="4717993"/>
    <n v="4993482"/>
    <n v="30134177"/>
    <n v="2457273"/>
    <n v="3048343"/>
    <n v="6203956"/>
    <n v="4461697"/>
    <n v="4741452"/>
    <n v="5157141"/>
    <n v="5231840"/>
    <n v="31301702"/>
    <m/>
    <n v="220421.46"/>
    <n v="19562076.51"/>
    <n v="19782497.97"/>
    <x v="1"/>
    <s v="N"/>
    <n v="839"/>
    <n v="529853.55"/>
    <m/>
    <x v="3"/>
    <n v="26014644.47"/>
    <n v="31301702"/>
    <n v="-367362.199999999"/>
    <n v="-1.20440544849618"/>
    <n v="5287057.53"/>
    <n v="20.3233895281445"/>
    <n v="0.852896121058704"/>
    <n v="1.03874421392029"/>
    <n v="0.18584809286159"/>
    <x v="0"/>
  </r>
  <r>
    <x v="257"/>
    <x v="228"/>
    <n v="70"/>
    <s v="O"/>
    <s v="There are renters and owners. The owners pay an annual fee of $720 and the renters pay a monthly fee of ~$135. These fees cover all of the community expenses including the water system. There is no breakdown or designation of a certain amount to the water system."/>
    <s v="N"/>
    <n v="133.25"/>
    <n v="133.25"/>
    <n v="133.25"/>
    <n v="133.25"/>
    <n v="133.25"/>
    <n v="133.25"/>
    <n v="133.25"/>
    <n v="932.75"/>
    <m/>
    <m/>
    <m/>
    <m/>
    <m/>
    <m/>
    <m/>
    <m/>
    <n v="133.25"/>
    <n v="133.25"/>
    <n v="133.25"/>
    <n v="133.25"/>
    <n v="133.25"/>
    <n v="133.25"/>
    <n v="133.25"/>
    <n v="932.75"/>
    <m/>
    <m/>
    <m/>
    <m/>
    <m/>
    <m/>
    <m/>
    <m/>
    <s v="The operator is a volunteer. Due to high Uranium concentrations in the well water, most customers buy bulk bottled water from individual water storage tanks. The Camp has one of these storage tanks at the office that customers can utilize if they want. the community spent aproximately $363 on bulk water and $1,236 for water testing in 2019 and 2020.  Due to a Uranium problem, they plan to construct a new well that is expected to cost around $65,000 plus permitting costs . They have paid $12,600 towards this project. The community recently (November 2020) voted to increase fees by 25%. all spaces/properties occupied and stable from 2019-now."/>
    <m/>
    <n v="100000"/>
    <n v="100000"/>
    <x v="1"/>
    <s v="N"/>
    <n v="0"/>
    <n v="0"/>
    <s v="Since they have no water meters or water bills, there is no possibility of customers not paying the fees and being delinquent. Due to the water quality in the WS's single well (high Uranium and TDS), the WS will need to install a new source well which may cause financial hardship. Depending on the WQ in the new well, they may need to install treatment. $100,000 in reserve in a money market. Planning to use savings for the new well costs."/>
    <x v="2"/>
    <m/>
    <m/>
    <n v="0"/>
    <n v="0"/>
    <m/>
    <m/>
    <m/>
    <m/>
    <m/>
    <x v="1"/>
  </r>
  <r>
    <x v="258"/>
    <x v="229"/>
    <n v="8"/>
    <s v="O"/>
    <s v="No billing or metering. All WS expenses are paid by [District]. It is a hydro facility at Drop 4 of the  [District] canal system. The housing exists for the people that work there. All residents were kicked out about a year ago and are expected to move back. One of the houses is in use as an office for the facility."/>
    <s v="N"/>
    <m/>
    <m/>
    <m/>
    <m/>
    <m/>
    <m/>
    <m/>
    <n v="9041.67"/>
    <m/>
    <m/>
    <m/>
    <m/>
    <m/>
    <m/>
    <m/>
    <m/>
    <m/>
    <m/>
    <m/>
    <m/>
    <m/>
    <m/>
    <m/>
    <n v="9041.67"/>
    <m/>
    <m/>
    <m/>
    <m/>
    <m/>
    <m/>
    <m/>
    <m/>
    <s v="$14,500 = annualy cost for the water system's contracted certified operator. Occasional maintenance costs average $1,000 per year. No changes from year to year. The water system has no revenue or billing."/>
    <n v="0"/>
    <n v="0"/>
    <n v="0"/>
    <x v="1"/>
    <s v="N"/>
    <n v="0"/>
    <n v="0"/>
    <s v="The water system has no cash reserves and no loans or financing. The [District] is a wholesale water supplier and energy utility. This small water system is 100% owned and financially supported by [District]."/>
    <x v="2"/>
    <m/>
    <m/>
    <n v="0"/>
    <n v="0"/>
    <m/>
    <m/>
    <m/>
    <m/>
    <m/>
    <x v="1"/>
  </r>
  <r>
    <x v="259"/>
    <x v="230"/>
    <n v="8004"/>
    <s v="O"/>
    <s v="Our billing frequency is bi-monthly, but we have 4 separate billing cycles.  The four billing cycles are staggered 15 days apart, so that there is a billing done every 15th and 30th of the month."/>
    <m/>
    <n v="808276"/>
    <n v="740702"/>
    <n v="2016265"/>
    <n v="949664"/>
    <n v="957080"/>
    <n v="1015048"/>
    <n v="902840"/>
    <n v="7389875"/>
    <n v="579012"/>
    <n v="1058497"/>
    <n v="1869537"/>
    <n v="945824"/>
    <n v="1050360"/>
    <n v="1305195"/>
    <n v="1389781"/>
    <n v="8198206"/>
    <n v="783462"/>
    <n v="1100641"/>
    <n v="1028609"/>
    <n v="1128997"/>
    <n v="689064"/>
    <n v="784696"/>
    <n v="615692"/>
    <n v="6131161"/>
    <n v="731834"/>
    <n v="863647"/>
    <n v="1995027"/>
    <n v="1346779"/>
    <n v="756927"/>
    <n v="1308542"/>
    <n v="1808195"/>
    <n v="8810951"/>
    <m/>
    <n v="5000000"/>
    <n v="5780000"/>
    <n v="10780000"/>
    <x v="0"/>
    <s v="N"/>
    <n v="157"/>
    <n v="65290"/>
    <m/>
    <x v="3"/>
    <n v="8198206"/>
    <n v="8810951"/>
    <n v="-1258714"/>
    <n v="-17.0329538726974"/>
    <n v="612745"/>
    <n v="7.47413519494387"/>
    <n v="1.10938358226628"/>
    <n v="1.43707708866233"/>
    <n v="0.32769350639605"/>
    <x v="0"/>
  </r>
  <r>
    <x v="260"/>
    <x v="231"/>
    <n v="4640"/>
    <s v="BM"/>
    <m/>
    <m/>
    <n v="2619172"/>
    <n v="2523360"/>
    <n v="2275803"/>
    <n v="2539739"/>
    <n v="2565570"/>
    <n v="457042"/>
    <n v="2124754"/>
    <n v="15105440"/>
    <n v="2680907"/>
    <n v="2877354"/>
    <n v="3422249"/>
    <n v="2702039"/>
    <n v="2580136"/>
    <n v="3726887"/>
    <n v="3111552"/>
    <n v="21101124"/>
    <n v="1063079"/>
    <n v="3905389"/>
    <n v="1871923"/>
    <n v="2050214"/>
    <n v="2425228"/>
    <n v="2406320"/>
    <n v="2124754"/>
    <n v="15846907"/>
    <n v="2645207"/>
    <n v="1935054"/>
    <n v="1376869"/>
    <n v="2368021"/>
    <n v="2263949"/>
    <n v="2790397"/>
    <n v="3769693"/>
    <n v="17149190"/>
    <m/>
    <m/>
    <n v="30298947"/>
    <n v="30298947"/>
    <x v="0"/>
    <s v="N"/>
    <n v="1"/>
    <n v="66772"/>
    <s v="Water system not able to extract how many accounts delinquent, was only able to provide the amount on those delinquent accounts. All in one zip code."/>
    <x v="3"/>
    <n v="21101124"/>
    <n v="17149190"/>
    <n v="741467"/>
    <n v="4.90860908387971"/>
    <n v="-3951934"/>
    <n v="-18.7285473513165"/>
    <n v="1.39692216843733"/>
    <n v="1.08217900187084"/>
    <n v="-0.314743166566493"/>
    <x v="0"/>
  </r>
  <r>
    <x v="261"/>
    <x v="232"/>
    <n v="8794"/>
    <s v="BM"/>
    <m/>
    <s v="N"/>
    <n v="818598"/>
    <n v="1129065"/>
    <n v="718195"/>
    <n v="311346"/>
    <n v="1215904"/>
    <n v="1169049"/>
    <n v="1096272"/>
    <m/>
    <n v="1"/>
    <n v="712861"/>
    <n v="41678"/>
    <n v="901701"/>
    <n v="1920611"/>
    <n v="1147051"/>
    <n v="721316"/>
    <m/>
    <n v="769210"/>
    <n v="1050999"/>
    <n v="1106001"/>
    <n v="335666"/>
    <n v="524902"/>
    <n v="1145199"/>
    <m/>
    <m/>
    <n v="780588"/>
    <n v="759496"/>
    <n v="1024855"/>
    <n v="1088639"/>
    <n v="1645845"/>
    <n v="1052405"/>
    <m/>
    <m/>
    <s v="Water system says that the revenue for April 2019 was shown as zero. They believe that this is the result of their inability to complete required financial work during the month and the amount is likely reflected in the subsequent month. They were also not able to provide data for October 2020. "/>
    <m/>
    <n v="12846650"/>
    <n v="12846650"/>
    <x v="1"/>
    <s v="N"/>
    <n v="620"/>
    <n v="281147"/>
    <s v="[City] only has one zip code. Water system was not able to provide a breakdown of delinquent accounts by amount. "/>
    <x v="3"/>
    <n v="5445219"/>
    <m/>
    <m/>
    <m/>
    <m/>
    <m/>
    <m/>
    <m/>
    <m/>
    <x v="1"/>
  </r>
  <r>
    <x v="262"/>
    <x v="233"/>
    <n v="1658"/>
    <s v="BM"/>
    <m/>
    <m/>
    <n v="107842.17"/>
    <n v="57994.23"/>
    <n v="181063.9"/>
    <n v="7137.08"/>
    <n v="459093.86"/>
    <n v="176003.67"/>
    <n v="199374.99"/>
    <n v="1188509.9"/>
    <n v="44879.19"/>
    <n v="117363.54"/>
    <n v="49700.37"/>
    <n v="125610.04"/>
    <n v="36875.68"/>
    <n v="284120.35"/>
    <n v="75588.79"/>
    <n v="734137.96"/>
    <n v="99110.36"/>
    <n v="78445"/>
    <n v="545542.49"/>
    <n v="10036.56"/>
    <n v="391197.31"/>
    <n v="106582.68"/>
    <n v="119952"/>
    <n v="1350866.4"/>
    <n v="31161.73"/>
    <n v="121454.26"/>
    <n v="71733.13"/>
    <n v="93998.09"/>
    <n v="74882.08"/>
    <n v="114646.08"/>
    <n v="41948.53"/>
    <n v="549823.9"/>
    <s v="For Expenditures we include all costs to the water funds and these costs are as follows: Personnel Services Admin, Personnel Services Operations, Contractual Services, Depreciation Expenses, Contributions to other funds and debt services. [staff engineer: please note the total expenses being much greater than the total revenues is correct and I was told this is typical for the [City]]"/>
    <n v="398699"/>
    <m/>
    <n v="398699"/>
    <x v="5"/>
    <s v="N"/>
    <n v="0"/>
    <n v="0"/>
    <s v="[City] told me that they do not have any deliquent accounts or household debt. There is only one zip code."/>
    <x v="1"/>
    <n v="734137.96"/>
    <n v="549823.9"/>
    <n v="162356.5"/>
    <n v="13.6605088438893"/>
    <n v="-184314.06"/>
    <n v="-25.1061884880602"/>
    <n v="0.617696125206866"/>
    <n v="0.407015749299857"/>
    <n v="-0.210680375907009"/>
    <x v="0"/>
  </r>
  <r>
    <x v="263"/>
    <x v="234"/>
    <n v="6262"/>
    <s v="BM"/>
    <m/>
    <m/>
    <m/>
    <m/>
    <m/>
    <m/>
    <m/>
    <m/>
    <n v="1430000"/>
    <n v="1430000"/>
    <m/>
    <m/>
    <m/>
    <m/>
    <m/>
    <m/>
    <n v="3550000"/>
    <n v="3550000"/>
    <m/>
    <m/>
    <m/>
    <m/>
    <m/>
    <m/>
    <n v="2530000"/>
    <n v="2530000"/>
    <m/>
    <m/>
    <m/>
    <m/>
    <m/>
    <m/>
    <n v="3890000"/>
    <n v="3890000"/>
    <m/>
    <m/>
    <m/>
    <n v="5300000"/>
    <x v="1"/>
    <s v="N"/>
    <n v="152"/>
    <n v="33021"/>
    <s v="Due to the pandemic, more people are staying at home (remote work or virtual school classes) resulting in increased water use. With the cost of supply increasing year-over-year and with decreasing rainfall, it is more important than ever to continue promoting conservation to the customer. However, this has been, and continue to be a challenge, because people are advised to sanitize constantly. And when people do this (frequent hand washing, washing clothes, cleaning work surfaces, frequent showers/bath after being outside) at home, more water is used obviously."/>
    <x v="3"/>
    <n v="3550000"/>
    <n v="3890000"/>
    <n v="1100000"/>
    <n v="76.9230769230769"/>
    <n v="340000"/>
    <n v="9.57746478873239"/>
    <n v="2.48251748251748"/>
    <n v="1.53754940711462"/>
    <n v="-0.944968075402858"/>
    <x v="0"/>
  </r>
  <r>
    <x v="264"/>
    <x v="57"/>
    <n v="1104"/>
    <s v="M"/>
    <m/>
    <m/>
    <n v="702030.84"/>
    <n v="772692.99"/>
    <n v="896156.71"/>
    <n v="653869.88"/>
    <n v="1105583.18"/>
    <n v="828422.37"/>
    <n v="1276720.31"/>
    <n v="6235476.28"/>
    <n v="713316.18"/>
    <n v="720522.86"/>
    <n v="725041.97"/>
    <n v="734194.81"/>
    <n v="787767.29"/>
    <n v="652127.31"/>
    <n v="757880.51"/>
    <n v="5090850.93"/>
    <n v="921293.4"/>
    <n v="908343.66"/>
    <n v="2492419.93"/>
    <n v="256161.03"/>
    <n v="340426.13"/>
    <n v="535309.79"/>
    <n v="772681.02"/>
    <n v="6226634.96"/>
    <n v="808367.87"/>
    <n v="748052.11"/>
    <n v="892066.91"/>
    <n v="895888.73"/>
    <n v="882235.8"/>
    <n v="870590.08"/>
    <n v="918427.66"/>
    <n v="6015629.16"/>
    <s v="Expenses include one-time capital outlays due to ongoing capital improvements FY 2020"/>
    <m/>
    <n v="21042302.19"/>
    <n v="21042302.19"/>
    <x v="1"/>
    <s v="N"/>
    <n v="8"/>
    <n v="8380.68"/>
    <s v="Please note that the 8 delinquent accounts listed are for commercial/industrial type cutomers only.  We have zero residential cutomers that are delinquent.  [City] has only one zip code [#####]."/>
    <x v="3"/>
    <n v="5090850.93"/>
    <n v="6015629.16"/>
    <n v="-8841.31999999844"/>
    <n v="-0.141790612344346"/>
    <n v="924778.23"/>
    <n v="18.1654941917539"/>
    <n v="0.816433372752723"/>
    <n v="0.966112386328168"/>
    <n v="0.149679013575446"/>
    <x v="0"/>
  </r>
  <r>
    <x v="265"/>
    <x v="235"/>
    <n v="5322"/>
    <s v="BM"/>
    <m/>
    <s v="Y"/>
    <n v="297078.21"/>
    <n v="541609.05"/>
    <n v="1588982.32"/>
    <n v="137379.07"/>
    <n v="326548.23"/>
    <n v="242634"/>
    <n v="367757.95"/>
    <n v="3501988.83"/>
    <n v="59472.98"/>
    <n v="859858.55"/>
    <n v="736045.54"/>
    <n v="228510.6"/>
    <n v="23232"/>
    <n v="1128413.78"/>
    <n v="33203.48"/>
    <n v="3068736.93"/>
    <n v="255249.41"/>
    <n v="703801.08"/>
    <n v="1218702.64"/>
    <n v="97294.63"/>
    <n v="228145.48"/>
    <n v="241568.77"/>
    <n v="736181.11"/>
    <n v="3480943.12"/>
    <n v="48513.16"/>
    <n v="917146.94"/>
    <n v="776193.21"/>
    <n v="249865.67"/>
    <n v="-80.08"/>
    <n v="1141503.37"/>
    <n v="10323.97"/>
    <n v="3143466.24"/>
    <s v="* For mobile home parts, apartments, and other systems that charge a monthly rent and do not charge for water separately from rent, provide a rough estimate of monthly revenue from water if available, or the total monthly revenue received from all spaces, apartments, etc. Enter &quot;N&quot; in the box below and provide further context in the comments box: To our knowledge all locations pass water usage costs over to tenants.                                                            _x000a_* For mobile home parks and apartment water systems: is the water system submetered? (Y/N):  We have two submetered locations: (1) [Location] – submetered by mobile home park; and, (2) [Location] - submetered by mobile home park._x000a_"/>
    <m/>
    <m/>
    <n v="6347896"/>
    <x v="0"/>
    <s v="N"/>
    <n v="969"/>
    <n v="288928.7"/>
    <m/>
    <x v="3"/>
    <n v="3068736.93"/>
    <n v="3143466.24"/>
    <n v="-21045.71"/>
    <n v="-0.60096450964408"/>
    <n v="74729.3100000001"/>
    <n v="2.43518136955454"/>
    <n v="0.876284042859154"/>
    <n v="0.903050159578591"/>
    <n v="0.0267661167194371"/>
    <x v="0"/>
  </r>
  <r>
    <x v="266"/>
    <x v="236"/>
    <n v="9602"/>
    <s v="M"/>
    <m/>
    <s v="N"/>
    <n v="791310.68"/>
    <n v="1019810.4"/>
    <n v="1317541.28"/>
    <n v="940942.77"/>
    <n v="916075.59"/>
    <n v="872550.81"/>
    <n v="1081539.16"/>
    <n v="6939770.69"/>
    <n v="942295.32"/>
    <n v="1049071.25"/>
    <n v="992210.53"/>
    <n v="1413338.07"/>
    <n v="1455768.11"/>
    <n v="1356591.21"/>
    <n v="1401544.95"/>
    <n v="8610819.44"/>
    <n v="835368.15"/>
    <n v="956169.14"/>
    <n v="1088149.48"/>
    <n v="911110.81"/>
    <n v="922396.61"/>
    <n v="900827.71"/>
    <n v="1120361.87"/>
    <n v="6734383.77"/>
    <n v="763062.32"/>
    <n v="1015035.8"/>
    <n v="1647270.62"/>
    <n v="1569114.44"/>
    <n v="1376425.38"/>
    <n v="1713498.9"/>
    <n v="1278479.42"/>
    <n v="9362886.88"/>
    <s v="Line - 19 All mobile home parks and apartments are master metered."/>
    <n v="0"/>
    <n v="8317959"/>
    <n v="8317959"/>
    <x v="2"/>
    <s v="N"/>
    <n v="1014"/>
    <m/>
    <s v="Line 15 - Data is as of 10/30/2020  Delinquency defined as &gt; 30 days"/>
    <x v="3"/>
    <n v="8610819.44"/>
    <n v="9362886.88"/>
    <n v="-205386.920000002"/>
    <n v="-2.95956349531776"/>
    <n v="752067.439999999"/>
    <n v="8.73398223293833"/>
    <n v="1.24079307871194"/>
    <n v="1.39031085839054"/>
    <n v="0.149517779678595"/>
    <x v="0"/>
  </r>
  <r>
    <x v="267"/>
    <x v="237"/>
    <n v="342"/>
    <s v="M"/>
    <s v="Water system representative claims that most customers are billed quarterly, but that expenses and revenues are tabulated on a monthly basis. Also, 2019 EAR lists the system as billing monthly."/>
    <s v="Y"/>
    <n v="36665"/>
    <n v="46082"/>
    <n v="46612"/>
    <n v="45357"/>
    <n v="44646"/>
    <n v="47812"/>
    <n v="48896"/>
    <n v="316070"/>
    <n v="13363"/>
    <n v="17056"/>
    <n v="81407"/>
    <n v="14068"/>
    <n v="13387"/>
    <n v="80518"/>
    <n v="14692"/>
    <n v="234491"/>
    <n v="83024"/>
    <n v="47488"/>
    <n v="82702"/>
    <n v="6536"/>
    <n v="48129"/>
    <n v="107173"/>
    <n v="7118"/>
    <n v="382170"/>
    <n v="13968"/>
    <n v="13326"/>
    <n v="79205"/>
    <n v="15660"/>
    <n v="13274"/>
    <n v="79516"/>
    <n v="14955"/>
    <n v="229904"/>
    <s v="[Company] also generates revenue from water that they lease, which isn't included in the table because it is collected annually at the end of each November. [Company] operated with a budget surplus of approximately $233,000 during the period of December 2018-November 2019. [Company] has operated at a budget deficity of approximately $22,600 during the period of December 2019-November 2020, which hasn't completed yet."/>
    <n v="0"/>
    <n v="1000000"/>
    <n v="1000000"/>
    <x v="1"/>
    <s v="N"/>
    <n v="0"/>
    <n v="0"/>
    <m/>
    <x v="0"/>
    <n v="234491"/>
    <n v="229904"/>
    <n v="66100"/>
    <n v="20.9130888727181"/>
    <n v="-4587"/>
    <n v="-1.95615183525167"/>
    <n v="0.741895782579808"/>
    <n v="0.601575215218358"/>
    <n v="-0.14032056736145"/>
    <x v="0"/>
  </r>
  <r>
    <x v="268"/>
    <x v="238"/>
    <n v="3877"/>
    <s v="BM"/>
    <m/>
    <m/>
    <n v="442100"/>
    <m/>
    <n v="988131"/>
    <m/>
    <n v="1219129"/>
    <m/>
    <n v="499672"/>
    <n v="3149032"/>
    <n v="760529"/>
    <m/>
    <n v="1825064"/>
    <m/>
    <n v="26387"/>
    <m/>
    <n v="1067689"/>
    <n v="3679669"/>
    <n v="499672"/>
    <m/>
    <n v="1243637"/>
    <m/>
    <n v="1219417"/>
    <m/>
    <n v="472674"/>
    <n v="3435399"/>
    <n v="794282"/>
    <m/>
    <n v="1850518"/>
    <m/>
    <m/>
    <m/>
    <n v="941729"/>
    <n v="3586529"/>
    <s v="Per the above, debt service payments payments and bond funded expenditures are included. Comment for Water System Information, total population served: 2910 are mutli-family and residential. The following is an estimated manual calculation; if we multiply 2910 and *5, we feel comfortable saying the total number is around 14550. *5=per person in one house hold."/>
    <n v="7345637"/>
    <n v="1781008"/>
    <n v="9126644"/>
    <x v="0"/>
    <s v="N"/>
    <n v="341"/>
    <n v="76447.31"/>
    <s v="8. Includes residential, commercial, and irrigation accounts."/>
    <x v="3"/>
    <n v="3679669"/>
    <n v="3586529"/>
    <n v="286367"/>
    <n v="9.09381041539114"/>
    <n v="-93140"/>
    <n v="-2.53120593183789"/>
    <n v="1.16850797324384"/>
    <n v="1.04399197880654"/>
    <n v="-0.124515994437304"/>
    <x v="0"/>
  </r>
  <r>
    <x v="269"/>
    <x v="239"/>
    <n v="2939"/>
    <s v="BM"/>
    <m/>
    <s v="N"/>
    <n v="449010"/>
    <n v="434712"/>
    <n v="469279"/>
    <n v="590799"/>
    <n v="585892"/>
    <n v="581072"/>
    <n v="537995"/>
    <n v="3648759"/>
    <n v="484658"/>
    <n v="419723"/>
    <n v="508725"/>
    <n v="540023"/>
    <n v="749790"/>
    <n v="604965"/>
    <n v="765712"/>
    <n v="4073596"/>
    <n v="393686"/>
    <n v="519483"/>
    <n v="529060"/>
    <n v="585359"/>
    <n v="563597"/>
    <n v="616513"/>
    <n v="585654"/>
    <n v="3793352"/>
    <n v="469037"/>
    <n v="428311"/>
    <n v="693305"/>
    <n v="644539"/>
    <n v="826420"/>
    <n v="651034"/>
    <n v="832207"/>
    <n v="4544853"/>
    <s v="Half of the customer services are billed each month. So, each customer receives a bill ever other month (Bi-Monthly). For example, the dollar amount in each month above is primarily the revenue collected from that months bills - from half of the system, but the total revenue amount reported also includes payments reveived late from customers billed in the prior month.[District] only has a small number of apartment buildings within its customer base. These apartments represent (23) of 2918 total services - or 0.79%. These units are not generally sub-metered. "/>
    <n v="0"/>
    <n v="6813084"/>
    <n v="6813084"/>
    <x v="1"/>
    <s v="N"/>
    <n v="7"/>
    <n v="2634.5"/>
    <m/>
    <x v="1"/>
    <n v="4073596"/>
    <n v="4544853"/>
    <n v="144593"/>
    <n v="3.96279940659276"/>
    <n v="471257"/>
    <n v="11.5685747923947"/>
    <n v="1.11643328594736"/>
    <n v="1.19811000930048"/>
    <n v="0.0816767233531224"/>
    <x v="0"/>
  </r>
  <r>
    <x v="270"/>
    <x v="240"/>
    <n v="2449"/>
    <s v="BM"/>
    <m/>
    <s v="N"/>
    <n v="1005320"/>
    <n v="1193674"/>
    <n v="1399605"/>
    <n v="1825001"/>
    <n v="2030654"/>
    <n v="2244357"/>
    <n v="2484802"/>
    <n v="12183413"/>
    <n v="1076577"/>
    <n v="1314781"/>
    <n v="1659615"/>
    <n v="1876122"/>
    <n v="2215116"/>
    <n v="2487884"/>
    <n v="2816600"/>
    <n v="13446695"/>
    <n v="951352"/>
    <n v="1118437"/>
    <n v="1326387"/>
    <n v="1550250"/>
    <n v="1986368"/>
    <n v="2213826"/>
    <n v="2452611"/>
    <n v="11599231"/>
    <n v="1156387"/>
    <n v="1390360"/>
    <n v="1761742"/>
    <n v="2065306"/>
    <n v="2416062"/>
    <n v="2704947"/>
    <n v="3107097"/>
    <n v="14601901"/>
    <s v="Water system bills customers bi-monthly, but keeps monthly records of expenses and revenues."/>
    <n v="0"/>
    <n v="3405823"/>
    <n v="3405823"/>
    <x v="0"/>
    <s v="N"/>
    <n v="115"/>
    <n v="21861"/>
    <m/>
    <x v="1"/>
    <n v="13446695"/>
    <n v="14601901"/>
    <n v="-584182"/>
    <n v="-4.79489614281318"/>
    <n v="1155206"/>
    <n v="8.59100321677557"/>
    <n v="1.10368867902615"/>
    <n v="1.25886802323361"/>
    <n v="0.155179344207461"/>
    <x v="0"/>
  </r>
  <r>
    <x v="271"/>
    <x v="241"/>
    <n v="4474"/>
    <s v="M"/>
    <m/>
    <m/>
    <n v="334919"/>
    <n v="243945"/>
    <n v="568020"/>
    <n v="289162"/>
    <n v="357350"/>
    <n v="299155"/>
    <n v="335926"/>
    <n v="2428477"/>
    <n v="291035.85"/>
    <n v="366259.86"/>
    <n v="367170.72"/>
    <n v="388721.58"/>
    <n v="438000.41"/>
    <n v="506704.99"/>
    <n v="528281.78"/>
    <n v="2886175.19"/>
    <n v="373551"/>
    <n v="209258"/>
    <n v="939056"/>
    <n v="297968"/>
    <n v="368379"/>
    <n v="519814"/>
    <n v="392998"/>
    <n v="3101024"/>
    <n v="363062.46"/>
    <n v="314884.96"/>
    <n v="387112.06"/>
    <n v="472940.22"/>
    <n v="519621.13"/>
    <n v="626943.49"/>
    <n v="537547.7"/>
    <n v="3222112.02"/>
    <m/>
    <n v="1046352"/>
    <n v="800000"/>
    <n v="1846352"/>
    <x v="0"/>
    <s v="N"/>
    <n v="366"/>
    <n v="121365"/>
    <m/>
    <x v="3"/>
    <n v="2886175.19"/>
    <n v="3222112.02"/>
    <n v="672547"/>
    <n v="27.6941885799207"/>
    <n v="335936.83"/>
    <n v="11.6395162415626"/>
    <n v="1.18847128879541"/>
    <n v="1.03904775325828"/>
    <n v="-0.149423535537127"/>
    <x v="0"/>
  </r>
  <r>
    <x v="272"/>
    <x v="242"/>
    <n v="470"/>
    <s v="M"/>
    <m/>
    <s v="N"/>
    <n v="47944.31"/>
    <n v="24475.57"/>
    <n v="22245.72"/>
    <n v="25291.21"/>
    <n v="26340.07"/>
    <n v="38113.94"/>
    <n v="30385.63"/>
    <m/>
    <n v="28897.31"/>
    <n v="23782.1"/>
    <n v="22974.45"/>
    <n v="30488.6"/>
    <n v="33490.46"/>
    <n v="24970.15"/>
    <n v="28782.35"/>
    <m/>
    <n v="29332.15"/>
    <n v="14149.87"/>
    <n v="17182.03"/>
    <n v="19598.27"/>
    <n v="13099.86"/>
    <n v="17238.99"/>
    <n v="17089.23"/>
    <m/>
    <n v="31679.5"/>
    <n v="22858.34"/>
    <n v="39423.19"/>
    <n v="24571.04"/>
    <n v="26761.87"/>
    <n v="28938.94"/>
    <n v="26598.34"/>
    <m/>
    <m/>
    <n v="42273.82"/>
    <n v="115304.8"/>
    <n v="157578.62"/>
    <x v="1"/>
    <s v="N"/>
    <n v="77"/>
    <n v="22755.23"/>
    <s v="[System] had several TCR failures last year and were assessed with large fines which may affect their financial status.  The last citation included a $10,000 fine which they have not paid yet.  They may need some help financially due to the citation fees, but it may not necessarily be due to the current COVID-19 situation.  "/>
    <x v="0"/>
    <n v="193385.42"/>
    <n v="200831.22"/>
    <m/>
    <m/>
    <n v="7445.80000000002"/>
    <n v="3.8502385546956"/>
    <m/>
    <m/>
    <m/>
    <x v="0"/>
  </r>
  <r>
    <x v="273"/>
    <x v="54"/>
    <n v="1163"/>
    <s v="BM"/>
    <m/>
    <s v="N"/>
    <n v="143000"/>
    <n v="247000"/>
    <m/>
    <n v="195000"/>
    <m/>
    <n v="205000"/>
    <m/>
    <n v="790000"/>
    <n v="73000"/>
    <n v="221000"/>
    <m/>
    <n v="237000"/>
    <m/>
    <n v="249000"/>
    <m/>
    <n v="780000"/>
    <n v="120000"/>
    <n v="192000"/>
    <m/>
    <n v="252000"/>
    <m/>
    <n v="238000"/>
    <m/>
    <n v="802000"/>
    <n v="42000"/>
    <n v="231000"/>
    <m/>
    <n v="254000"/>
    <m/>
    <n v="261000"/>
    <m/>
    <n v="788000"/>
    <s v="Water system is not sub-metered in apartments and amount is total monthly reveanue. Large expenses were due to purchase of [District] water for water system."/>
    <n v="232000"/>
    <n v="250000"/>
    <n v="480000"/>
    <x v="3"/>
    <s v="Y"/>
    <n v="60"/>
    <n v="20000"/>
    <s v="7. Loan taken from federal government for paycheck protection program. "/>
    <x v="1"/>
    <n v="780000"/>
    <n v="788000"/>
    <n v="12000"/>
    <n v="1.51898734177215"/>
    <n v="8000"/>
    <n v="1.02564102564103"/>
    <n v="0.987341772151899"/>
    <n v="0.982543640897756"/>
    <n v="-0.00479813125414319"/>
    <x v="0"/>
  </r>
  <r>
    <x v="274"/>
    <x v="243"/>
    <n v="1924"/>
    <s v="BM"/>
    <m/>
    <s v="N"/>
    <n v="93947"/>
    <n v="229039"/>
    <n v="83600"/>
    <n v="146592"/>
    <n v="135816"/>
    <n v="177881"/>
    <n v="117610"/>
    <n v="984455"/>
    <n v="262853"/>
    <m/>
    <n v="240748"/>
    <m/>
    <n v="265138"/>
    <m/>
    <n v="274980"/>
    <n v="1043719"/>
    <n v="159091"/>
    <n v="98221"/>
    <n v="225615"/>
    <n v="95210"/>
    <n v="121103"/>
    <n v="62351"/>
    <n v="217122"/>
    <n v="978716"/>
    <n v="248833"/>
    <m/>
    <n v="270869"/>
    <m/>
    <n v="289408"/>
    <m/>
    <n v="239319"/>
    <n v="1048429"/>
    <s v="Apartments are not sub metered and amounts are total monthly revenues. High expenses in May 2019 due to [District] loan payment of $110,940.00 and September, for water purchased from []. High expenses in June 2020 due to WRD loan payment of $110,940.00 and October, for water purchased from []. "/>
    <n v="0"/>
    <n v="320000"/>
    <n v="320000"/>
    <x v="5"/>
    <s v="N"/>
    <n v="116"/>
    <n v="30000"/>
    <s v="No specific account for capital improvements. No restrictive funds that can be used for emergency. "/>
    <x v="1"/>
    <n v="1043719"/>
    <n v="1048429"/>
    <n v="-5739"/>
    <n v="-0.582962146568406"/>
    <n v="4710"/>
    <n v="0.451270888045537"/>
    <n v="1.06019980598402"/>
    <n v="1.07122903886316"/>
    <n v="0.0110292328791419"/>
    <x v="0"/>
  </r>
  <r>
    <x v="275"/>
    <x v="244"/>
    <n v="2014"/>
    <s v="BM"/>
    <m/>
    <s v="N"/>
    <n v="114415.68"/>
    <n v="125373.19"/>
    <n v="106977.1"/>
    <n v="127925.12"/>
    <n v="116565.46"/>
    <n v="99721.52"/>
    <n v="129771.16"/>
    <n v="820749.23"/>
    <n v="118814.56"/>
    <n v="129256.51"/>
    <n v="124410.93"/>
    <n v="134073.83"/>
    <n v="163715.43"/>
    <n v="130849.34"/>
    <n v="171964.13"/>
    <n v="973084.73"/>
    <n v="121141.18"/>
    <n v="105786.33"/>
    <n v="159760.19"/>
    <n v="122319.42"/>
    <n v="356406.91"/>
    <n v="126224.1"/>
    <n v="185926.08"/>
    <n v="1177564.21"/>
    <n v="136725.04"/>
    <n v="144248.9"/>
    <n v="173645.04"/>
    <n v="140087.99"/>
    <n v="179616.72"/>
    <n v="149885.44"/>
    <n v="165641.96"/>
    <n v="1089851.09"/>
    <s v="Apartments are served by single meters. Billings are BM in the billing month we show $100,000.00 revenue the balance shown in the non billing months.(February April June August October December) 2020 2 main line breaks and 8 valve replacements just short of $300,000.00 added expenses for 2020. No loans were made to cover these extra expenses. Repaired [Location] in [Place] then replaced the Main from [Location, location]. Main break on[Location]  in [Place] repair and two valves replaced. Six more valves were replaced in [Place] to make sure we could control shut downs. We are still waiting for the grant from Waterboard for the Prospect tank and 85 valves that need replacement. SEE AUGUST 2020 AND OCTOBER 2020 FOR ABOVE LARGE EXPENSE..."/>
    <n v="1200000"/>
    <n v="600000"/>
    <n v="1800000"/>
    <x v="0"/>
    <s v="N"/>
    <n v="32"/>
    <n v="4439.39"/>
    <s v="The restriced amount of $1,200,000.00 is in CD's and would be available in an emergency. We have two customers that are still making payments and both are because of high water bills. We have waived all late payments and turn off fees, we notified customers they were late and needed to make payments on their bills. Two accounts 139.03 pays current bill and an additional $50.00 on the balance high water bill of $1,944.25, current balance 1,672.02, account 45.01 had two high water bills $497.75 March 1st billing and $446.92 September, Current balance $263.18 of which $239.75 is the current bill November 1st. Of the $4,439.39 late $1802.21 are the two accounts listed above. "/>
    <x v="1"/>
    <n v="973084.73"/>
    <n v="1089851.09"/>
    <n v="356814.98"/>
    <n v="43.4742996956573"/>
    <n v="116766.36"/>
    <n v="11.9996087082777"/>
    <n v="1.18560541323932"/>
    <n v="0.925513089430597"/>
    <n v="-0.260092323808719"/>
    <x v="0"/>
  </r>
  <r>
    <x v="276"/>
    <x v="245"/>
    <n v="4048"/>
    <s v="BM"/>
    <m/>
    <s v="N"/>
    <n v="544014"/>
    <n v="273147"/>
    <n v="778094"/>
    <n v="110166"/>
    <n v="330744"/>
    <n v="439213"/>
    <n v="479411"/>
    <n v="2954789"/>
    <n v="439085"/>
    <n v="467321"/>
    <n v="519863"/>
    <n v="544282"/>
    <n v="507530"/>
    <n v="546674"/>
    <n v="497549"/>
    <n v="3522304"/>
    <n v="395498"/>
    <n v="284780"/>
    <n v="861487"/>
    <n v="146787"/>
    <n v="564808"/>
    <n v="1005733"/>
    <n v="317743"/>
    <n v="3576836"/>
    <n v="503540"/>
    <n v="495885"/>
    <n v="483184"/>
    <n v="560392"/>
    <n v="454171"/>
    <n v="588351"/>
    <n v="527256"/>
    <n v="3612779"/>
    <s v="Water system bills customers bi-monthly, but keeps monthly records of expenses and revenues. Not all customers are on the billing schedule. For instance, some customers may pay their water bill in the months of January, March, May, etc. and another customer may pay their water bill in the months of February, April, June, etc."/>
    <n v="132600"/>
    <n v="5341735.99"/>
    <n v="5474335.99"/>
    <x v="1"/>
    <s v="N"/>
    <n v="69"/>
    <n v="14986.71"/>
    <s v="Addition hardship due to $3,500,000 well and $10,000,000 PFAS treatment. PFAS treatment could leave the system about $5,000,000 short. The answer to question, is not including expenses for mandated PFAS treatment."/>
    <x v="3"/>
    <n v="3522304"/>
    <n v="3612779"/>
    <n v="622047"/>
    <n v="21.0521631155389"/>
    <n v="90475"/>
    <n v="2.5686312141144"/>
    <n v="1.19206616783804"/>
    <n v="1.01004882527463"/>
    <n v="-0.182017342563414"/>
    <x v="0"/>
  </r>
  <r>
    <x v="277"/>
    <x v="246"/>
    <n v="1686"/>
    <s v="BM"/>
    <m/>
    <m/>
    <n v="139082.76"/>
    <n v="71636.6"/>
    <n v="95634.59"/>
    <n v="281003.8"/>
    <n v="166906.58"/>
    <n v="127941.09"/>
    <n v="148221.14"/>
    <m/>
    <n v="134025"/>
    <n v="93427.22"/>
    <n v="144435.76"/>
    <n v="105487.09"/>
    <n v="181599.03"/>
    <n v="119995.26"/>
    <n v="200398.23"/>
    <m/>
    <n v="99615.72"/>
    <n v="92507.42"/>
    <n v="264444.18"/>
    <n v="98005.56"/>
    <n v="109284.65"/>
    <n v="117950.4"/>
    <n v="131048.88"/>
    <m/>
    <n v="142501.12"/>
    <n v="92879.89"/>
    <n v="137766.54"/>
    <n v="98601.28"/>
    <n v="190989.18"/>
    <n v="117706.03"/>
    <n v="196325.66"/>
    <m/>
    <m/>
    <m/>
    <m/>
    <n v="1846066.88"/>
    <x v="1"/>
    <s v="N"/>
    <n v="202"/>
    <n v="63156.81"/>
    <m/>
    <x v="1"/>
    <n v="979367.59"/>
    <n v="976769.7"/>
    <m/>
    <m/>
    <n v="-2597.8899999999"/>
    <n v="-0.2652619942222"/>
    <m/>
    <m/>
    <m/>
    <x v="0"/>
  </r>
  <r>
    <x v="278"/>
    <x v="247"/>
    <n v="5760"/>
    <s v="M"/>
    <m/>
    <s v="N"/>
    <n v="302657"/>
    <n v="338327"/>
    <n v="442204"/>
    <n v="387443"/>
    <n v="573380"/>
    <n v="383915"/>
    <n v="392016"/>
    <m/>
    <n v="571138"/>
    <n v="583196"/>
    <n v="614867"/>
    <n v="675212"/>
    <n v="754994"/>
    <n v="601431"/>
    <n v="547758"/>
    <m/>
    <n v="205914"/>
    <n v="309560"/>
    <n v="459433"/>
    <n v="546352"/>
    <n v="431785"/>
    <n v="462451"/>
    <n v="398054"/>
    <m/>
    <n v="544434"/>
    <n v="652878"/>
    <n v="715763"/>
    <n v="721396"/>
    <n v="665484"/>
    <n v="653232"/>
    <n v="612802"/>
    <m/>
    <m/>
    <n v="590126"/>
    <n v="2367077"/>
    <n v="2957203"/>
    <x v="1"/>
    <s v="N"/>
    <n v="285"/>
    <n v="54066.66"/>
    <m/>
    <x v="3"/>
    <n v="4348596"/>
    <n v="4565989"/>
    <m/>
    <m/>
    <n v="217393"/>
    <n v="4.99915374985398"/>
    <m/>
    <m/>
    <m/>
    <x v="0"/>
  </r>
  <r>
    <x v="279"/>
    <x v="248"/>
    <n v="3128"/>
    <s v="M"/>
    <m/>
    <s v="N"/>
    <n v="206606"/>
    <n v="215265"/>
    <n v="455543"/>
    <m/>
    <n v="269865"/>
    <n v="219803"/>
    <n v="206383"/>
    <m/>
    <n v="333067"/>
    <n v="305779"/>
    <n v="356810"/>
    <m/>
    <n v="440758"/>
    <n v="408810"/>
    <n v="726752"/>
    <m/>
    <n v="245005"/>
    <n v="209466"/>
    <n v="406134"/>
    <n v="234974"/>
    <n v="221302"/>
    <n v="269787"/>
    <m/>
    <m/>
    <n v="375935"/>
    <n v="368703"/>
    <n v="458480"/>
    <n v="517863"/>
    <n v="684957"/>
    <n v="499510"/>
    <m/>
    <m/>
    <s v="Water system has not yet finished compiling October 2020 data yet. Water system also failed to provide data for July 2019.  Water system noted that: Governor's order for moratorium on water shut-offs is hindering revenue collection. Small water systems are likely to be the ones most affected. &quot;Mutual water companies must be included in any financial assistance provided to water systems.&quot;"/>
    <n v="0"/>
    <n v="3700000"/>
    <n v="3700000"/>
    <x v="1"/>
    <s v="N"/>
    <n v="27"/>
    <n v="10404.15"/>
    <m/>
    <x v="1"/>
    <m/>
    <m/>
    <m/>
    <m/>
    <m/>
    <m/>
    <m/>
    <m/>
    <m/>
    <x v="1"/>
  </r>
  <r>
    <x v="280"/>
    <x v="249"/>
    <n v="5158"/>
    <s v="BM"/>
    <m/>
    <s v="N"/>
    <n v="356794.08"/>
    <n v="300480.76"/>
    <n v="911777.2"/>
    <n v="150297.57"/>
    <n v="245001.21"/>
    <n v="286649.52"/>
    <n v="342025.31"/>
    <n v="2593025.65"/>
    <n v="336540.36"/>
    <n v="294672.37"/>
    <n v="298059.12"/>
    <n v="381449.73"/>
    <n v="305964.3"/>
    <n v="432620.57"/>
    <n v="427570.63"/>
    <n v="2467877.08"/>
    <n v="298620.04"/>
    <n v="235310.96"/>
    <n v="1717321.54"/>
    <n v="190276.55"/>
    <n v="188883.8"/>
    <n v="343676.83"/>
    <n v="291711.55"/>
    <n v="3265801.27"/>
    <n v="276361.48"/>
    <n v="299965.22"/>
    <n v="389927.5"/>
    <n v="346292.1"/>
    <n v="412045.94"/>
    <n v="390170.17"/>
    <n v="403219.58"/>
    <n v="2517981.99"/>
    <s v="WS indicated that the bi-monthly bill is broken down to monthly."/>
    <n v="70472.02"/>
    <n v="0"/>
    <n v="70472.02"/>
    <x v="6"/>
    <s v="N"/>
    <n v="250"/>
    <n v="190000"/>
    <m/>
    <x v="3"/>
    <n v="2467877.08"/>
    <n v="2517981.99"/>
    <n v="672775.62"/>
    <n v="25.9455829139214"/>
    <n v="50104.9100000001"/>
    <n v="2.03028385838407"/>
    <n v="0.951736470481887"/>
    <n v="0.771015068531711"/>
    <n v="-0.180721401950175"/>
    <x v="0"/>
  </r>
  <r>
    <x v="281"/>
    <x v="250"/>
    <n v="1677"/>
    <s v="M"/>
    <m/>
    <s v="N"/>
    <n v="171321"/>
    <n v="380045"/>
    <n v="139105"/>
    <n v="184234"/>
    <n v="234971"/>
    <n v="312552"/>
    <n v="556758"/>
    <m/>
    <n v="149131"/>
    <n v="228710"/>
    <n v="205229"/>
    <n v="256489"/>
    <n v="281249"/>
    <n v="317061"/>
    <n v="305692"/>
    <m/>
    <n v="277963"/>
    <n v="411276"/>
    <n v="228416"/>
    <n v="293133"/>
    <n v="201792"/>
    <n v="345549"/>
    <n v="986947"/>
    <m/>
    <n v="157707"/>
    <n v="175672"/>
    <n v="225264"/>
    <n v="432295"/>
    <n v="399309"/>
    <n v="818907"/>
    <n v="364949"/>
    <m/>
    <s v="June includes an SRF loan payment of $57,000, both years. Water system is not submetered and amounts are total monthly revenues."/>
    <n v="1800000"/>
    <n v="1850000"/>
    <n v="3650000"/>
    <x v="1"/>
    <s v="N"/>
    <n v="130"/>
    <n v="9500"/>
    <s v="Zip code data is an estimate, as this data is based on more than 30 days, however, SB 998 does not allow for shut off for a longer period. Our Restricted reserve fund can only be used for a Board determined emergency, installing treatment, or the purchase of water rights. We have not withdrawn from reserves for COVID. "/>
    <x v="1"/>
    <n v="1743561"/>
    <n v="2574103"/>
    <m/>
    <m/>
    <n v="830542"/>
    <n v="47.6348117444701"/>
    <m/>
    <m/>
    <m/>
    <x v="0"/>
  </r>
  <r>
    <x v="282"/>
    <x v="251"/>
    <n v="7498"/>
    <s v="BM"/>
    <m/>
    <m/>
    <n v="172549.63"/>
    <n v="3686455.26"/>
    <n v="2553538.39"/>
    <n v="635868.84"/>
    <n v="14310182.17"/>
    <n v="1452814.43"/>
    <n v="2275554.29"/>
    <n v="25286963.01"/>
    <n v="2080084.93"/>
    <n v="2359903.85"/>
    <n v="2978969.27"/>
    <n v="2010531.84"/>
    <n v="-1704288.67"/>
    <n v="2531024.52"/>
    <n v="3652556.63"/>
    <n v="13908782.37"/>
    <n v="2224034.47"/>
    <n v="2480830.54"/>
    <n v="2288386.93"/>
    <n v="14148111.51"/>
    <n v="1411142.04"/>
    <n v="3231373.97"/>
    <n v="1696422.44"/>
    <n v="27471301.9"/>
    <n v="4376852.18"/>
    <n v="1812285.68"/>
    <n v="3770063.01"/>
    <n v="1923120.32"/>
    <n v="-1216573.24"/>
    <n v="2360118.46"/>
    <n v="3761941.1"/>
    <n v="16787807.51"/>
    <m/>
    <m/>
    <n v="63124000"/>
    <n v="63124000"/>
    <x v="1"/>
    <s v="N"/>
    <n v="472"/>
    <n v="405838.44"/>
    <s v="5. Beginning fund balance for the district. Fund restricted for the operation, maintenance, repair, and construction of waterworks systems. There have not been any funds taken out of the reserve funds. "/>
    <x v="3"/>
    <n v="13908782.37"/>
    <n v="16787807.51"/>
    <n v="2184338.89"/>
    <n v="8.63820178459618"/>
    <n v="2879025.14"/>
    <n v="20.6993327195183"/>
    <n v="0.550037676113957"/>
    <n v="0.611103455202464"/>
    <n v="0.0610657790885063"/>
    <x v="0"/>
  </r>
  <r>
    <x v="283"/>
    <x v="252"/>
    <n v="16"/>
    <s v="M"/>
    <m/>
    <m/>
    <n v="2558"/>
    <n v="720"/>
    <n v="720"/>
    <n v="2432.37"/>
    <n v="1077.45"/>
    <n v="790"/>
    <n v="3052"/>
    <n v="11349.82"/>
    <n v="2700"/>
    <n v="2700"/>
    <n v="4725"/>
    <n v="2700"/>
    <n v="2700"/>
    <n v="4850"/>
    <n v="3600"/>
    <n v="23975"/>
    <n v="3383"/>
    <n v="720"/>
    <n v="1001.59"/>
    <n v="720"/>
    <n v="720"/>
    <n v="720"/>
    <n v="1285.49"/>
    <n v="8550.08"/>
    <n v="1800"/>
    <n v="1800"/>
    <n v="1800"/>
    <n v="11400"/>
    <n v="3600"/>
    <n v="2925"/>
    <n v="2925"/>
    <n v="26250"/>
    <s v="The variability in the revenue is a result of a few residents who have not signed up for direct with drawl. The big catch up in July 2020 was a result of catch up for many residents once we launched the new online payment option. There is a disparity of expenses due to the timing of paying annual property tax which occurs in December each year and accounts to $6,100 annually. Additionally, the water manager does not provide invoices on a regular basis and typically sends invoices towards the end of year. "/>
    <n v="0"/>
    <n v="16550"/>
    <n v="16550"/>
    <x v="1"/>
    <s v="N"/>
    <n v="3"/>
    <n v="2025"/>
    <m/>
    <x v="2"/>
    <n v="23975"/>
    <n v="26250"/>
    <n v="-2799.74"/>
    <n v="-24.6677039812085"/>
    <n v="2275"/>
    <n v="9.48905109489051"/>
    <n v="2.11236830187615"/>
    <n v="3.07014671207755"/>
    <n v="0.957778410201395"/>
    <x v="0"/>
  </r>
  <r>
    <x v="284"/>
    <x v="253"/>
    <n v="8728"/>
    <s v="M"/>
    <m/>
    <m/>
    <m/>
    <m/>
    <m/>
    <m/>
    <m/>
    <m/>
    <m/>
    <n v="7543212"/>
    <m/>
    <m/>
    <m/>
    <m/>
    <m/>
    <m/>
    <m/>
    <n v="9352434"/>
    <m/>
    <m/>
    <m/>
    <m/>
    <m/>
    <m/>
    <m/>
    <n v="8423564"/>
    <m/>
    <m/>
    <m/>
    <m/>
    <m/>
    <m/>
    <m/>
    <n v="11557847"/>
    <m/>
    <n v="1141000"/>
    <n v="8582656"/>
    <n v="9723656"/>
    <x v="1"/>
    <s v="N"/>
    <n v="67"/>
    <n v="14076"/>
    <s v="The [System] is self-sufficient and financially sound, including adequate reserves for an emergency. Current revenue and expense trends at the [System] are manageable."/>
    <x v="3"/>
    <n v="9352434"/>
    <n v="11557847"/>
    <n v="880352"/>
    <n v="11.6707842759822"/>
    <n v="2205413"/>
    <n v="23.5811661434874"/>
    <n v="1.23984769352896"/>
    <n v="1.37208514115878"/>
    <n v="0.132237447629814"/>
    <x v="0"/>
  </r>
  <r>
    <x v="285"/>
    <x v="254"/>
    <n v="8728"/>
    <s v="BM"/>
    <m/>
    <m/>
    <m/>
    <m/>
    <m/>
    <m/>
    <m/>
    <m/>
    <m/>
    <m/>
    <n v="1511721"/>
    <n v="1376736"/>
    <n v="3533879"/>
    <n v="754707"/>
    <n v="1965129"/>
    <n v="1611908"/>
    <n v="2399641"/>
    <n v="13153721"/>
    <m/>
    <m/>
    <m/>
    <m/>
    <m/>
    <m/>
    <m/>
    <m/>
    <n v="1515735"/>
    <n v="1492950"/>
    <n v="3572305"/>
    <n v="502064"/>
    <n v="2220572"/>
    <n v="1775519"/>
    <n v="2121559"/>
    <n v="13200702"/>
    <s v="[] budgets are evaluated on an annual basis. Monthly expenses are not an accurate representation of total annual budget expenses and are not shown here."/>
    <n v="5573885"/>
    <n v="12568444"/>
    <n v="18142329"/>
    <x v="1"/>
    <s v="N"/>
    <n v="125"/>
    <n v="60000"/>
    <s v="Reserve - Note - As of June 30, 2020. Delinquent account debt - Estimate based on water portion of the combined utility bill. "/>
    <x v="3"/>
    <n v="13153721"/>
    <n v="13200702"/>
    <m/>
    <m/>
    <n v="46981"/>
    <n v="0.357168895402297"/>
    <m/>
    <m/>
    <m/>
    <x v="0"/>
  </r>
  <r>
    <x v="286"/>
    <x v="255"/>
    <n v="1664"/>
    <s v="BM"/>
    <m/>
    <m/>
    <n v="234680"/>
    <n v="154655"/>
    <n v="265613"/>
    <n v="66486"/>
    <n v="290287"/>
    <n v="203144"/>
    <n v="232626"/>
    <n v="1447491"/>
    <n v="645952"/>
    <n v="174882"/>
    <n v="333872"/>
    <n v="196388"/>
    <n v="249607"/>
    <n v="241385"/>
    <n v="196644"/>
    <n v="2038730"/>
    <n v="79286"/>
    <n v="217916"/>
    <n v="102688"/>
    <n v="116242"/>
    <n v="133445"/>
    <n v="135226"/>
    <n v="214306"/>
    <n v="999109"/>
    <n v="647034"/>
    <n v="253573"/>
    <n v="337543"/>
    <n v="403896"/>
    <n v="21131"/>
    <n v="463187"/>
    <n v="36691"/>
    <n v="2163055"/>
    <m/>
    <m/>
    <n v="1502681"/>
    <n v="1502681"/>
    <x v="0"/>
    <s v="N"/>
    <n v="103"/>
    <n v="44000"/>
    <s v="No late fee applied for delinquent accounts."/>
    <x v="1"/>
    <n v="2038730"/>
    <n v="2163055"/>
    <n v="-448382"/>
    <n v="-30.9764965723448"/>
    <n v="124325"/>
    <n v="6.0981591480971"/>
    <n v="1.40845780733697"/>
    <n v="2.16498400074466"/>
    <n v="0.756526193407692"/>
    <x v="0"/>
  </r>
  <r>
    <x v="287"/>
    <x v="256"/>
    <n v="6530"/>
    <s v="M"/>
    <m/>
    <m/>
    <m/>
    <m/>
    <m/>
    <m/>
    <m/>
    <m/>
    <m/>
    <n v="5300000"/>
    <m/>
    <m/>
    <m/>
    <m/>
    <m/>
    <m/>
    <m/>
    <n v="8100000"/>
    <m/>
    <m/>
    <m/>
    <m/>
    <m/>
    <m/>
    <m/>
    <n v="5900000"/>
    <m/>
    <m/>
    <m/>
    <m/>
    <m/>
    <m/>
    <m/>
    <n v="8500000"/>
    <s v="Expense cost increased due to increased cost of purchased treated water. Expense cost only includes operating cost. Does not inlcude debt service ($1.1M/year) and constributions to capital improvement program and reserves (which averages $5M+ over the next 5 years)."/>
    <n v="250000"/>
    <n v="8150000"/>
    <n v="8400000"/>
    <x v="1"/>
    <s v="N"/>
    <n v="325"/>
    <n v="56000"/>
    <s v="325 residential deliquent accounts represent 5.5% of all residential accounts. 25 Non-residential deliquent accounts - $80,000 debt"/>
    <x v="3"/>
    <n v="8100000"/>
    <n v="8500000"/>
    <n v="600000"/>
    <n v="11.3207547169811"/>
    <n v="400000"/>
    <n v="4.93827160493827"/>
    <n v="1.52830188679245"/>
    <n v="1.44067796610169"/>
    <n v="-0.0876239206907581"/>
    <x v="0"/>
  </r>
  <r>
    <x v="288"/>
    <x v="257"/>
    <n v="4293"/>
    <s v="BM"/>
    <m/>
    <m/>
    <m/>
    <m/>
    <m/>
    <m/>
    <m/>
    <m/>
    <m/>
    <n v="7955780"/>
    <m/>
    <m/>
    <m/>
    <m/>
    <m/>
    <m/>
    <m/>
    <n v="10462829"/>
    <m/>
    <m/>
    <m/>
    <m/>
    <m/>
    <m/>
    <m/>
    <n v="8370729"/>
    <m/>
    <m/>
    <m/>
    <m/>
    <m/>
    <m/>
    <m/>
    <n v="11473710"/>
    <m/>
    <n v="375000"/>
    <n v="14577058"/>
    <n v="14952058"/>
    <x v="0"/>
    <s v="N"/>
    <n v="308"/>
    <n v="443930"/>
    <m/>
    <x v="3"/>
    <n v="10462829"/>
    <n v="11473710"/>
    <n v="414949"/>
    <n v="5.21569223885025"/>
    <n v="1010881"/>
    <n v="9.66164122533208"/>
    <n v="1.3151229672012"/>
    <n v="1.37069423702523"/>
    <n v="0.0555712698240294"/>
    <x v="0"/>
  </r>
  <r>
    <x v="289"/>
    <x v="258"/>
    <n v="4181"/>
    <s v="M"/>
    <m/>
    <m/>
    <n v="535000"/>
    <n v="586586"/>
    <n v="2539068"/>
    <n v="265469"/>
    <n v="866670"/>
    <n v="1589188"/>
    <n v="270000"/>
    <n v="6651981"/>
    <n v="860891"/>
    <n v="934671"/>
    <n v="1096083"/>
    <n v="1207722"/>
    <n v="1497881"/>
    <n v="1447290"/>
    <n v="1302544"/>
    <n v="8347082"/>
    <n v="1001698"/>
    <n v="569369"/>
    <n v="2265093"/>
    <n v="1312465"/>
    <n v="682064"/>
    <n v="873313"/>
    <n v="1667518"/>
    <n v="8371520"/>
    <m/>
    <m/>
    <n v="6699934"/>
    <n v="970983"/>
    <n v="1935736"/>
    <n v="1498315"/>
    <m/>
    <n v="11104968"/>
    <s v="From the months of November 2019 - May 2020 no revenue booked until June 2020 due to a change in our billilng contractor. October 2020 has not been included in our financial system as of yet. "/>
    <m/>
    <n v="2381988"/>
    <n v="2381988"/>
    <x v="1"/>
    <s v="N"/>
    <n v="335"/>
    <n v="294165"/>
    <s v="Only residential delinquent accounts have been included. In addition to impacts related to COVID, the City was also impacted by a sudden change in billing vendors.  In November of 2019, the City’s billing vendor [vendor] announced they would discontinue service at the end of that month due to financial hardship.  The City engaged a new billing vendor in December and began the process of data transfers and system setup.  The first issuance of bills was March of 2020 representing 3-4 billing months depending on meter read cycle. This alone would have resulted in an increase in overdue payments as the larger billing period resulted in payments that customers were not used to seeing and automatics payments were required to be setup again.  Additionally, with the timing of new bills issued with shelter in place orders at the onset of COVID, many businesses were overdue as again, new automatic payment setup needed to be completed."/>
    <x v="3"/>
    <n v="8347082"/>
    <n v="11104968"/>
    <n v="1719539"/>
    <n v="25.8500287358007"/>
    <n v="2757886"/>
    <n v="33.0401210866264"/>
    <n v="1.25482649454351"/>
    <n v="1.32651752608845"/>
    <n v="0.071691031544947"/>
    <x v="0"/>
  </r>
  <r>
    <x v="290"/>
    <x v="259"/>
    <n v="6458"/>
    <s v="BM"/>
    <m/>
    <m/>
    <n v="423620.46"/>
    <n v="474067.66"/>
    <n v="1621043.47"/>
    <n v="287519.43"/>
    <n v="574445.57"/>
    <n v="657445.38"/>
    <n v="606916.52"/>
    <n v="4645058.49"/>
    <m/>
    <m/>
    <m/>
    <m/>
    <m/>
    <m/>
    <m/>
    <n v="7334036.78"/>
    <n v="440358.49"/>
    <n v="479853.3"/>
    <n v="1131170.78"/>
    <n v="280773.31"/>
    <n v="557586.2"/>
    <n v="569544.25"/>
    <n v="498979.58"/>
    <n v="3958265.91"/>
    <m/>
    <m/>
    <m/>
    <m/>
    <m/>
    <m/>
    <m/>
    <n v="6935371.01"/>
    <m/>
    <m/>
    <m/>
    <n v="8200000"/>
    <x v="1"/>
    <s v="N"/>
    <n v="531"/>
    <n v="689942.92"/>
    <s v="Total cash in reserve is approximately 632% higher than the cash required for operations. City is practicing all safety measures to avoid a Covid-19 outbreak, yet still a major concern for Utilities and Operational assurance of vital services."/>
    <x v="3"/>
    <n v="7334036.78"/>
    <n v="6935371.01"/>
    <n v="-686792.58"/>
    <n v="-14.785445252811"/>
    <n v="-398665.77"/>
    <n v="-5.43582997957096"/>
    <n v="1.57889008196321"/>
    <n v="1.75212357322401"/>
    <n v="0.173233491260804"/>
    <x v="0"/>
  </r>
  <r>
    <x v="291"/>
    <x v="260"/>
    <n v="8160"/>
    <s v="O"/>
    <s v="Commericial and single family residential accounts - bi-monthly except single family accounts opened after Februrary 2020 - monthly.  Irrigation &amp; related accounts -  monthly. "/>
    <m/>
    <n v="1524085"/>
    <n v="1171313"/>
    <n v="2484378"/>
    <n v="709213"/>
    <n v="1432613"/>
    <n v="1344865"/>
    <n v="1331481"/>
    <n v="9997948"/>
    <n v="1099049"/>
    <n v="969573"/>
    <n v="3831660"/>
    <n v="61740"/>
    <n v="1275366"/>
    <n v="1575910"/>
    <n v="1697205"/>
    <n v="10510503"/>
    <n v="1018011"/>
    <n v="1098029"/>
    <n v="2744997"/>
    <n v="652367"/>
    <n v="1371768"/>
    <n v="1316838"/>
    <n v="1324328"/>
    <n v="9526338"/>
    <n v="1289315"/>
    <n v="1146926"/>
    <n v="3830875"/>
    <n v="26629"/>
    <n v="1392704"/>
    <n v="1615350"/>
    <n v="1953418"/>
    <n v="11255217"/>
    <m/>
    <n v="0"/>
    <n v="15607000"/>
    <n v="15607000"/>
    <x v="1"/>
    <s v="N"/>
    <n v="107"/>
    <n v="88575"/>
    <s v="Zero delinquent accounts prior to March 2020."/>
    <x v="3"/>
    <n v="10510503"/>
    <n v="11255217"/>
    <n v="-471610"/>
    <n v="-4.71706794234177"/>
    <n v="744714"/>
    <n v="7.08542683447215"/>
    <n v="1.05126601978726"/>
    <n v="1.1814841127829"/>
    <n v="0.130218092995637"/>
    <x v="0"/>
  </r>
  <r>
    <x v="292"/>
    <x v="60"/>
    <n v="3752"/>
    <s v="BM"/>
    <m/>
    <m/>
    <n v="446800"/>
    <n v="432940"/>
    <n v="454363"/>
    <n v="517858"/>
    <n v="629795"/>
    <n v="297541"/>
    <n v="534593"/>
    <n v="3313890"/>
    <n v="518658"/>
    <n v="480940"/>
    <n v="294466"/>
    <n v="468054"/>
    <n v="576833"/>
    <n v="379438"/>
    <n v="712683"/>
    <n v="3431072"/>
    <n v="461798"/>
    <n v="450427"/>
    <n v="382135"/>
    <n v="558184"/>
    <n v="481417"/>
    <n v="448841"/>
    <n v="475763"/>
    <n v="3258565"/>
    <n v="442523"/>
    <n v="384914"/>
    <n v="613494"/>
    <n v="505973"/>
    <n v="563317"/>
    <n v="640984"/>
    <n v="639178"/>
    <n v="3790383"/>
    <s v="Due to the City's lease arrangement, the numbers are provided by [company] for 2019 data; and by [company]for 2020 data.  Due to the recent transition of lease agreement from [company]to[company] certain amounts contain estimates.  "/>
    <n v="9138600"/>
    <n v="300000"/>
    <n v="9438600"/>
    <x v="0"/>
    <s v="N"/>
    <n v="313"/>
    <n v="198122.72"/>
    <s v="#5: The restricted cash reflected consists of both externally restricted sources (i.e. capital surcharges and development fees) and internally restricted funds for capital emergencies, operating liquidity in event of lease termination, and interfund water capital advances. Under the City's lease agreement, [company] provides all operational liquidity.  The amount reflected as unrestricted represents an amount the CIty may potentially provide for extreme COVID account distress.   #6: This answer depends.  It is difficult to attribute causation on current payment trends.  A number of customers increasingly may require financial assistance with water bills (i.e. payment plans) or, given a high degree of population mobility, may simply close accounts and leave the service area with unpaid bills - which would create stress on system finances more immediately than 12 months depending on amount of activity.  We note that historically stressed customers are adding average monthly delinquent balance of appoximately $27,000, and are also noting a widespread potential for additional residential customers to become 60+ days aged. Under the City's lease agreement, [company] manages and carries operational liquidity.  #8: This data was pulled on 11/19/2020. Balances greater than $0 and that are 60 or more days past due were used to calculate the number of delinquent accounts and the total debt. The next page shows a breakdown of residential accounts by delinquent amounts. Only active residential accounts were used for the report on the next page."/>
    <x v="3"/>
    <n v="3431072"/>
    <n v="3790383"/>
    <n v="-55325"/>
    <n v="-1.66948812422863"/>
    <n v="359311"/>
    <n v="10.4722663937102"/>
    <n v="1.03536085989577"/>
    <n v="1.16320619659267"/>
    <n v="0.1278453366969"/>
    <x v="0"/>
  </r>
  <r>
    <x v="293"/>
    <x v="261"/>
    <n v="3885"/>
    <s v="BM"/>
    <m/>
    <m/>
    <n v="449004"/>
    <n v="536531"/>
    <n v="466929"/>
    <n v="561745"/>
    <n v="520180"/>
    <n v="528218"/>
    <n v="620525"/>
    <n v="3683132"/>
    <n v="423011"/>
    <n v="466540"/>
    <n v="543865"/>
    <n v="546941"/>
    <n v="533208"/>
    <n v="603401"/>
    <n v="836124"/>
    <n v="3953090"/>
    <n v="511475"/>
    <n v="476014"/>
    <n v="675658"/>
    <n v="620852"/>
    <n v="534881"/>
    <n v="560183"/>
    <m/>
    <n v="3379063"/>
    <n v="516300"/>
    <n v="545122"/>
    <n v="538967"/>
    <n v="549440"/>
    <n v="567539"/>
    <n v="650529"/>
    <m/>
    <n v="3367897"/>
    <s v="October 2020 expense and revenue data not available"/>
    <m/>
    <n v="2878418"/>
    <n v="2878418"/>
    <x v="1"/>
    <s v="N"/>
    <n v="16"/>
    <n v="3819.1"/>
    <s v="The District has had minimal expenses related to COVID-19. The District has incurred expenses related to safety supplies and laptop computer purchase with total approximately $4-$5K. Customer water consumption has increased every month since March with the exception of May and October. "/>
    <x v="3"/>
    <n v="3953090"/>
    <n v="3367897"/>
    <n v="-304069"/>
    <n v="-8.25571823111417"/>
    <n v="-585193"/>
    <n v="-14.8034322517322"/>
    <n v="1.07329577109916"/>
    <n v="0.996695533643498"/>
    <n v="-0.0766002374556642"/>
    <x v="0"/>
  </r>
  <r>
    <x v="294"/>
    <x v="262"/>
    <n v="51"/>
    <s v="M"/>
    <m/>
    <m/>
    <n v="4731"/>
    <n v="1972"/>
    <n v="929"/>
    <n v="1023"/>
    <n v="1323"/>
    <n v="4534"/>
    <n v="4485"/>
    <n v="18997"/>
    <n v="4220"/>
    <n v="5284"/>
    <n v="3916"/>
    <n v="4195"/>
    <n v="5178"/>
    <n v="6063"/>
    <n v="5763"/>
    <n v="31619"/>
    <n v="3812"/>
    <n v="2903"/>
    <n v="1011"/>
    <n v="3323"/>
    <n v="1186"/>
    <n v="3664"/>
    <n v="3853"/>
    <n v="19752"/>
    <n v="3497"/>
    <n v="5114"/>
    <n v="7868"/>
    <n v="9413"/>
    <n v="7132"/>
    <n v="8470"/>
    <n v="8732"/>
    <n v="50226"/>
    <s v="Revenue increased in 2020 through increased drought rates to limit water use. "/>
    <m/>
    <n v="221000"/>
    <n v="221000"/>
    <x v="1"/>
    <s v="N"/>
    <n v="0"/>
    <n v="0"/>
    <s v="Zero truly delinquent accounts. Some customers occassionally pay late but do eventually pay in full. "/>
    <x v="2"/>
    <n v="31619"/>
    <n v="50226"/>
    <n v="755"/>
    <n v="3.97431173343159"/>
    <n v="18607"/>
    <n v="58.8475283848319"/>
    <n v="1.66442069800495"/>
    <n v="2.54283110571081"/>
    <n v="0.878410407705866"/>
    <x v="2"/>
  </r>
  <r>
    <x v="295"/>
    <x v="263"/>
    <n v="309"/>
    <s v="M"/>
    <m/>
    <m/>
    <n v="11006"/>
    <n v="13705"/>
    <n v="40642"/>
    <n v="14201"/>
    <n v="39304"/>
    <n v="66653"/>
    <n v="43567"/>
    <n v="229078"/>
    <n v="26123"/>
    <n v="36685"/>
    <n v="41076"/>
    <n v="53433"/>
    <n v="79337"/>
    <n v="61704"/>
    <n v="64041"/>
    <n v="362399"/>
    <n v="28509"/>
    <n v="34693"/>
    <n v="48861"/>
    <n v="30628"/>
    <n v="59514"/>
    <n v="65243"/>
    <n v="19255"/>
    <n v="286703"/>
    <n v="31270"/>
    <n v="31746"/>
    <n v="50136"/>
    <n v="59297"/>
    <n v="63513"/>
    <n v="56698"/>
    <n v="54432"/>
    <n v="347092"/>
    <m/>
    <n v="108784"/>
    <n v="303000"/>
    <n v="411784"/>
    <x v="1"/>
    <s v="N"/>
    <n v="13"/>
    <n v="8279"/>
    <s v="2 COVID related delinquent accounts"/>
    <x v="0"/>
    <n v="362399"/>
    <n v="347092"/>
    <n v="57625"/>
    <n v="25.1551873161107"/>
    <n v="-15307"/>
    <n v="-4.22379752703512"/>
    <n v="1.58198954068047"/>
    <n v="1.2106326058674"/>
    <n v="-0.371356934813071"/>
    <x v="0"/>
  </r>
  <r>
    <x v="296"/>
    <x v="75"/>
    <n v="24"/>
    <s v="M"/>
    <m/>
    <m/>
    <n v="1806.17"/>
    <n v="2120.13"/>
    <n v="5378.51"/>
    <n v="5734.3"/>
    <n v="100"/>
    <n v="2927.02"/>
    <n v="2264.37"/>
    <n v="20330.5"/>
    <n v="2000"/>
    <m/>
    <n v="3762.42"/>
    <n v="1920"/>
    <n v="8266.86"/>
    <m/>
    <n v="6487.34"/>
    <n v="22436.62"/>
    <n v="7517.82"/>
    <n v="1368.1"/>
    <n v="1911.44"/>
    <n v="2121.68"/>
    <n v="7443.52"/>
    <n v="4380.9"/>
    <n v="5545.2"/>
    <n v="30288.66"/>
    <n v="2597.88"/>
    <n v="3346.35"/>
    <n v="3306.77"/>
    <n v="3357.03"/>
    <n v="3817.18"/>
    <n v="3514.99"/>
    <n v="3234.66"/>
    <n v="23174.86"/>
    <s v="Expenses higher than revenue due to water system improvements and increased operation costs in late 2019. Expenses billed in early 2020.  "/>
    <m/>
    <n v="38822"/>
    <n v="38822"/>
    <x v="3"/>
    <s v="N"/>
    <n v="0"/>
    <n v="0"/>
    <s v="No additional comments."/>
    <x v="2"/>
    <n v="22436.62"/>
    <n v="23174.86"/>
    <n v="9958.16"/>
    <n v="48.981382651681"/>
    <n v="738.240000000002"/>
    <n v="3.29033517526259"/>
    <n v="1.10359410737562"/>
    <n v="0.765133221476288"/>
    <n v="-0.338460885899329"/>
    <x v="0"/>
  </r>
  <r>
    <x v="297"/>
    <x v="264"/>
    <n v="15"/>
    <s v="Q"/>
    <m/>
    <m/>
    <m/>
    <m/>
    <m/>
    <m/>
    <m/>
    <m/>
    <m/>
    <n v="11693"/>
    <m/>
    <m/>
    <m/>
    <m/>
    <m/>
    <m/>
    <m/>
    <n v="12595"/>
    <m/>
    <m/>
    <m/>
    <m/>
    <m/>
    <m/>
    <m/>
    <n v="6799"/>
    <m/>
    <m/>
    <m/>
    <m/>
    <m/>
    <m/>
    <m/>
    <n v="11881"/>
    <m/>
    <n v="11751"/>
    <n v="6788"/>
    <n v="18539"/>
    <x v="1"/>
    <s v="N"/>
    <n v="1"/>
    <n v="345"/>
    <m/>
    <x v="2"/>
    <n v="12595"/>
    <n v="11881"/>
    <n v="-4894"/>
    <n v="-41.8541007440349"/>
    <n v="-714"/>
    <n v="-5.66891623660183"/>
    <n v="1.07714016933208"/>
    <n v="1.74746286218562"/>
    <n v="0.670322692853537"/>
    <x v="0"/>
  </r>
  <r>
    <x v="298"/>
    <x v="265"/>
    <n v="18"/>
    <s v="Q"/>
    <m/>
    <m/>
    <n v="5662.62"/>
    <n v="1898.4"/>
    <n v="646.86"/>
    <n v="1329.93"/>
    <n v="1019.25"/>
    <n v="13250.26"/>
    <n v="16153.55"/>
    <n v="39960.87"/>
    <m/>
    <m/>
    <m/>
    <n v="8874.16"/>
    <m/>
    <n v="10367.95"/>
    <m/>
    <n v="19242.11"/>
    <n v="1523.9"/>
    <n v="10799.41"/>
    <n v="3485.41"/>
    <n v="1722.68"/>
    <n v="5661.94"/>
    <n v="7763.62"/>
    <n v="962.39"/>
    <n v="31919.35"/>
    <n v="8788.91"/>
    <n v="7965.26"/>
    <n v="5040.82"/>
    <n v="12690.87"/>
    <n v="643.42"/>
    <n v="4365.95"/>
    <n v="1427.5"/>
    <n v="40922.73"/>
    <s v="2019 expenses include payment to water manager for extensive work on water treatment system at startup. Now paid in full. "/>
    <m/>
    <n v="20000"/>
    <n v="20000"/>
    <x v="1"/>
    <s v="N"/>
    <n v="10"/>
    <n v="12998.01"/>
    <s v="There is only 1 account that has greater than 2 overdue invoices. That account has a total of 5 overdue invoices. The customer owe $2874.69. I expect the other customers will pay if reminded."/>
    <x v="2"/>
    <n v="19242.11"/>
    <n v="40922.73"/>
    <n v="-8041.52"/>
    <n v="-20.1234857999838"/>
    <n v="21680.62"/>
    <n v="112.672778608999"/>
    <n v="0.481523800657994"/>
    <n v="1.28206652077815"/>
    <n v="0.800542720120155"/>
    <x v="2"/>
  </r>
  <r>
    <x v="299"/>
    <x v="266"/>
    <n v="33"/>
    <s v="Q"/>
    <m/>
    <m/>
    <m/>
    <m/>
    <m/>
    <m/>
    <m/>
    <m/>
    <m/>
    <m/>
    <m/>
    <m/>
    <n v="13100"/>
    <m/>
    <m/>
    <n v="16100"/>
    <m/>
    <n v="29200"/>
    <m/>
    <m/>
    <m/>
    <m/>
    <m/>
    <m/>
    <m/>
    <m/>
    <m/>
    <m/>
    <n v="13700"/>
    <m/>
    <m/>
    <n v="16188"/>
    <m/>
    <n v="29888"/>
    <m/>
    <n v="500000"/>
    <n v="110000"/>
    <n v="610000"/>
    <x v="1"/>
    <s v="N"/>
    <n v="0"/>
    <n v="0"/>
    <m/>
    <x v="2"/>
    <n v="29200"/>
    <n v="29888"/>
    <m/>
    <m/>
    <n v="688"/>
    <n v="2.35616438356164"/>
    <m/>
    <m/>
    <m/>
    <x v="0"/>
  </r>
  <r>
    <x v="300"/>
    <x v="174"/>
    <n v="108"/>
    <s v="M"/>
    <m/>
    <m/>
    <m/>
    <m/>
    <m/>
    <m/>
    <m/>
    <m/>
    <m/>
    <n v="89501.82"/>
    <m/>
    <m/>
    <m/>
    <m/>
    <m/>
    <m/>
    <m/>
    <n v="123425.49"/>
    <m/>
    <m/>
    <m/>
    <m/>
    <m/>
    <m/>
    <m/>
    <n v="85235.29"/>
    <m/>
    <m/>
    <m/>
    <m/>
    <m/>
    <m/>
    <m/>
    <n v="170208.16"/>
    <m/>
    <n v="168635"/>
    <n v="190642"/>
    <n v="359277"/>
    <x v="1"/>
    <s v="N"/>
    <n v="3"/>
    <n v="2500"/>
    <m/>
    <x v="2"/>
    <n v="123425.49"/>
    <n v="170208.16"/>
    <n v="-4266.53000000001"/>
    <n v="-4.76697568831563"/>
    <n v="46782.67"/>
    <n v="37.9035724306219"/>
    <n v="1.37902771139179"/>
    <n v="1.99692122828467"/>
    <n v="0.617893516892879"/>
    <x v="0"/>
  </r>
  <r>
    <x v="301"/>
    <x v="267"/>
    <n v="4486"/>
    <s v="BM"/>
    <m/>
    <m/>
    <m/>
    <m/>
    <m/>
    <m/>
    <m/>
    <m/>
    <m/>
    <n v="3500000"/>
    <m/>
    <m/>
    <m/>
    <m/>
    <m/>
    <m/>
    <m/>
    <n v="5000000"/>
    <m/>
    <m/>
    <m/>
    <m/>
    <m/>
    <m/>
    <m/>
    <n v="3700000"/>
    <m/>
    <m/>
    <m/>
    <m/>
    <m/>
    <m/>
    <m/>
    <n v="4500000"/>
    <m/>
    <m/>
    <m/>
    <m/>
    <x v="1"/>
    <s v="N"/>
    <n v="228"/>
    <n v="73000"/>
    <s v="Cash balances are adequate for operation. Company is supported by bank line of credit of $140 million. No impact from COVID. Delinquent accounts approximately 5 percent of total residential accounts. "/>
    <x v="3"/>
    <n v="5000000"/>
    <n v="4500000"/>
    <n v="200000"/>
    <n v="5.71428571428571"/>
    <n v="-500000"/>
    <n v="-10"/>
    <n v="1.42857142857143"/>
    <n v="1.21621621621622"/>
    <n v="-0.212355212355212"/>
    <x v="0"/>
  </r>
  <r>
    <x v="302"/>
    <x v="268"/>
    <n v="2132"/>
    <s v="M"/>
    <m/>
    <m/>
    <n v="129438.46"/>
    <n v="234337.78"/>
    <n v="339050.14"/>
    <n v="409455.01"/>
    <n v="464075.62"/>
    <n v="502900.16"/>
    <n v="397132.46"/>
    <n v="2476389.63"/>
    <n v="381140.4"/>
    <n v="572650.4"/>
    <n v="781733.29"/>
    <n v="955194.97"/>
    <n v="902111.35"/>
    <n v="794817.03"/>
    <n v="765323.26"/>
    <n v="5152970.7"/>
    <n v="213396.7"/>
    <n v="254361.85"/>
    <n v="401023.77"/>
    <n v="482307.87"/>
    <n v="528796.13"/>
    <n v="457243.75"/>
    <n v="443564.51"/>
    <n v="2780694.58"/>
    <n v="432062.58"/>
    <n v="750254.4"/>
    <n v="881444.15"/>
    <n v="1120846.13"/>
    <n v="984213.81"/>
    <n v="892068.79"/>
    <n v="827922.39"/>
    <n v="5888812.25"/>
    <s v="Monthly expense reported only includes cost of purchased treated water."/>
    <m/>
    <n v="1500000"/>
    <n v="1500000"/>
    <x v="1"/>
    <s v="N"/>
    <n v="112"/>
    <n v="31283.71"/>
    <m/>
    <x v="1"/>
    <n v="5152970.7"/>
    <n v="5888812.25"/>
    <n v="304304.95"/>
    <n v="12.2882500521536"/>
    <n v="735841.55"/>
    <n v="14.2799482636298"/>
    <n v="2.0808400413145"/>
    <n v="2.11774867054979"/>
    <n v="0.0369086292352869"/>
    <x v="0"/>
  </r>
  <r>
    <x v="303"/>
    <x v="269"/>
    <n v="108"/>
    <s v="M"/>
    <m/>
    <s v="N"/>
    <n v="8048.8"/>
    <n v="2916.42"/>
    <n v="3739.68"/>
    <n v="4787.38"/>
    <n v="8039.3"/>
    <n v="19047.23"/>
    <n v="8398.34"/>
    <n v="54977.15"/>
    <n v="7661.79"/>
    <n v="9945.68"/>
    <n v="7508.05"/>
    <n v="6559.94"/>
    <n v="12087.13"/>
    <n v="10916.47"/>
    <n v="7923.9"/>
    <n v="62602.96"/>
    <n v="4524.56"/>
    <n v="4607.03"/>
    <n v="5063.33"/>
    <n v="6955.04"/>
    <n v="4862.16"/>
    <n v="4439.56"/>
    <n v="5905.41"/>
    <n v="36357.09"/>
    <n v="5991.98"/>
    <n v="7437.38"/>
    <n v="9515.65"/>
    <n v="10564.21"/>
    <n v="9027.17"/>
    <n v="10572.08"/>
    <n v="13698.61"/>
    <n v="66807.08"/>
    <m/>
    <m/>
    <n v="204256.06"/>
    <n v="204256.06"/>
    <x v="1"/>
    <s v="N"/>
    <n v="1"/>
    <n v="127.75"/>
    <s v="3 commercial accounts are delinquent"/>
    <x v="2"/>
    <n v="62602.96"/>
    <n v="66807.08"/>
    <n v="-18620.06"/>
    <n v="-33.8687254613962"/>
    <n v="4204.12"/>
    <n v="6.71552910597199"/>
    <n v="1.13870871807651"/>
    <n v="1.83752550052823"/>
    <n v="0.698816782451723"/>
    <x v="0"/>
  </r>
  <r>
    <x v="304"/>
    <x v="270"/>
    <n v="62"/>
    <s v="Q"/>
    <m/>
    <s v="Y"/>
    <m/>
    <m/>
    <m/>
    <m/>
    <m/>
    <m/>
    <m/>
    <n v="35656.21"/>
    <m/>
    <m/>
    <m/>
    <m/>
    <m/>
    <m/>
    <m/>
    <n v="33012"/>
    <m/>
    <m/>
    <m/>
    <m/>
    <m/>
    <m/>
    <m/>
    <n v="22011.53"/>
    <m/>
    <m/>
    <m/>
    <m/>
    <m/>
    <m/>
    <m/>
    <n v="37355"/>
    <s v="System opted for totals during the periods in question. Additional costs in 2019 were due to engineering cost for pipeline replacement plan. "/>
    <m/>
    <n v="90525.53"/>
    <n v="90525.53"/>
    <x v="1"/>
    <s v="N"/>
    <n v="3"/>
    <n v="4000"/>
    <s v="Delinquent accounts are not COVID related, they are due to the [name] fire destroying all homes in the water system. Debt is approximated and spread evenly over the 3 accounts. One of these accounts recently started to catch up on payments. Other impacts of COVID are a delayed pipeline project. One-time assessment invoices to fund the project were sent in March 2020, collection of this assessment was delayed to 2021 to allow for those impacted finacially by COVID during the public health emergency. A recent main break moved forward the timeline on the pipeline project to be complete during 2021.   "/>
    <x v="2"/>
    <n v="33012"/>
    <n v="37355"/>
    <n v="-13644.68"/>
    <n v="-38.2673312727292"/>
    <n v="4343"/>
    <n v="13.1558221252878"/>
    <n v="0.925841529427833"/>
    <n v="1.69706512904828"/>
    <n v="0.771223599620443"/>
    <x v="0"/>
  </r>
  <r>
    <x v="305"/>
    <x v="34"/>
    <n v="113"/>
    <s v="Q"/>
    <m/>
    <m/>
    <m/>
    <m/>
    <n v="27222"/>
    <m/>
    <m/>
    <n v="34811"/>
    <m/>
    <n v="74286"/>
    <m/>
    <m/>
    <n v="31781"/>
    <m/>
    <m/>
    <n v="44221"/>
    <m/>
    <n v="91395"/>
    <m/>
    <m/>
    <n v="30457"/>
    <m/>
    <m/>
    <n v="38014"/>
    <m/>
    <n v="93013"/>
    <m/>
    <m/>
    <n v="34917"/>
    <m/>
    <m/>
    <n v="44250"/>
    <m/>
    <n v="93917"/>
    <s v="Revnues do not reflect actual receipts -- these are billings, and we have a very large accounts receivable balance this year due to COVID impacts._x000a_Expenses do not reflect capital maintenance or depreciation.  This year, we've had three significant failures of aging system elements, and we've spent easily $60K of our capital reserves on the system.  As these are not strictly speaking &quot;expenses&quot;, they affect only our cash balances."/>
    <n v="66500"/>
    <n v="150000"/>
    <n v="216500"/>
    <x v="1"/>
    <s v="N"/>
    <n v="14"/>
    <n v="25000"/>
    <s v="This year, we have had a $2000 special assessment to pay for backup generators. As many of our residents are on a fixed income, we have not been charging them interest on their past-due bills…but we will be doing so starting January 1. We are having trouble convincing part-time owners to pay up.  The majority of this $25,000 outstanding is this special assessment."/>
    <x v="2"/>
    <n v="91395"/>
    <n v="93917"/>
    <n v="18727"/>
    <n v="25.2093261179765"/>
    <n v="2522"/>
    <n v="2.75945073581706"/>
    <n v="1.23031257572086"/>
    <n v="1.00971907152764"/>
    <n v="-0.220593504193227"/>
    <x v="0"/>
  </r>
  <r>
    <x v="306"/>
    <x v="271"/>
    <n v="12"/>
    <s v="M"/>
    <m/>
    <s v="Y"/>
    <m/>
    <m/>
    <m/>
    <m/>
    <m/>
    <m/>
    <m/>
    <n v="9997"/>
    <m/>
    <m/>
    <m/>
    <m/>
    <m/>
    <m/>
    <m/>
    <n v="13793"/>
    <m/>
    <m/>
    <m/>
    <m/>
    <m/>
    <m/>
    <m/>
    <n v="12905"/>
    <m/>
    <m/>
    <m/>
    <m/>
    <m/>
    <m/>
    <m/>
    <n v="13704"/>
    <s v="no impacts due to COVID"/>
    <m/>
    <n v="18530"/>
    <n v="18530"/>
    <x v="1"/>
    <s v="N"/>
    <n v="0"/>
    <n v="0"/>
    <m/>
    <x v="2"/>
    <n v="13793"/>
    <n v="13704"/>
    <n v="2908"/>
    <n v="29.0887266179854"/>
    <n v="-89"/>
    <n v="-0.645254839411296"/>
    <n v="1.37971391417425"/>
    <n v="1.06191398682681"/>
    <n v="-0.317799927347441"/>
    <x v="0"/>
  </r>
  <r>
    <x v="307"/>
    <x v="272"/>
    <n v="18"/>
    <s v="A"/>
    <m/>
    <s v="N"/>
    <n v="138.01"/>
    <n v="134.48"/>
    <n v="145.15"/>
    <n v="479.85"/>
    <n v="352.08"/>
    <n v="184.16"/>
    <n v="582.73"/>
    <m/>
    <m/>
    <m/>
    <m/>
    <m/>
    <n v="7000"/>
    <m/>
    <m/>
    <m/>
    <n v="231.05"/>
    <n v="139.19"/>
    <n v="800.89"/>
    <n v="289.48"/>
    <n v="957.09"/>
    <n v="245.62"/>
    <n v="179.82"/>
    <m/>
    <m/>
    <m/>
    <m/>
    <m/>
    <n v="7000"/>
    <m/>
    <m/>
    <m/>
    <m/>
    <m/>
    <n v="11001.76"/>
    <m/>
    <x v="2"/>
    <s v="N"/>
    <n v="0"/>
    <n v="0"/>
    <m/>
    <x v="2"/>
    <m/>
    <m/>
    <m/>
    <m/>
    <m/>
    <m/>
    <m/>
    <m/>
    <m/>
    <x v="1"/>
  </r>
  <r>
    <x v="308"/>
    <x v="165"/>
    <n v="31"/>
    <s v="A"/>
    <m/>
    <s v="Y"/>
    <n v="922"/>
    <n v="730"/>
    <n v="1108"/>
    <n v="4432"/>
    <n v="2712"/>
    <n v="3960"/>
    <n v="1526"/>
    <m/>
    <n v="760"/>
    <n v="760"/>
    <n v="760"/>
    <n v="760"/>
    <n v="760"/>
    <n v="760"/>
    <n v="760"/>
    <m/>
    <n v="1435"/>
    <n v="500"/>
    <n v="805"/>
    <n v="695"/>
    <n v="500"/>
    <n v="680"/>
    <n v="1954"/>
    <m/>
    <n v="760"/>
    <n v="760"/>
    <n v="760"/>
    <n v="760"/>
    <n v="760"/>
    <n v="760"/>
    <n v="760"/>
    <m/>
    <s v="10 of the units are submetered, the rest are not. Regardless of submeters, everyone pays a flat rate."/>
    <n v="849"/>
    <n v="1000"/>
    <m/>
    <x v="1"/>
    <s v="N"/>
    <n v="0"/>
    <n v="0"/>
    <s v="Water payments are paid through rent. There have been no delinquencies in rent payments and therefore, no delinquencies in water payments."/>
    <x v="2"/>
    <n v="5320"/>
    <n v="5320"/>
    <m/>
    <m/>
    <n v="0"/>
    <n v="0"/>
    <m/>
    <m/>
    <m/>
    <x v="0"/>
  </r>
  <r>
    <x v="309"/>
    <x v="5"/>
    <n v="28"/>
    <s v="Q"/>
    <m/>
    <m/>
    <n v="1310"/>
    <n v="384"/>
    <n v="1246"/>
    <n v="542"/>
    <n v="542"/>
    <n v="1203"/>
    <n v="562"/>
    <n v="5789"/>
    <m/>
    <m/>
    <n v="8400"/>
    <m/>
    <m/>
    <n v="8400"/>
    <m/>
    <m/>
    <n v="1373"/>
    <n v="547"/>
    <n v="622"/>
    <n v="688"/>
    <n v="657"/>
    <n v="662"/>
    <n v="648"/>
    <n v="13444"/>
    <m/>
    <m/>
    <n v="8655"/>
    <m/>
    <m/>
    <n v="8810"/>
    <m/>
    <m/>
    <s v="2. Q1 due April 20  $8,400;  Q2 due July 20 $8,400; Q3 due Oct. 20  $8,400._x000a_3. Includes the unusual expense for a major water leak repair $8,246._x000a_4. Q1 due April 20  $8,513;  Q2 due July 20 $8,655;  Q3 due Oct. 20  $8,810."/>
    <m/>
    <m/>
    <n v="68160"/>
    <x v="1"/>
    <s v="N"/>
    <n v="0"/>
    <n v="0"/>
    <s v="System does not foresee the need to request financial assistance due to the COVID-19 pandemic.  Even with several large expenses for water system repairs over the past three years, system's reserves have been slowly, but steadily, growing._x000a_No loans needed. No loss of revenue occurred in 2020. In fact, system says there was a slight increase in revenue (up by $788 during the period in question) due to a customer-approved rate structure change that added a surcharge on the bills of the heavier water users as a mechanism for encouraging water conservation._x000a_Each month system adds a surcharge amounting to $2.00 for every 100 cubic feet of water consumed in excess of 125% of the median amount used by the 28 households._x000a_The running of this water system has not been impacted by COVID-19._x000a_System did not know difference between restricted v nonrestricted."/>
    <x v="2"/>
    <m/>
    <m/>
    <n v="7655"/>
    <n v="132.233546381068"/>
    <m/>
    <m/>
    <m/>
    <m/>
    <m/>
    <x v="1"/>
  </r>
  <r>
    <x v="310"/>
    <x v="75"/>
    <n v="29"/>
    <s v="M"/>
    <m/>
    <m/>
    <m/>
    <m/>
    <m/>
    <m/>
    <m/>
    <m/>
    <m/>
    <n v="16451"/>
    <m/>
    <m/>
    <m/>
    <m/>
    <m/>
    <m/>
    <m/>
    <n v="9000"/>
    <m/>
    <m/>
    <m/>
    <m/>
    <m/>
    <m/>
    <m/>
    <n v="11751"/>
    <m/>
    <m/>
    <m/>
    <m/>
    <m/>
    <m/>
    <m/>
    <n v="9000"/>
    <s v="1. $16,451.00 included &quot;one time expenses&quot; in the amount of $4700.  Average montly expenses equal $1370 ($979 without the &quot;one time expenses&quot;._x000a_2. This is a littled under their average of $1450 per month (29 houses x $50) because there were a lot of payments in the first quarter._x000a_3. Expenses were lower without the &quot;one time expenses&quot; that occured in 2019._x000a_4. Revenue from April to October 2020 roughly the same as 2019."/>
    <m/>
    <m/>
    <n v="10000"/>
    <x v="1"/>
    <s v="N"/>
    <n v="0"/>
    <n v="0"/>
    <s v="5.  System did not know difference between restricted vs unrestricted."/>
    <x v="2"/>
    <n v="9000"/>
    <n v="9000"/>
    <n v="-4700"/>
    <n v="-28.5696918120479"/>
    <n v="0"/>
    <n v="0"/>
    <n v="0.547079204911555"/>
    <n v="0.765892264488129"/>
    <n v="0.218813059576573"/>
    <x v="0"/>
  </r>
  <r>
    <x v="311"/>
    <x v="273"/>
    <n v="42"/>
    <s v="O"/>
    <m/>
    <m/>
    <n v="1800"/>
    <n v="1800"/>
    <n v="1800"/>
    <n v="1800"/>
    <n v="1800"/>
    <n v="1800"/>
    <n v="1800"/>
    <n v="12600"/>
    <m/>
    <m/>
    <m/>
    <m/>
    <m/>
    <m/>
    <m/>
    <m/>
    <m/>
    <m/>
    <m/>
    <m/>
    <m/>
    <m/>
    <m/>
    <m/>
    <m/>
    <m/>
    <m/>
    <m/>
    <m/>
    <m/>
    <m/>
    <m/>
    <s v="$1800 is the approximate cost to operate the system monthly."/>
    <m/>
    <m/>
    <m/>
    <x v="1"/>
    <s v="N"/>
    <n v="0"/>
    <n v="0"/>
    <s v="System did not want to give details on specific numbers as far as expenses and reserve, but said that operating reserves are adequate to operate the water system for the foreseeable future.  They currently have 55 spaces that have water service with a total of 110 users spread out through the various households.  Their water billing reimbursements run anywhere from $1500-$1800 per month.  System says it is essentially a &quot;break-even&quot; proposition for them in that they utilize [City] water rates but the system's expenses are proportionally greater due to the size and relative inefficiencies in operating such a small system."/>
    <x v="2"/>
    <m/>
    <m/>
    <m/>
    <m/>
    <m/>
    <m/>
    <m/>
    <m/>
    <m/>
    <x v="1"/>
  </r>
  <r>
    <x v="312"/>
    <x v="274"/>
    <n v="38"/>
    <s v="M"/>
    <m/>
    <m/>
    <n v="5214.45"/>
    <n v="5394.41"/>
    <n v="13855.9"/>
    <n v="9099.81"/>
    <n v="10129.21"/>
    <n v="5195.09"/>
    <n v="7882.81"/>
    <m/>
    <n v="7971.74"/>
    <n v="9718.29"/>
    <n v="7352.29"/>
    <n v="5116.27"/>
    <n v="7352.96"/>
    <n v="9313.23"/>
    <n v="8652.9"/>
    <m/>
    <n v="11505.68"/>
    <n v="3885.61"/>
    <n v="9870.03"/>
    <n v="4947.5"/>
    <n v="6413.3"/>
    <n v="6604.38"/>
    <n v="8309.78"/>
    <m/>
    <n v="6798.41"/>
    <n v="8411.21"/>
    <n v="7114.21"/>
    <n v="9476.22"/>
    <n v="10407.78"/>
    <n v="7580.91"/>
    <n v="9571.47"/>
    <m/>
    <s v="We added a special assessment of 25/month/hookup from June - December 2020 to fund the water hauling reserve.  The amounts we've collected are included in the monthly revenue for the months affected."/>
    <n v="1699.83"/>
    <n v="57782.14"/>
    <n v="59481.97"/>
    <x v="1"/>
    <s v="N"/>
    <n v="14"/>
    <n v="4164.69"/>
    <m/>
    <x v="2"/>
    <n v="55477.68"/>
    <n v="59360.21"/>
    <m/>
    <m/>
    <n v="3882.52999999999"/>
    <n v="6.99836402675813"/>
    <m/>
    <m/>
    <m/>
    <x v="0"/>
  </r>
  <r>
    <x v="313"/>
    <x v="275"/>
    <n v="247"/>
    <s v="O"/>
    <s v="Water is included in space rent."/>
    <m/>
    <n v="50"/>
    <n v="50"/>
    <n v="50"/>
    <n v="50"/>
    <n v="50"/>
    <n v="50"/>
    <n v="50"/>
    <n v="350"/>
    <m/>
    <m/>
    <m/>
    <m/>
    <m/>
    <m/>
    <m/>
    <m/>
    <n v="50"/>
    <n v="50"/>
    <n v="50"/>
    <n v="50"/>
    <n v="50"/>
    <n v="50"/>
    <n v="50"/>
    <n v="350"/>
    <m/>
    <m/>
    <m/>
    <m/>
    <m/>
    <m/>
    <m/>
    <m/>
    <s v="These are electrical charges to run the pump."/>
    <m/>
    <m/>
    <n v="0"/>
    <x v="1"/>
    <s v="N"/>
    <n v="0"/>
    <n v="0"/>
    <s v="System says no reserve."/>
    <x v="0"/>
    <m/>
    <m/>
    <n v="0"/>
    <n v="0"/>
    <m/>
    <m/>
    <m/>
    <m/>
    <m/>
    <x v="1"/>
  </r>
  <r>
    <x v="314"/>
    <x v="82"/>
    <n v="24"/>
    <s v="O"/>
    <m/>
    <m/>
    <m/>
    <m/>
    <m/>
    <m/>
    <m/>
    <m/>
    <m/>
    <m/>
    <m/>
    <m/>
    <m/>
    <m/>
    <m/>
    <m/>
    <m/>
    <m/>
    <m/>
    <m/>
    <m/>
    <m/>
    <m/>
    <m/>
    <m/>
    <m/>
    <m/>
    <m/>
    <m/>
    <m/>
    <m/>
    <m/>
    <m/>
    <m/>
    <m/>
    <m/>
    <m/>
    <m/>
    <x v="1"/>
    <m/>
    <m/>
    <m/>
    <s v="No response from the Board President.    On November 20, 2020 DDW received the following via emai: As Secretary of [System], I’m responding to your email and survey data.  Our water system has not experienced any impact from Covid-19._x000a_[Name],_x000a_Secretary,_x000a_[System]"/>
    <x v="2"/>
    <m/>
    <m/>
    <m/>
    <m/>
    <m/>
    <m/>
    <m/>
    <m/>
    <m/>
    <x v="1"/>
  </r>
  <r>
    <x v="315"/>
    <x v="276"/>
    <n v="25"/>
    <s v="M"/>
    <m/>
    <s v="N"/>
    <m/>
    <m/>
    <m/>
    <m/>
    <m/>
    <m/>
    <m/>
    <n v="11879"/>
    <m/>
    <m/>
    <m/>
    <m/>
    <m/>
    <m/>
    <m/>
    <n v="14552"/>
    <m/>
    <m/>
    <m/>
    <m/>
    <m/>
    <m/>
    <m/>
    <n v="18182"/>
    <m/>
    <m/>
    <m/>
    <m/>
    <m/>
    <m/>
    <m/>
    <n v="15410"/>
    <s v="One meter for every parcel."/>
    <n v="15000"/>
    <m/>
    <m/>
    <x v="1"/>
    <s v="N"/>
    <n v="0"/>
    <m/>
    <m/>
    <x v="2"/>
    <n v="14552"/>
    <n v="15410"/>
    <n v="6303"/>
    <n v="53.0600218873643"/>
    <n v="858"/>
    <n v="5.89609675645959"/>
    <n v="1.2250189409883"/>
    <n v="0.847541524584754"/>
    <n v="-0.377477416403545"/>
    <x v="0"/>
  </r>
  <r>
    <x v="316"/>
    <x v="277"/>
    <n v="16"/>
    <s v="A"/>
    <m/>
    <m/>
    <n v="554.62"/>
    <n v="580.18"/>
    <n v="309.51"/>
    <n v="313.8"/>
    <n v="896.59"/>
    <n v="359.99"/>
    <n v="636.83"/>
    <n v="3651.52"/>
    <m/>
    <m/>
    <m/>
    <m/>
    <m/>
    <m/>
    <m/>
    <m/>
    <n v="360.54"/>
    <n v="1210.11"/>
    <n v="749.01"/>
    <n v="444.48"/>
    <n v="402.53"/>
    <n v="443.02"/>
    <n v="733.18"/>
    <n v="4342.87"/>
    <m/>
    <m/>
    <m/>
    <m/>
    <m/>
    <m/>
    <m/>
    <m/>
    <s v="2019/2020. No revenue received during these months because all members pay in January.  16 paying shares*$500=$8000."/>
    <m/>
    <m/>
    <n v="3200.42"/>
    <x v="4"/>
    <s v="N"/>
    <n v="2"/>
    <n v="700"/>
    <s v="5. Unfamilar with restricted vs unrestricted.  _x000a_6. They will refund everyone what was not spent at the end of the year and invoice everyone $500 in January in the same envelope.  The system anticipates covering expenses through the end of the year.  The anticipated payment rate for the January 2021 is unknown.  The system typically has at least one account in arears each year. _x000a_9. The system bought a gernerator in 2020 to respond to PSPS events"/>
    <x v="2"/>
    <m/>
    <m/>
    <n v="691.35"/>
    <n v="18.933211374989"/>
    <m/>
    <m/>
    <m/>
    <m/>
    <m/>
    <x v="1"/>
  </r>
  <r>
    <x v="317"/>
    <x v="278"/>
    <n v="517"/>
    <s v="M"/>
    <m/>
    <m/>
    <n v="57610"/>
    <n v="73680"/>
    <n v="74508"/>
    <n v="98848"/>
    <n v="103753"/>
    <n v="53398"/>
    <n v="101593"/>
    <n v="563543"/>
    <n v="86279"/>
    <n v="109173"/>
    <n v="103483"/>
    <n v="104001"/>
    <n v="134976"/>
    <n v="126518"/>
    <n v="144101"/>
    <n v="808530"/>
    <n v="42254"/>
    <n v="61765"/>
    <n v="58146"/>
    <n v="58828"/>
    <n v="84516"/>
    <n v="156291"/>
    <n v="46512"/>
    <n v="508325"/>
    <n v="95220"/>
    <n v="105039"/>
    <n v="115656"/>
    <n v="151839"/>
    <n v="137879"/>
    <n v="136176"/>
    <n v="137979"/>
    <n v="879806"/>
    <m/>
    <m/>
    <m/>
    <m/>
    <x v="1"/>
    <s v="Y"/>
    <n v="22"/>
    <n v="9525"/>
    <s v="System does not have reserve, but have a money market account for property taxes and employee IRA.  It is unrestricted._x000a_System took out an SBA loan due to COVID."/>
    <x v="0"/>
    <n v="808530"/>
    <n v="879806"/>
    <n v="-55218"/>
    <n v="-9.79836498723256"/>
    <n v="71276"/>
    <n v="8.81550468133526"/>
    <n v="1.43472636515758"/>
    <n v="1.73079427531599"/>
    <n v="0.296067910158405"/>
    <x v="0"/>
  </r>
  <r>
    <x v="318"/>
    <x v="28"/>
    <n v="2676"/>
    <s v="BM"/>
    <m/>
    <s v="Y"/>
    <m/>
    <m/>
    <n v="404478"/>
    <m/>
    <m/>
    <n v="652732"/>
    <m/>
    <n v="1057210"/>
    <m/>
    <m/>
    <n v="721797"/>
    <m/>
    <m/>
    <n v="589815"/>
    <m/>
    <n v="1311612"/>
    <m/>
    <m/>
    <n v="416408"/>
    <m/>
    <m/>
    <n v="613867"/>
    <m/>
    <n v="1030275"/>
    <m/>
    <m/>
    <n v="590063"/>
    <m/>
    <m/>
    <n v="697941"/>
    <m/>
    <n v="1288004"/>
    <s v="*Some of the apartment complexes served by the water system are sub-metered and some are not.     **June amounts are for the fourth quarter of FY 2019-2020, September amounts are for the first quarter of FY 2020-2021, reported to the board quartly, but bill customers bimonthly   ***These amounts represent the 2 water systems managed and operated by[System], the other system is [System    **** Two operators were out with 2 weeks paid time off to recover or quarentine due to COVID, this expense was about $8000.   *****Covid related expenses for PPE and computers to facilite work from home was about $5000                                            "/>
    <n v="2221839"/>
    <n v="1319178"/>
    <n v="3541017"/>
    <x v="1"/>
    <s v="N"/>
    <n v="34"/>
    <n v="9500"/>
    <s v="Board voted to allow for property lein for overdue accounts, offering a COVID aggreement that allows for repayment of overdue fees over 12 months and avoid additional fees. The number of delinquent accounts is usually under 10 during normal times, uncollected revenue from the accounts at this time is about 5-6 times what us owed pre COVID."/>
    <x v="1"/>
    <n v="1311612"/>
    <n v="1288004"/>
    <n v="-26935"/>
    <n v="-2.54774358925852"/>
    <n v="-23608"/>
    <n v="-1.79992253806766"/>
    <n v="1.2406352569499"/>
    <n v="1.25015554099634"/>
    <n v="0.00952028404643945"/>
    <x v="0"/>
  </r>
  <r>
    <x v="319"/>
    <x v="279"/>
    <n v="4900"/>
    <s v="M"/>
    <m/>
    <m/>
    <n v="416093.24"/>
    <n v="340377.75"/>
    <n v="329792.78"/>
    <n v="301356.09"/>
    <n v="358221.48"/>
    <n v="479464.6"/>
    <n v="975091.45"/>
    <n v="3200397.39"/>
    <n v="311798.79"/>
    <n v="418974.45"/>
    <n v="483040.21"/>
    <n v="616289.7"/>
    <n v="652546.7"/>
    <n v="646295.12"/>
    <n v="628770.18"/>
    <n v="3757715.15"/>
    <n v="450977.16"/>
    <n v="270307.15"/>
    <n v="369903.16"/>
    <n v="472876.49"/>
    <n v="364602.23"/>
    <n v="513826.74"/>
    <n v="991164.97"/>
    <n v="3433657.9"/>
    <n v="377573.04"/>
    <n v="430285.26"/>
    <n v="557939.17"/>
    <n v="642417.56"/>
    <n v="656097.66"/>
    <n v="655097.66"/>
    <n v="652816.96"/>
    <n v="3973033.17"/>
    <m/>
    <n v="2229004.37"/>
    <n v="2434765.42"/>
    <n v="4663769.79"/>
    <x v="1"/>
    <s v="N"/>
    <n v="381"/>
    <n v="278594"/>
    <s v="Cell 'C 16' above is the total amount accrued as a receivable for the 381 delinquent accounts."/>
    <x v="3"/>
    <n v="3757715.15"/>
    <n v="3973033.17"/>
    <n v="233260.51"/>
    <n v="7.28848582144356"/>
    <n v="215318.02"/>
    <n v="5.73002506589676"/>
    <n v="1.17414017451127"/>
    <n v="1.15708474335781"/>
    <n v="-0.0170554311534608"/>
    <x v="0"/>
  </r>
  <r>
    <x v="320"/>
    <x v="280"/>
    <n v="1253"/>
    <s v="M"/>
    <m/>
    <m/>
    <n v="35678"/>
    <n v="43224.11"/>
    <n v="74064.89"/>
    <n v="31417.35"/>
    <n v="34852.74"/>
    <n v="51823.01"/>
    <n v="53956.36"/>
    <m/>
    <n v="51632.64"/>
    <n v="35789.9"/>
    <n v="39770.19"/>
    <n v="46115.12"/>
    <n v="46203.35"/>
    <n v="51644.57"/>
    <n v="46992.15"/>
    <m/>
    <n v="112302.85"/>
    <n v="46045.56"/>
    <n v="37910.06"/>
    <n v="92702.4"/>
    <n v="43120.83"/>
    <n v="40394.58"/>
    <n v="60841.61"/>
    <m/>
    <n v="51085.21"/>
    <n v="38085.92"/>
    <n v="45285.69"/>
    <n v="49067.14"/>
    <n v="50813.31"/>
    <n v="50915.53"/>
    <n v="61150.48"/>
    <m/>
    <s v="1.  The Water District has debt obligations that are covered by special assessments and that  are collected by the [County], via the Tax Roll.  Total Debt is $2,666,161.  For the fiscal year 2020-2021 Annual payments will approx. $268,015 (Principle &amp; Interest).  This expense is NOT included in the balances above since we do not have the monthly amounts at our office."/>
    <n v="367402"/>
    <n v="494240"/>
    <n v="861642"/>
    <x v="3"/>
    <s v="N"/>
    <n v="175"/>
    <n v="25321.81"/>
    <s v="Unrestricted funds include funds committed to projects."/>
    <x v="1"/>
    <n v="318147.92"/>
    <n v="346403.28"/>
    <m/>
    <m/>
    <n v="28255.36"/>
    <n v="8.88120217790516"/>
    <m/>
    <m/>
    <m/>
    <x v="0"/>
  </r>
  <r>
    <x v="321"/>
    <x v="281"/>
    <n v="2936"/>
    <s v="BM"/>
    <m/>
    <m/>
    <n v="184621"/>
    <n v="184621"/>
    <n v="184621"/>
    <n v="184621"/>
    <n v="184621"/>
    <n v="184621"/>
    <n v="184621"/>
    <n v="1292347"/>
    <n v="189751"/>
    <n v="189751"/>
    <n v="189751"/>
    <n v="189751"/>
    <n v="189751"/>
    <n v="189751"/>
    <n v="189751"/>
    <n v="1328257"/>
    <n v="202452"/>
    <n v="202452"/>
    <n v="202452"/>
    <n v="202452"/>
    <n v="202452"/>
    <n v="202452"/>
    <n v="202452"/>
    <n v="1417164"/>
    <n v="189916"/>
    <n v="189916"/>
    <n v="189916"/>
    <n v="189916"/>
    <n v="189916"/>
    <n v="189916"/>
    <n v="189916"/>
    <n v="1329412"/>
    <s v="These numbers are estimates based on the numbers available to the Public Works Department.  The Department of Administrative Services has access to better information, but they were too busy to participate in the survey.  In 2018-2019, the City's Water Fund had a surplus of $61,000.  For 2019-2020 they are projecting a deficit of $150,432, and for 2020-2021 they are projecting a deficit of $474,355."/>
    <m/>
    <n v="1847700"/>
    <n v="1847700"/>
    <x v="1"/>
    <s v="N"/>
    <m/>
    <m/>
    <s v="Access to the number of delinquent accounts was unavailable for the survey because Department of Administrative Services has that information but was too busy to participate in the survey.  "/>
    <x v="1"/>
    <n v="1328257"/>
    <n v="1329412"/>
    <n v="124817"/>
    <n v="9.65816456416117"/>
    <n v="1155"/>
    <n v="0.0869560634726563"/>
    <n v="1.02778665482258"/>
    <n v="0.93807914962559"/>
    <n v="-0.0897075051969922"/>
    <x v="0"/>
  </r>
  <r>
    <x v="322"/>
    <x v="282"/>
    <n v="4189"/>
    <s v="M"/>
    <m/>
    <m/>
    <n v="1325540"/>
    <n v="1325540"/>
    <n v="1325540"/>
    <n v="321825.67"/>
    <n v="321825.67"/>
    <n v="321825.67"/>
    <n v="1362830.5"/>
    <n v="6304927.51"/>
    <n v="1679280.59"/>
    <n v="1679280.59"/>
    <n v="1679280.59"/>
    <n v="622502.13"/>
    <n v="622502.13"/>
    <n v="622502.13"/>
    <n v="2449945.3"/>
    <n v="9355293.46"/>
    <n v="1234787.92"/>
    <n v="1234787.92"/>
    <n v="1234787.92"/>
    <n v="220396.82"/>
    <n v="220396.82"/>
    <n v="220396.82"/>
    <n v="1969218.85"/>
    <n v="6334773.07"/>
    <n v="2329524.75"/>
    <n v="2329524.75"/>
    <n v="2329524.75"/>
    <n v="449969.67"/>
    <n v="449969.67"/>
    <n v="449969.67"/>
    <n v="1143577.8"/>
    <n v="9482061.06"/>
    <s v="The revenue is not what was actually collected, it represents what was billed to customers."/>
    <m/>
    <n v="3440058.88"/>
    <m/>
    <x v="0"/>
    <s v="N"/>
    <n v="817"/>
    <n v="723695.81"/>
    <s v="At the end of FY 19/20, the City had $1,000,000 more outstanding in receivables than at the end of 18/19."/>
    <x v="3"/>
    <n v="9355293.46"/>
    <n v="9482061.06"/>
    <n v="29845.5600000005"/>
    <n v="0.473368804838178"/>
    <n v="126767.6"/>
    <n v="1.35503606104944"/>
    <n v="1.48380666473357"/>
    <n v="1.49682726677374"/>
    <n v="0.013020602040176"/>
    <x v="0"/>
  </r>
  <r>
    <x v="323"/>
    <x v="283"/>
    <n v="6981"/>
    <s v="BM"/>
    <m/>
    <m/>
    <n v="256606"/>
    <n v="312984"/>
    <n v="343907"/>
    <n v="508367"/>
    <n v="525968"/>
    <n v="379957"/>
    <n v="445227"/>
    <m/>
    <n v="367114"/>
    <n v="386988"/>
    <n v="590497"/>
    <n v="575335"/>
    <n v="832281"/>
    <n v="794763"/>
    <n v="678544"/>
    <m/>
    <n v="338962"/>
    <n v="404422"/>
    <n v="465733"/>
    <n v="803596"/>
    <n v="500590"/>
    <n v="496956"/>
    <n v="525771"/>
    <m/>
    <n v="385081"/>
    <n v="596370"/>
    <n v="708480"/>
    <n v="652799"/>
    <n v="758582"/>
    <n v="797347"/>
    <n v="823772"/>
    <m/>
    <m/>
    <n v="2950000"/>
    <n v="2150709"/>
    <m/>
    <x v="1"/>
    <s v="N"/>
    <n v="357"/>
    <n v="98260.29"/>
    <m/>
    <x v="3"/>
    <n v="4225522"/>
    <n v="4722431"/>
    <m/>
    <m/>
    <n v="496909"/>
    <n v="11.7597068480533"/>
    <m/>
    <m/>
    <m/>
    <x v="0"/>
  </r>
  <r>
    <x v="324"/>
    <x v="284"/>
    <n v="9505"/>
    <s v="BM"/>
    <m/>
    <m/>
    <n v="367381.87"/>
    <n v="350381.54"/>
    <n v="976786.41"/>
    <n v="164434.52"/>
    <n v="613829.34"/>
    <n v="437036.83"/>
    <n v="761078.29"/>
    <n v="3670928.8"/>
    <n v="1183257.67"/>
    <m/>
    <n v="1295734.59"/>
    <m/>
    <n v="1583248.41"/>
    <m/>
    <n v="1821431.25"/>
    <n v="5883671.92"/>
    <n v="423917.27"/>
    <n v="448537.64"/>
    <n v="1304181.79"/>
    <n v="112396.91"/>
    <n v="552180.77"/>
    <n v="577119"/>
    <n v="643845.74"/>
    <n v="4062179.12"/>
    <n v="1225618.64"/>
    <m/>
    <n v="1432034.63"/>
    <m/>
    <n v="1604255.33"/>
    <m/>
    <n v="1849650.23"/>
    <n v="6111558.83"/>
    <m/>
    <m/>
    <n v="4970205.06"/>
    <n v="4970205.06"/>
    <x v="1"/>
    <s v="N"/>
    <n v="876"/>
    <n v="354836.22"/>
    <s v="Total of 906 delinquent accounts: 866 single family residental, 10 Multifamily residential, and 30 commercial accounts. Total debt for all accounts is $432,053.08.  There was much lower delinquent account debt last year compared to this year, since shut offs were allowed at that time. Most of the debt is recent (30-60 days past due) and is likely to get paid soon based on the bimonthly billing cycle. Of most concern to the system is the debt that is more than 90 day overdue, for the residential accounts this amount is $120,383.07"/>
    <x v="3"/>
    <n v="5883671.92"/>
    <n v="6111558.83"/>
    <n v="391250.32"/>
    <n v="10.6580743271294"/>
    <n v="227886.91"/>
    <n v="3.87320899429077"/>
    <n v="1.6027747310163"/>
    <n v="1.50450254640667"/>
    <n v="-0.0982721846096344"/>
    <x v="0"/>
  </r>
  <r>
    <x v="325"/>
    <x v="104"/>
    <n v="85"/>
    <s v="M"/>
    <m/>
    <m/>
    <m/>
    <m/>
    <m/>
    <m/>
    <m/>
    <m/>
    <m/>
    <n v="48399.93"/>
    <m/>
    <m/>
    <m/>
    <m/>
    <m/>
    <m/>
    <m/>
    <n v="32574.49"/>
    <m/>
    <m/>
    <m/>
    <m/>
    <m/>
    <m/>
    <m/>
    <n v="21811.88"/>
    <m/>
    <m/>
    <m/>
    <m/>
    <m/>
    <m/>
    <m/>
    <n v="28920.7"/>
    <s v="Monthly data is not available."/>
    <m/>
    <m/>
    <n v="22000"/>
    <x v="3"/>
    <s v="N"/>
    <n v="29"/>
    <n v="3280"/>
    <s v="The Water Company has not shut the water to  anyone."/>
    <x v="2"/>
    <n v="32574.49"/>
    <n v="28920.7"/>
    <n v="-26588.05"/>
    <n v="-54.9340670534028"/>
    <n v="-3653.79"/>
    <n v="-11.2167220423098"/>
    <n v="0.673027626279625"/>
    <n v="1.32591505179746"/>
    <n v="0.652887425517836"/>
    <x v="0"/>
  </r>
  <r>
    <x v="326"/>
    <x v="285"/>
    <n v="32"/>
    <s v="Q"/>
    <m/>
    <m/>
    <m/>
    <m/>
    <m/>
    <m/>
    <m/>
    <m/>
    <m/>
    <n v="4585.11"/>
    <m/>
    <m/>
    <m/>
    <m/>
    <m/>
    <m/>
    <m/>
    <n v="5161.85"/>
    <m/>
    <m/>
    <m/>
    <m/>
    <m/>
    <m/>
    <m/>
    <n v="5436.09"/>
    <m/>
    <m/>
    <m/>
    <m/>
    <m/>
    <m/>
    <m/>
    <n v="5283.68"/>
    <s v="Monthly revenue and expense data not available."/>
    <m/>
    <m/>
    <n v="122092.64"/>
    <x v="1"/>
    <s v="N"/>
    <n v="1"/>
    <n v="379.68"/>
    <m/>
    <x v="2"/>
    <n v="5161.85"/>
    <n v="5283.68"/>
    <n v="850.98"/>
    <n v="18.5596419715121"/>
    <n v="121.83"/>
    <n v="2.36020031577826"/>
    <n v="1.12578542281428"/>
    <n v="0.971963304507468"/>
    <n v="-0.153822118306816"/>
    <x v="0"/>
  </r>
  <r>
    <x v="327"/>
    <x v="166"/>
    <n v="42"/>
    <s v="Q"/>
    <m/>
    <m/>
    <m/>
    <m/>
    <m/>
    <m/>
    <m/>
    <m/>
    <m/>
    <n v="12780"/>
    <m/>
    <m/>
    <m/>
    <m/>
    <m/>
    <m/>
    <m/>
    <n v="15200"/>
    <m/>
    <m/>
    <m/>
    <m/>
    <m/>
    <m/>
    <m/>
    <n v="7450"/>
    <m/>
    <m/>
    <m/>
    <m/>
    <m/>
    <m/>
    <m/>
    <n v="15200"/>
    <s v="Out of the 40 customers, 38 consistently pay the quarterly bill of $150, and 2 are consistently delinquent.  Monthly details of revenue and expenses are not available."/>
    <m/>
    <m/>
    <n v="6000"/>
    <x v="1"/>
    <s v="N"/>
    <n v="2"/>
    <n v="11900"/>
    <s v="There are two accounts that are delinquent.  However, these two accounts have been delinquent before COVID and has not financially affected the Water System.  The Water System will most likely receive the money owed when there's a transfer in ownership of the property through the escrow process."/>
    <x v="2"/>
    <n v="15200"/>
    <n v="15200"/>
    <n v="-5330"/>
    <n v="-41.7057902973396"/>
    <n v="0"/>
    <n v="0"/>
    <n v="1.18935837245696"/>
    <n v="2.04026845637584"/>
    <n v="0.850910083918875"/>
    <x v="0"/>
  </r>
  <r>
    <x v="328"/>
    <x v="286"/>
    <n v="234"/>
    <s v="M"/>
    <m/>
    <m/>
    <m/>
    <m/>
    <m/>
    <m/>
    <m/>
    <m/>
    <m/>
    <n v="53009.05"/>
    <m/>
    <m/>
    <m/>
    <m/>
    <m/>
    <m/>
    <m/>
    <n v="45936"/>
    <m/>
    <m/>
    <m/>
    <m/>
    <m/>
    <m/>
    <m/>
    <n v="40764.57"/>
    <m/>
    <m/>
    <m/>
    <m/>
    <m/>
    <m/>
    <m/>
    <n v="53268"/>
    <s v="Monthly data not available."/>
    <m/>
    <m/>
    <n v="20004"/>
    <x v="5"/>
    <s v="N"/>
    <n v="45"/>
    <n v="23350"/>
    <m/>
    <x v="0"/>
    <n v="45936"/>
    <n v="53268"/>
    <n v="-12244.48"/>
    <n v="-23.0988482155406"/>
    <n v="7332"/>
    <n v="15.9613375130617"/>
    <n v="0.866569010385962"/>
    <n v="1.30672297046185"/>
    <n v="0.440153960075887"/>
    <x v="0"/>
  </r>
  <r>
    <x v="329"/>
    <x v="265"/>
    <n v="20"/>
    <s v="O"/>
    <s v="The Water System charges a monthly rent and do not charge for water separately from rent."/>
    <s v="N"/>
    <n v="74"/>
    <n v="70"/>
    <n v="224"/>
    <n v="75"/>
    <n v="77"/>
    <n v="82"/>
    <n v="183"/>
    <n v="785"/>
    <n v="25"/>
    <n v="25"/>
    <n v="25"/>
    <n v="25"/>
    <n v="25"/>
    <n v="25"/>
    <n v="25"/>
    <n v="175"/>
    <n v="74"/>
    <n v="70"/>
    <n v="224"/>
    <n v="75"/>
    <n v="77"/>
    <n v="82"/>
    <n v="183"/>
    <n v="785"/>
    <n v="25"/>
    <n v="25"/>
    <n v="25"/>
    <n v="25"/>
    <n v="25"/>
    <n v="25"/>
    <n v="25"/>
    <n v="175"/>
    <m/>
    <m/>
    <m/>
    <n v="5000"/>
    <x v="0"/>
    <s v="N"/>
    <n v="2"/>
    <n v="1600"/>
    <m/>
    <x v="2"/>
    <n v="175"/>
    <n v="175"/>
    <n v="0"/>
    <n v="0"/>
    <n v="0"/>
    <n v="0"/>
    <n v="0.222929936305732"/>
    <n v="0.222929936305732"/>
    <n v="0"/>
    <x v="0"/>
  </r>
  <r>
    <x v="330"/>
    <x v="6"/>
    <n v="60"/>
    <s v="M"/>
    <m/>
    <s v="N"/>
    <m/>
    <m/>
    <m/>
    <m/>
    <m/>
    <m/>
    <m/>
    <m/>
    <m/>
    <m/>
    <m/>
    <m/>
    <m/>
    <m/>
    <m/>
    <n v="53200"/>
    <m/>
    <m/>
    <m/>
    <m/>
    <m/>
    <m/>
    <m/>
    <m/>
    <m/>
    <m/>
    <m/>
    <m/>
    <m/>
    <m/>
    <m/>
    <n v="53200"/>
    <s v="[System] does not have the monthly revenue data; based on the estimate, they collect between $7,400 - $7,800 a month.  The total revenue was estimated by multiplying $7,600 by 7 months."/>
    <n v="11900"/>
    <n v="55311.31"/>
    <n v="67211.31"/>
    <x v="1"/>
    <s v="N"/>
    <n v="11"/>
    <n v="10000"/>
    <s v="There are 11 delinquent accounts in total.  Regularly there are 9 accounts that are delinquent.  Covid related issues added 2 more delinquent accounts.  The 2 accounts are now making payments, but are still delinquent from the months they missed the payments. Details of delinquent accounts is not available."/>
    <x v="2"/>
    <n v="53200"/>
    <n v="53200"/>
    <m/>
    <m/>
    <n v="0"/>
    <n v="0"/>
    <m/>
    <m/>
    <m/>
    <x v="0"/>
  </r>
  <r>
    <x v="331"/>
    <x v="287"/>
    <n v="24"/>
    <s v="A"/>
    <m/>
    <m/>
    <m/>
    <m/>
    <m/>
    <m/>
    <m/>
    <m/>
    <m/>
    <n v="5410"/>
    <m/>
    <m/>
    <m/>
    <m/>
    <m/>
    <m/>
    <m/>
    <n v="8050"/>
    <m/>
    <m/>
    <m/>
    <m/>
    <m/>
    <m/>
    <m/>
    <n v="5800"/>
    <m/>
    <m/>
    <m/>
    <m/>
    <m/>
    <m/>
    <m/>
    <n v="7000"/>
    <s v="Monthly details of revenue and expenses are not available."/>
    <m/>
    <m/>
    <n v="22000"/>
    <x v="4"/>
    <s v="N"/>
    <n v="4"/>
    <n v="1050"/>
    <s v="The Water Company will incur $4000 per year, an expense to cover for PFAS testing. "/>
    <x v="2"/>
    <n v="8050"/>
    <n v="7000"/>
    <n v="390"/>
    <n v="7.20887245841035"/>
    <n v="-1050"/>
    <n v="-13.0434782608696"/>
    <n v="1.48798521256932"/>
    <n v="1.20689655172414"/>
    <n v="-0.281088660845178"/>
    <x v="0"/>
  </r>
  <r>
    <x v="332"/>
    <x v="288"/>
    <n v="71"/>
    <s v="BM"/>
    <m/>
    <m/>
    <m/>
    <m/>
    <m/>
    <m/>
    <m/>
    <m/>
    <m/>
    <n v="33249.53"/>
    <m/>
    <m/>
    <m/>
    <m/>
    <m/>
    <m/>
    <m/>
    <n v="10810.56"/>
    <m/>
    <m/>
    <m/>
    <m/>
    <m/>
    <m/>
    <m/>
    <n v="43458.56"/>
    <m/>
    <m/>
    <m/>
    <m/>
    <m/>
    <m/>
    <m/>
    <n v="17043.41"/>
    <s v="Water System is paying off two recent property purchases so it seems that they are operating at a loss.  The secretary of the Water Company does not appear to be familiar with their financial software. Monthly details of revenue and expenses are not available."/>
    <m/>
    <m/>
    <n v="11112.37"/>
    <x v="1"/>
    <s v="N"/>
    <n v="8"/>
    <n v="7928"/>
    <m/>
    <x v="2"/>
    <n v="10810.56"/>
    <n v="17043.41"/>
    <n v="10209.03"/>
    <n v="30.7042836394981"/>
    <n v="6232.85"/>
    <n v="57.6552001006423"/>
    <n v="0.325134219942357"/>
    <n v="0.392176132849317"/>
    <n v="0.0670419129069596"/>
    <x v="2"/>
  </r>
  <r>
    <x v="333"/>
    <x v="289"/>
    <n v="38"/>
    <s v="M"/>
    <m/>
    <m/>
    <m/>
    <m/>
    <m/>
    <m/>
    <m/>
    <m/>
    <m/>
    <m/>
    <m/>
    <m/>
    <m/>
    <m/>
    <m/>
    <m/>
    <m/>
    <m/>
    <m/>
    <m/>
    <m/>
    <m/>
    <m/>
    <m/>
    <m/>
    <m/>
    <m/>
    <m/>
    <m/>
    <m/>
    <m/>
    <m/>
    <m/>
    <m/>
    <s v="Water system does not have information readily on-hand. They would need to run full report which is typically done annually for them. They assumed this survey is voluntary and did not prepare for it. The Water System refused to provide the monthly expenses/revenues voluntarily. The Water System said the survey would have to be mandetory for them to collect the monthly expenses/revenues. So no data on expenses/revenue is provided. Fortuately, some of questions 5-8 were answered and the Water System has experienced no financial hardships and does not anticipate need for financial assistance"/>
    <m/>
    <m/>
    <m/>
    <x v="1"/>
    <s v="N"/>
    <n v="0"/>
    <n v="0"/>
    <s v="Water System does not have information on reserve cash readily available. Same circumstance as the monthly expenses/revenue. No major inpact by COVID. Minor effects include wearing masks when talking to customers, wearing gloves when mailing bills. All customers have paid bills on time or with late fees. Continues to operate as normal and does not anticipate any failure to operate due to lack of revenue. No discussion with customers about hardships inability to pay bills."/>
    <x v="2"/>
    <m/>
    <m/>
    <m/>
    <m/>
    <m/>
    <m/>
    <m/>
    <m/>
    <m/>
    <x v="1"/>
  </r>
  <r>
    <x v="334"/>
    <x v="290"/>
    <n v="18"/>
    <s v="M"/>
    <m/>
    <m/>
    <n v="646"/>
    <n v="2044.06"/>
    <n v="338.69"/>
    <n v="952.44"/>
    <n v="1587.9"/>
    <n v="1331.83"/>
    <n v="660"/>
    <n v="7560.92"/>
    <n v="637.57"/>
    <n v="529.01"/>
    <n v="1246.41"/>
    <n v="617.3"/>
    <n v="918.89"/>
    <n v="992.25"/>
    <n v="1375.5"/>
    <n v="6316.93"/>
    <n v="517.15"/>
    <n v="707.8"/>
    <n v="1725.98"/>
    <n v="590.44"/>
    <n v="1097.56"/>
    <n v="3351.88"/>
    <n v="1252.33"/>
    <n v="9243.14"/>
    <n v="789.23"/>
    <n v="1414.22"/>
    <n v="918.29"/>
    <n v="1276.84"/>
    <n v="1180.92"/>
    <n v="1500.74"/>
    <n v="915.06"/>
    <n v="7995.3"/>
    <m/>
    <m/>
    <m/>
    <n v="9314.31"/>
    <x v="1"/>
    <s v="N"/>
    <n v="2"/>
    <n v="700"/>
    <s v="Out of the two delinquent accounts, one customer usually pays annually.  "/>
    <x v="2"/>
    <n v="6316.93"/>
    <n v="7995.3"/>
    <n v="1682.22"/>
    <n v="22.2488797659544"/>
    <n v="1678.37"/>
    <n v="26.5693936769918"/>
    <n v="0.835471080238913"/>
    <n v="0.864998258167679"/>
    <n v="0.0295271779287664"/>
    <x v="0"/>
  </r>
  <r>
    <x v="335"/>
    <x v="291"/>
    <n v="15"/>
    <s v="M"/>
    <m/>
    <m/>
    <n v="900"/>
    <n v="900"/>
    <n v="900"/>
    <n v="900"/>
    <n v="900"/>
    <n v="900"/>
    <n v="900"/>
    <n v="6300"/>
    <n v="1200"/>
    <n v="1200"/>
    <n v="1200"/>
    <n v="1200"/>
    <n v="1200"/>
    <n v="1200"/>
    <n v="1200"/>
    <n v="8400"/>
    <n v="900"/>
    <n v="900"/>
    <n v="900"/>
    <n v="900"/>
    <n v="900"/>
    <n v="900"/>
    <n v="900"/>
    <n v="6300"/>
    <n v="1200"/>
    <n v="1200"/>
    <n v="1200"/>
    <n v="1200"/>
    <n v="1200"/>
    <n v="1200"/>
    <n v="1200"/>
    <n v="8400"/>
    <s v="[Name] called [Name] on 11/24/20 to gather the info.  Monthly revenue and expenses are estimated.  Monthly Bill is $75 per month per customer, flat rate.  The water system has 16 customers; so the revenue per month is $1200 and expenses are about 75% of that."/>
    <m/>
    <n v="10000"/>
    <n v="10000"/>
    <x v="1"/>
    <s v="N"/>
    <n v="0"/>
    <n v="0"/>
    <s v="The cash reserve amount is estimated."/>
    <x v="2"/>
    <n v="8400"/>
    <n v="8400"/>
    <n v="0"/>
    <n v="0"/>
    <n v="0"/>
    <n v="0"/>
    <n v="1.33333333333333"/>
    <n v="1.33333333333333"/>
    <n v="0"/>
    <x v="0"/>
  </r>
  <r>
    <x v="336"/>
    <x v="292"/>
    <n v="72"/>
    <s v="M"/>
    <m/>
    <m/>
    <n v="5767.6"/>
    <n v="16791.61"/>
    <n v="4904.17"/>
    <n v="6725.38"/>
    <n v="6540.37"/>
    <n v="3403.02"/>
    <n v="5383.15"/>
    <n v="49515.3"/>
    <n v="5234.36"/>
    <n v="5538.57"/>
    <n v="4076.07"/>
    <n v="8461.51"/>
    <n v="5451.65"/>
    <n v="8043.17"/>
    <n v="7278.1"/>
    <n v="44083.43"/>
    <n v="6989.95"/>
    <n v="20322.05"/>
    <n v="5168.73"/>
    <n v="5956.43"/>
    <n v="7982.96"/>
    <n v="4282.37"/>
    <n v="8543.76"/>
    <n v="59246.25"/>
    <n v="3554.3"/>
    <n v="7603.58"/>
    <n v="10031"/>
    <n v="4144.36"/>
    <n v="15266.29"/>
    <n v="12379.17"/>
    <n v="9964.4"/>
    <n v="62943.1"/>
    <s v="August 2020 revenue includes late deposit carried from July 2020. May 2019 install new meters. 2019 paid insurance liabilities lump sum in May 2019. 2020 changed to monthly payments for insurance. PSPS infrastructure bill expense May 2020."/>
    <n v="561.81"/>
    <n v="18831.4"/>
    <n v="19393.21"/>
    <x v="1"/>
    <s v="N"/>
    <n v="10"/>
    <n v="3756.92"/>
    <s v="COVID-19 hasn't affected the Water System financially. Just caused some nervousness on the board members. More deliquent accounts than usual. Usually 2-3 accounts delinquent, but most pay off within 2 months. Since people working from home and more properties beginning to plant gardens, there is a higher usuage rate of water than normal. There is a concern that there is not enough water from underground aquifer to meet increased demand. Would result in the Water System having to purchase  water from the state, due to adjudication circumstances. Pending adjudication decisions in the following months. "/>
    <x v="2"/>
    <n v="44083.43"/>
    <n v="62943.1"/>
    <n v="9730.95"/>
    <n v="19.6524104670677"/>
    <n v="18859.67"/>
    <n v="42.7817663008527"/>
    <n v="0.890299160057598"/>
    <n v="1.06239804207017"/>
    <n v="0.172098882012575"/>
    <x v="0"/>
  </r>
  <r>
    <x v="337"/>
    <x v="293"/>
    <n v="68"/>
    <s v="M"/>
    <m/>
    <m/>
    <n v="18207.45"/>
    <n v="13510.29"/>
    <n v="37271.59"/>
    <n v="14888.27"/>
    <n v="13014.12"/>
    <n v="5241.6"/>
    <n v="21171.17"/>
    <n v="123304.49"/>
    <n v="25875.7"/>
    <n v="8371.45"/>
    <n v="11586.24"/>
    <n v="9634.86"/>
    <n v="13411.31"/>
    <n v="12275.35"/>
    <n v="9674.93"/>
    <n v="90829.84"/>
    <n v="17897.91"/>
    <n v="14462.85"/>
    <n v="45557.83"/>
    <n v="13908.57"/>
    <n v="14993.94"/>
    <n v="13928.45"/>
    <n v="11325.73"/>
    <n v="132075.28"/>
    <n v="20779.31"/>
    <n v="9358.96"/>
    <n v="11736.36"/>
    <n v="12371.98"/>
    <n v="10964.35"/>
    <n v="15121.56"/>
    <n v="12530.66"/>
    <n v="92863.18"/>
    <s v="April: collect yearly property tax (the second installment of the year), so it adds to income revenue. Causes to show a gain every April; June: close out books for the year, so the water system catches and pays any expenses that hadn't been paid yet from the previous year, causes to show a major loss every June. "/>
    <n v="0"/>
    <n v="0"/>
    <n v="0"/>
    <x v="1"/>
    <s v="N"/>
    <n v="13"/>
    <n v="9470.08"/>
    <s v="Already working at a deficit before COVID. Will need a rate study done to adjust water rates for customers to be able to operate not at a deficit. Accounting is done on an acrual basis, so the books show deficit. Grant money from funding project Prop 84 is handled in a seperate account by DFA. The project has required money to be taken out of pocket of the water system in the past since the grant account is low on funding. Only 1, 2 customers affected by COVID and water bill. But they had prepaid water bills for advance credit prior to COVID. The water system had a voluntarily rate increase to prepay water bill. Now the Water system owes $18000 credit back to customers (before COVID), about half the customers particiated and helped prepay. 11,12 delinquent customers are usually delinquent and did not participate in the pre-pay option plan. The water system only has 3 regular employed people, 2 are part-time. Able to put off payments/expenses for later since small staff. COVID did not affect operations much: Closed office to appointment only. Remote community, not too much interaction."/>
    <x v="2"/>
    <n v="90829.84"/>
    <n v="92863.18"/>
    <n v="8770.78999999999"/>
    <n v="7.11311485899661"/>
    <n v="2033.34000000001"/>
    <n v="2.23862554420443"/>
    <n v="0.736630434139097"/>
    <n v="0.703107954796689"/>
    <n v="-0.0335224793424086"/>
    <x v="0"/>
  </r>
  <r>
    <x v="338"/>
    <x v="294"/>
    <n v="1136"/>
    <s v="BM"/>
    <m/>
    <s v="N"/>
    <m/>
    <m/>
    <m/>
    <m/>
    <m/>
    <m/>
    <m/>
    <n v="431959"/>
    <m/>
    <m/>
    <m/>
    <m/>
    <m/>
    <m/>
    <m/>
    <n v="652260"/>
    <m/>
    <m/>
    <m/>
    <m/>
    <m/>
    <m/>
    <m/>
    <n v="541009"/>
    <m/>
    <m/>
    <m/>
    <m/>
    <m/>
    <m/>
    <m/>
    <n v="756000"/>
    <s v="details of monthly expenses and revenue are not available. "/>
    <m/>
    <m/>
    <n v="200000"/>
    <x v="1"/>
    <s v="N"/>
    <n v="3"/>
    <n v="285"/>
    <m/>
    <x v="0"/>
    <n v="652260"/>
    <n v="756000"/>
    <n v="109050"/>
    <n v="25.2454515359097"/>
    <n v="103740"/>
    <n v="15.9047005795235"/>
    <n v="1.51000442171595"/>
    <n v="1.397388952864"/>
    <n v="-0.112615468851949"/>
    <x v="0"/>
  </r>
  <r>
    <x v="339"/>
    <x v="295"/>
    <n v="285"/>
    <s v="M"/>
    <m/>
    <m/>
    <n v="24793"/>
    <n v="25854"/>
    <n v="27260"/>
    <n v="21445"/>
    <n v="20041"/>
    <n v="18111"/>
    <n v="32165"/>
    <n v="169669"/>
    <n v="35383"/>
    <n v="26854"/>
    <n v="18726"/>
    <n v="15915"/>
    <n v="15920"/>
    <n v="52652"/>
    <n v="19432"/>
    <n v="184882"/>
    <n v="27851"/>
    <n v="19864"/>
    <n v="20740"/>
    <n v="17584"/>
    <n v="16547"/>
    <n v="16649"/>
    <n v="34019"/>
    <n v="153254"/>
    <n v="36377"/>
    <n v="16955"/>
    <n v="21561"/>
    <n v="21364"/>
    <n v="18952"/>
    <n v="19867"/>
    <n v="26190"/>
    <n v="161266"/>
    <m/>
    <m/>
    <m/>
    <n v="243254"/>
    <x v="1"/>
    <s v="N"/>
    <n v="34"/>
    <n v="40596.87"/>
    <m/>
    <x v="2"/>
    <n v="184882"/>
    <n v="161266"/>
    <n v="-16415"/>
    <n v="-9.67471960110568"/>
    <n v="-23616"/>
    <n v="-12.7735528607436"/>
    <n v="1.08966281406739"/>
    <n v="1.05227922272828"/>
    <n v="-0.037383591339109"/>
    <x v="0"/>
  </r>
  <r>
    <x v="340"/>
    <x v="296"/>
    <n v="5088"/>
    <s v="M"/>
    <m/>
    <s v="N"/>
    <n v="278515.45"/>
    <n v="424973.52"/>
    <n v="495148.86"/>
    <n v="430679.5"/>
    <n v="353259.25"/>
    <n v="320868.14"/>
    <n v="424218.02"/>
    <n v="2727662.74"/>
    <n v="342785.85"/>
    <n v="373371.84"/>
    <n v="425780.88"/>
    <n v="477745.54"/>
    <n v="559694.46"/>
    <n v="684454.23"/>
    <n v="447798.42"/>
    <n v="3311631.22"/>
    <n v="344522.27"/>
    <n v="335309.94"/>
    <n v="521824.17"/>
    <n v="406124.28"/>
    <n v="337573.74"/>
    <n v="396877.3"/>
    <n v="321294.39"/>
    <n v="2663526.09"/>
    <n v="435346.55"/>
    <n v="456855.09"/>
    <n v="890540.91"/>
    <n v="430398.01"/>
    <n v="561217.43"/>
    <n v="428077.74"/>
    <n v="348557.21"/>
    <n v="3550992.94"/>
    <m/>
    <n v="4965152.36"/>
    <n v="816530.54"/>
    <n v="5781682.9"/>
    <x v="1"/>
    <s v="N"/>
    <n v="593"/>
    <n v="74049.07"/>
    <m/>
    <x v="3"/>
    <n v="3311631.22"/>
    <n v="3550992.94"/>
    <n v="-64136.6500000004"/>
    <n v="-2.35134091394306"/>
    <n v="239361.72"/>
    <n v="7.22790987578622"/>
    <n v="1.21409115996503"/>
    <n v="1.33319247494212"/>
    <n v="0.119101314977084"/>
    <x v="0"/>
  </r>
  <r>
    <x v="341"/>
    <x v="297"/>
    <n v="3569"/>
    <s v="M"/>
    <m/>
    <m/>
    <n v="247379"/>
    <n v="219915"/>
    <n v="405701"/>
    <n v="176218"/>
    <n v="161260"/>
    <n v="182091"/>
    <n v="245993"/>
    <n v="1638557"/>
    <n v="181336"/>
    <n v="180406"/>
    <n v="219509"/>
    <n v="294434"/>
    <n v="254308"/>
    <n v="255785"/>
    <n v="228283"/>
    <n v="1614061"/>
    <n v="258495"/>
    <n v="146679"/>
    <n v="477826"/>
    <n v="176235"/>
    <n v="215655"/>
    <n v="172559"/>
    <n v="238054"/>
    <n v="1685503"/>
    <n v="148222"/>
    <n v="200763"/>
    <n v="272135"/>
    <n v="289734"/>
    <n v="307327"/>
    <n v="280170"/>
    <n v="203735.11"/>
    <n v="1702086.11"/>
    <s v=" Some months expenses are higher because yearly supplies are purchased in bulk at the time or lab costs. Capital projects added as expenditures each month. June is end of fiscal year end. They close out books and pay remaining expenditures from the previous year.  Acrrual based accounting. "/>
    <n v="0"/>
    <n v="1000000"/>
    <n v="1000000"/>
    <x v="0"/>
    <s v="N"/>
    <n v="188"/>
    <n v="67656"/>
    <s v="In general, the water system has about 10-15 accounts on the water disconnection list in a month. Prior to SB 998, the Water System would doortag these accounts. Most deliquent accounts pay, less than 5/month actually had water shutoff. If the water system were to disconnect the water service today, would have more thatn 10 tims the normal number of accounts to be disconnected. Certain customers have not made any utility payments since the City announced in March that no water service would be disconnected until further notice due to the COVID-19 pandemic. Not much response by deliquent customers about situation. The Water System has sent emails/letters to customers. The Water System has a question about passing along water accounts to collection agency. The Water System does have CARES Act grant to fund certain extraneous expenses. No major impact in costs caused by COVID-19.  "/>
    <x v="1"/>
    <n v="1614061"/>
    <n v="1702086.11"/>
    <n v="46946"/>
    <n v="2.86508189828001"/>
    <n v="88025.1100000001"/>
    <n v="5.45364208663738"/>
    <n v="0.98505026068669"/>
    <n v="1.00983867130465"/>
    <n v="0.0247884106179597"/>
    <x v="0"/>
  </r>
  <r>
    <x v="342"/>
    <x v="298"/>
    <n v="4437"/>
    <s v="M"/>
    <m/>
    <s v="N"/>
    <n v="325801.42"/>
    <n v="152052.48"/>
    <n v="226999.53"/>
    <n v="204395.14"/>
    <n v="157462.3"/>
    <n v="501170.76"/>
    <n v="476441.95"/>
    <n v="20442323"/>
    <n v="418695.67"/>
    <n v="538411.45"/>
    <n v="872661.59"/>
    <n v="371850.49"/>
    <n v="1019418.89"/>
    <n v="50538809.43"/>
    <m/>
    <n v="4184053.82"/>
    <n v="338937.5"/>
    <n v="257373.74"/>
    <n v="313655.59"/>
    <n v="206678.14"/>
    <n v="348675.55"/>
    <n v="427109.33"/>
    <m/>
    <n v="1892429.45"/>
    <n v="394898.47"/>
    <n v="410176.42"/>
    <n v="473978.51"/>
    <n v="543398.28"/>
    <n v="532665.83"/>
    <n v="450633.76"/>
    <m/>
    <n v="2815751.62"/>
    <s v="OCT. 2019 rev. = -49575793.7"/>
    <m/>
    <m/>
    <n v="11000000"/>
    <x v="1"/>
    <s v="N"/>
    <n v="263"/>
    <n v="38111.08"/>
    <m/>
    <x v="3"/>
    <n v="4184053.82"/>
    <n v="2815751.62"/>
    <n v="-18549893.55"/>
    <n v="-90.7425909961407"/>
    <n v="-1368302.2"/>
    <n v="-32.7027867915905"/>
    <n v="0.20467604488981"/>
    <n v="1.48790308669103"/>
    <n v="1.28322704180122"/>
    <x v="0"/>
  </r>
  <r>
    <x v="343"/>
    <x v="125"/>
    <n v="2776"/>
    <s v="M"/>
    <m/>
    <m/>
    <n v="174465.213658814"/>
    <n v="164403.161869272"/>
    <n v="266956.55538981"/>
    <n v="181917.122331199"/>
    <n v="182636.73963549"/>
    <n v="171816.732803057"/>
    <n v="183749.195426129"/>
    <n v="1325944.72111377"/>
    <n v="140971.610154827"/>
    <n v="179223.256024439"/>
    <n v="213330.171189906"/>
    <n v="188007.736065298"/>
    <n v="260541.799395825"/>
    <n v="233247.804862529"/>
    <n v="169282.346752419"/>
    <n v="1384604.72444524"/>
    <n v="136071.754079493"/>
    <n v="151257.041848976"/>
    <n v="200693.957259042"/>
    <n v="169634.669326376"/>
    <n v="178236.289804873"/>
    <n v="191701.645862802"/>
    <n v="167830.623706569"/>
    <n v="1195425.98188813"/>
    <n v="97423.6556732958"/>
    <n v="157601.88413954"/>
    <n v="243973.723047278"/>
    <n v="222328.690176204"/>
    <n v="236438.229523658"/>
    <n v="224443.536781857"/>
    <n v="185230.971953237"/>
    <n v="1367440.69129507"/>
    <s v="Information is an estimate; as [district] bills all customers same rate as its larger water system. For this calculation; [district] divided revenue and expenses by dividing the total of number of service connections in all of its three water systems and multiplying by the number of service connections for this particular water system."/>
    <n v="50015858"/>
    <n v="48499000"/>
    <n v="98514858"/>
    <x v="1"/>
    <s v="N"/>
    <n v="163"/>
    <n v="13670.69"/>
    <s v="Reserves: these are the total restricted and unrestricted reserves for the Domestic water fund as of 6/30/20."/>
    <x v="1"/>
    <n v="1384604.72444524"/>
    <n v="1367440.69129507"/>
    <n v="-130518.739225638"/>
    <n v="-9.84345253216927"/>
    <n v="-17164.0331501728"/>
    <n v="-1.23963416035936"/>
    <n v="1.04424015752497"/>
    <n v="1.1438940695728"/>
    <n v="0.0996539120478275"/>
    <x v="0"/>
  </r>
  <r>
    <x v="344"/>
    <x v="299"/>
    <n v="243"/>
    <s v="M"/>
    <m/>
    <s v="Y"/>
    <n v="3564.81"/>
    <n v="3564.81"/>
    <n v="3564.81"/>
    <n v="3564.81"/>
    <n v="3564.81"/>
    <n v="3564.81"/>
    <n v="3564.81"/>
    <n v="24953"/>
    <n v="46200"/>
    <n v="46200"/>
    <n v="46200"/>
    <n v="46200"/>
    <n v="46200"/>
    <n v="46200"/>
    <n v="46200"/>
    <n v="323400"/>
    <n v="4495.95"/>
    <n v="4495.95"/>
    <n v="4495.95"/>
    <n v="4495.95"/>
    <n v="4495.95"/>
    <n v="4495.95"/>
    <n v="4495.95"/>
    <n v="31468"/>
    <n v="46200"/>
    <n v="46200"/>
    <n v="46200"/>
    <n v="46200"/>
    <n v="46200"/>
    <n v="46200"/>
    <n v="46200"/>
    <n v="323400"/>
    <s v="Expenses are for water wells, disinfection, electricity, monitoring lab fees, etc.                        Revenues are total monthly income, but water revenues are alloted to match water expenses."/>
    <m/>
    <n v="386940"/>
    <n v="386940"/>
    <x v="1"/>
    <s v="N"/>
    <n v="6"/>
    <n v="4440"/>
    <m/>
    <x v="2"/>
    <n v="323400"/>
    <n v="323400"/>
    <n v="6515"/>
    <n v="26.1090850799503"/>
    <n v="0"/>
    <n v="0"/>
    <n v="12.9603654871158"/>
    <n v="10.2771069022499"/>
    <n v="-2.68325858486587"/>
    <x v="0"/>
  </r>
  <r>
    <x v="345"/>
    <x v="300"/>
    <n v="8396"/>
    <s v="M"/>
    <m/>
    <m/>
    <n v="263021"/>
    <n v="301034"/>
    <n v="2105714"/>
    <n v="70926"/>
    <n v="887400"/>
    <n v="536767"/>
    <n v="277308"/>
    <m/>
    <n v="494436"/>
    <n v="602022"/>
    <n v="1172750"/>
    <n v="338883"/>
    <n v="900482"/>
    <n v="672230"/>
    <n v="548016"/>
    <m/>
    <n v="259484"/>
    <n v="213831.17"/>
    <n v="3466594"/>
    <n v="139281"/>
    <n v="1036521"/>
    <n v="248742"/>
    <n v="514498"/>
    <m/>
    <n v="465282"/>
    <n v="624368"/>
    <n v="723120"/>
    <n v="665892"/>
    <n v="760713"/>
    <n v="713901"/>
    <n v="587120"/>
    <m/>
    <s v="1) These approximate full accrual amounts; however, the District does annual closings. All months other than June are missing accrual items. 2) These revenues reflect billed revenues not cash received. Unpaid bills due to COVID-19 delinquencies are included in these revenues."/>
    <n v="1000000"/>
    <n v="5755302"/>
    <n v="6755302"/>
    <x v="0"/>
    <s v="N"/>
    <n v="1191"/>
    <n v="238740"/>
    <s v="1) Reserves represent avaliable cash balances not [] net position balances. 2) Delinquent accounts represent active accounts with past due balances exceeding 30 days."/>
    <x v="3"/>
    <n v="4728819"/>
    <n v="4540396"/>
    <m/>
    <m/>
    <n v="-188423"/>
    <n v="-3.98456781703846"/>
    <m/>
    <m/>
    <m/>
    <x v="0"/>
  </r>
  <r>
    <x v="346"/>
    <x v="301"/>
    <n v="9325"/>
    <s v="M"/>
    <m/>
    <s v="N"/>
    <n v="634810"/>
    <n v="621888"/>
    <n v="1395099"/>
    <n v="531429"/>
    <n v="514149"/>
    <n v="1334238"/>
    <n v="602101"/>
    <n v="5633714"/>
    <n v="902152.48"/>
    <n v="892389.76"/>
    <n v="955804.91"/>
    <n v="1055691.63"/>
    <n v="970157.71"/>
    <n v="1061109.8"/>
    <n v="1150465.22"/>
    <n v="6987771.51"/>
    <n v="829734"/>
    <n v="660723"/>
    <n v="846535"/>
    <n v="426298"/>
    <n v="604440"/>
    <n v="608408"/>
    <n v="825792"/>
    <n v="4801930"/>
    <n v="732449.9"/>
    <n v="765221.55"/>
    <n v="983965.34"/>
    <n v="981533.48"/>
    <n v="1055316.66"/>
    <n v="1133521.3"/>
    <n v="1039194.47"/>
    <n v="6691202.7"/>
    <s v="Expenditure categories do not include any capital improvement projects "/>
    <n v="11616520"/>
    <n v="1428000"/>
    <n v="13044520"/>
    <x v="0"/>
    <s v="N"/>
    <n v="902"/>
    <n v="237604.74"/>
    <s v="Question 5-&gt; Cash available is estimated at 6/30/2020                                           Question 6 -&gt; Although the City may not need assistance for approximately 1 year, this does not take into account any Capital Improvement projects or unforeseen large repairs.    "/>
    <x v="3"/>
    <n v="6987771.51"/>
    <n v="6691202.7"/>
    <n v="-831784"/>
    <n v="-14.7643987607465"/>
    <n v="-296568.810000001"/>
    <n v="-4.24411143918472"/>
    <n v="1.24034899712694"/>
    <n v="1.39344028338606"/>
    <n v="0.153091286259115"/>
    <x v="0"/>
  </r>
  <r>
    <x v="347"/>
    <x v="302"/>
    <n v="2974"/>
    <s v="M"/>
    <m/>
    <s v="Y"/>
    <n v="114465.07"/>
    <n v="197569.09"/>
    <n v="164945.2"/>
    <n v="175791.79"/>
    <n v="229246.67"/>
    <n v="255792.09"/>
    <n v="216882.07"/>
    <n v="1354691.98"/>
    <n v="161943.8"/>
    <n v="392329.5"/>
    <n v="164665.94"/>
    <n v="214236.42"/>
    <n v="274796.41"/>
    <n v="311588.51"/>
    <n v="266257.67"/>
    <n v="1785818.25"/>
    <n v="391980.81"/>
    <n v="271238.29"/>
    <n v="173076.71"/>
    <n v="211861.62"/>
    <n v="199940.89"/>
    <n v="242645.66"/>
    <n v="211659.12"/>
    <n v="1702403.1"/>
    <n v="156871.63"/>
    <n v="288145.89"/>
    <n v="287300.27"/>
    <n v="336519.4"/>
    <n v="290218.76"/>
    <n v="292622.55"/>
    <n v="306922.12"/>
    <n v="1958600.62"/>
    <m/>
    <n v="1312193.14"/>
    <n v="271256.32"/>
    <n v="1583449.46"/>
    <x v="1"/>
    <s v="N"/>
    <n v="275"/>
    <n v="39265.74"/>
    <s v="System stated: &quot;We have not charged penalties or late fees since March and overall it seems that we have had more payments made and on time.&quot;"/>
    <x v="1"/>
    <n v="1785818.25"/>
    <n v="1958600.62"/>
    <n v="347711.12"/>
    <n v="25.6671719574217"/>
    <n v="172782.37"/>
    <n v="9.67524942697837"/>
    <n v="1.31824671317534"/>
    <n v="1.15049169024657"/>
    <n v="-0.167755022928775"/>
    <x v="0"/>
  </r>
  <r>
    <x v="348"/>
    <x v="294"/>
    <n v="1649"/>
    <s v="M"/>
    <m/>
    <m/>
    <n v="93260"/>
    <n v="102300"/>
    <n v="143000"/>
    <n v="107235"/>
    <n v="115550"/>
    <n v="129432"/>
    <n v="142159"/>
    <n v="832936"/>
    <n v="115697"/>
    <n v="116530"/>
    <n v="195594"/>
    <n v="173116"/>
    <n v="136565"/>
    <n v="138332"/>
    <n v="121321"/>
    <n v="997155"/>
    <n v="142969"/>
    <n v="115227"/>
    <n v="96229"/>
    <n v="104060"/>
    <n v="105820"/>
    <n v="117611"/>
    <n v="125278"/>
    <n v="807194"/>
    <n v="102170"/>
    <n v="115405"/>
    <n v="134313"/>
    <n v="140663"/>
    <n v="165803"/>
    <n v="144071"/>
    <n v="139611"/>
    <n v="942036"/>
    <m/>
    <m/>
    <m/>
    <n v="1700000"/>
    <x v="0"/>
    <s v="N"/>
    <n v="330"/>
    <n v="42000"/>
    <s v="Response to Question No. 6 = 16 months (E)  The District is not allowed to collect revenues from delinquent accounts until April 2021, per Governor order."/>
    <x v="0"/>
    <n v="997155"/>
    <n v="942036"/>
    <n v="-25742"/>
    <n v="-3.09051355686391"/>
    <n v="-55119"/>
    <n v="-5.52762609624381"/>
    <n v="1.19715680436432"/>
    <n v="1.16705030017567"/>
    <n v="-0.0301065041886506"/>
    <x v="0"/>
  </r>
  <r>
    <x v="349"/>
    <x v="303"/>
    <n v="7422"/>
    <s v="M"/>
    <m/>
    <m/>
    <n v="936094.9"/>
    <n v="908718.85"/>
    <n v="2872736.34"/>
    <n v="241921.38"/>
    <n v="247140.52"/>
    <n v="933309.05"/>
    <n v="2521660.43"/>
    <n v="8661581.47"/>
    <n v="847629.98"/>
    <n v="1000688.71"/>
    <n v="8266822.41"/>
    <n v="737413.9"/>
    <n v="761624.19"/>
    <n v="1315842.7"/>
    <n v="1254379.99"/>
    <n v="14184401.88"/>
    <n v="1693948.62"/>
    <n v="253179.73"/>
    <n v="3903939.77"/>
    <n v="15205.55"/>
    <n v="565578.77"/>
    <n v="807633.1"/>
    <n v="2787089.81"/>
    <n v="10026575.35"/>
    <n v="898848.47"/>
    <n v="986145.93"/>
    <n v="6372572.8"/>
    <n v="158730.77"/>
    <n v="1333971.72"/>
    <n v="983056.44"/>
    <n v="1647628.62"/>
    <n v="12380954.75"/>
    <m/>
    <m/>
    <n v="25170699"/>
    <n v="25170699"/>
    <x v="1"/>
    <s v="N"/>
    <n v="1107"/>
    <n v="0"/>
    <m/>
    <x v="3"/>
    <n v="14184401.88"/>
    <n v="12380954.75"/>
    <n v="1364993.88"/>
    <n v="15.7591761357641"/>
    <n v="-1803447.13"/>
    <n v="-12.7142980384873"/>
    <n v="1.63762263613506"/>
    <n v="1.23481391380557"/>
    <n v="-0.402808722329487"/>
    <x v="0"/>
  </r>
  <r>
    <x v="350"/>
    <x v="304"/>
    <n v="1895"/>
    <s v="M"/>
    <m/>
    <m/>
    <n v="125619"/>
    <n v="122011"/>
    <n v="133332"/>
    <n v="225200"/>
    <n v="158165"/>
    <n v="171812"/>
    <n v="162673"/>
    <n v="1098812"/>
    <n v="140067"/>
    <n v="143477"/>
    <n v="161465"/>
    <n v="170887"/>
    <n v="191020"/>
    <n v="227196"/>
    <n v="213950"/>
    <n v="1248062"/>
    <n v="124745"/>
    <n v="137720"/>
    <n v="103352"/>
    <n v="182064"/>
    <n v="151887"/>
    <n v="159540"/>
    <n v="180861"/>
    <n v="1040169"/>
    <n v="118260"/>
    <n v="117000"/>
    <n v="171290"/>
    <n v="193496"/>
    <n v="220776"/>
    <n v="229938"/>
    <n v="225016"/>
    <n v="1275776"/>
    <m/>
    <m/>
    <m/>
    <n v="2938385"/>
    <x v="1"/>
    <s v="N"/>
    <n v="21"/>
    <n v="2950.75"/>
    <s v="[System] considers all accounts as reserves for emergency expenses.  Customers have 45 days to pay their bill before they are considered delinquent.  Since [System] bills monthly, there is a 15-day overlap in billing.  [System] does not shut off water to customers that are delinquent, except in cases of non-compliance with backflow testing requirements.  In these cases, Shareholders are assessed an automatic testing fee of $400 for testing coordinated by [System].  This automatic charge is not applied to Non-Shareholders (tenants), their services will be discontinued.   "/>
    <x v="1"/>
    <n v="1248062"/>
    <n v="1275776"/>
    <n v="-58643"/>
    <n v="-5.33694571955894"/>
    <n v="27714"/>
    <n v="2.22056276050389"/>
    <n v="1.13582851297583"/>
    <n v="1.22650838469518"/>
    <n v="0.0906798717193473"/>
    <x v="0"/>
  </r>
  <r>
    <x v="351"/>
    <x v="305"/>
    <n v="2031"/>
    <s v="O"/>
    <s v="The water system has two pressure zones and each pressure zone (PZ) is billed bi-monthly (once every two months) in a staggered manner. For example, January- Bill PZ 1, February- Bill PZ 2, March- Bill PZ 1, April- Bill PZ 2, and so forth."/>
    <s v="N"/>
    <n v="351593.3"/>
    <n v="62856.26"/>
    <n v="90779.55"/>
    <n v="367031.43"/>
    <n v="82098.39"/>
    <n v="350839.71"/>
    <n v="67408.78"/>
    <n v="1372607.42"/>
    <n v="144630.43"/>
    <n v="157331.89"/>
    <n v="138370.16"/>
    <n v="190898.96"/>
    <n v="172356.36"/>
    <n v="174268.36"/>
    <n v="209273.11"/>
    <n v="1187129.27"/>
    <n v="67773.89"/>
    <n v="352650.1"/>
    <n v="58840.08"/>
    <n v="395636.15"/>
    <n v="86705.44"/>
    <n v="47822.43"/>
    <n v="312123.66"/>
    <n v="1321551.75"/>
    <n v="149607.32"/>
    <n v="134338.99"/>
    <n v="678834.91"/>
    <n v="191037.33"/>
    <n v="172436.72"/>
    <n v="160108.03"/>
    <n v="217645.63"/>
    <n v="1704008.93"/>
    <s v="In addition to a water use bill, the water system issues an &quot;assessment fee&quot; to each customer, three times a year. The &quot;assessment fee&quot; is used to pay off a loan the water system was granted several years ago. This is included in the monthly and total reveues._x000a_The water system's GM passed away in January 2020, affecting the operations (small water system problems). Therefore, year-on-year revenue and expenses changed significantly. "/>
    <m/>
    <m/>
    <n v="774587"/>
    <x v="1"/>
    <s v="N"/>
    <n v="83"/>
    <n v="30335.43"/>
    <s v="The water system has 83 delinquent water bill accounts with a debt of $30,335.43. The water system also has 159 delinquent assessment fee bills (explained in the previous section) with a debt of $13,028. "/>
    <x v="1"/>
    <n v="1187129.27"/>
    <n v="1704008.93"/>
    <n v="-51055.6699999999"/>
    <n v="-3.71961197761848"/>
    <n v="516879.66"/>
    <n v="43.5403012175751"/>
    <n v="0.864871668841773"/>
    <n v="1.28940007835486"/>
    <n v="0.424528409513085"/>
    <x v="0"/>
  </r>
  <r>
    <x v="352"/>
    <x v="306"/>
    <n v="1175"/>
    <s v="BM"/>
    <m/>
    <m/>
    <n v="256066.19"/>
    <n v="80894.9"/>
    <n v="322801.48"/>
    <n v="78921.38"/>
    <n v="59185.33"/>
    <n v="67908.27"/>
    <n v="67863.32"/>
    <n v="933640.87"/>
    <n v="111132.83"/>
    <n v="330490.98"/>
    <n v="21616.92"/>
    <n v="88150.1"/>
    <n v="64873.09"/>
    <n v="118688.28"/>
    <n v="39581.49"/>
    <n v="774533.68"/>
    <n v="119977.47"/>
    <n v="81050.35"/>
    <n v="485223.95"/>
    <n v="364144.36"/>
    <n v="90899.69"/>
    <n v="82751.25"/>
    <n v="146396.51"/>
    <n v="1370443.58"/>
    <n v="89027.5"/>
    <n v="254104.48"/>
    <n v="389440.93"/>
    <n v="258448.43"/>
    <n v="42340.27"/>
    <n v="222694.69"/>
    <n v="20094.71"/>
    <n v="1276151.01"/>
    <s v="The District had a pipeline replacement Capital Improvement project in 2019-20."/>
    <m/>
    <n v="912952.79"/>
    <n v="912952.79"/>
    <x v="1"/>
    <s v="N"/>
    <n v="49"/>
    <n v="24870.42"/>
    <m/>
    <x v="0"/>
    <n v="774533.68"/>
    <n v="1276151.01"/>
    <n v="436802.71"/>
    <n v="46.784874573882"/>
    <n v="501617.33"/>
    <n v="64.7637853527557"/>
    <n v="0.829584163341093"/>
    <n v="0.931195584133423"/>
    <n v="0.10161142079233"/>
    <x v="2"/>
  </r>
  <r>
    <x v="353"/>
    <x v="307"/>
    <n v="6675"/>
    <s v="M"/>
    <s v="The District currently has two different cycles billed monthly. Ie. Every District customer only billed once a month."/>
    <s v="N"/>
    <n v="498726"/>
    <n v="682087"/>
    <n v="1140740"/>
    <n v="473570"/>
    <n v="279823"/>
    <n v="763798"/>
    <n v="588121"/>
    <n v="4426865"/>
    <n v="513592"/>
    <n v="521094"/>
    <n v="1057643"/>
    <n v="143977"/>
    <n v="721582"/>
    <n v="641366"/>
    <n v="712621"/>
    <n v="4311875"/>
    <n v="366056"/>
    <n v="370126"/>
    <n v="2080001"/>
    <n v="195380"/>
    <n v="428590"/>
    <n v="650000"/>
    <n v="638535"/>
    <n v="4728688"/>
    <n v="507142"/>
    <n v="466858"/>
    <n v="1096930"/>
    <n v="144733"/>
    <n v="928371"/>
    <n v="557720"/>
    <n v="715516"/>
    <n v="4417270"/>
    <s v="Wanted to highlight that revenues are separate from cash receipts. Revenues are billed on a monthly basis which is reflected in AR, thus consistent month over month. The trouble during COVID has been turning the AR into cash. _x000a_Expenses include: Normal operating and maintenance costs, non-cash expenses such a depreciation and amortization, and project costs for various internally constructed projects._x000a_Revenues include: Normal monthly billings, new capacity fees (developer paid fees), and interest income."/>
    <n v="4153485"/>
    <n v="10070669"/>
    <n v="14224154"/>
    <x v="0"/>
    <s v="N"/>
    <n v="428"/>
    <n v="132571.54"/>
    <s v="Our customers either fall under tenant or owner. Owner's are attached to the property and the account is in their name. Tenant is a short-term or long-term renter in a metered property for which the account is in the renters name. A concern for the District would be a tenant based customer, who is significantly delinquent in their bills could walk away from the property with minimal consequence. A quick look at our higher delinquent accounts appears to show even spread among owner and tenant delinquencies. Would imagine potential bad debts would arise more from tenant delinquencies as opposed to owner delinquencies. "/>
    <x v="3"/>
    <n v="4311875"/>
    <n v="4417270"/>
    <n v="301823"/>
    <n v="6.81798518816363"/>
    <n v="105395"/>
    <n v="2.44429627482244"/>
    <n v="0.974024507185107"/>
    <n v="0.934142832007525"/>
    <n v="-0.0398816751775821"/>
    <x v="0"/>
  </r>
  <r>
    <x v="354"/>
    <x v="308"/>
    <n v="933"/>
    <s v="M"/>
    <m/>
    <s v="N"/>
    <n v="161473.89"/>
    <n v="123977.86"/>
    <n v="193443"/>
    <n v="86276.02"/>
    <n v="112825.96"/>
    <n v="161238.37"/>
    <n v="219644.13"/>
    <n v="1058879.23"/>
    <n v="116008.11"/>
    <n v="162623.15"/>
    <n v="136184.4"/>
    <n v="129398.45"/>
    <n v="144669.03"/>
    <n v="138452.58"/>
    <n v="140726.81"/>
    <n v="968062.53"/>
    <n v="124973.95"/>
    <n v="94516.15"/>
    <n v="456987.58"/>
    <n v="87532.57"/>
    <n v="113314.63"/>
    <n v="136030.11"/>
    <n v="177803.88"/>
    <n v="1191158.87"/>
    <n v="124740.2"/>
    <n v="128996.86"/>
    <n v="213869.47"/>
    <n v="135035.86"/>
    <n v="148605.26"/>
    <n v="154929.93"/>
    <n v="142527.16"/>
    <n v="1048704.74"/>
    <s v="*Person who provided this information stated that she is not an accountant; But pulled these figures (Total Expense + Other Income/Expense) from the District's Profit and Loss Budget Performance (sent in an email to DDW's []District's office). So she cannot guarantee the accuracy of the figures reflected above. Please contact [sysyem]  if you have any questions."/>
    <m/>
    <m/>
    <n v="840154"/>
    <x v="1"/>
    <s v="N"/>
    <n v="252"/>
    <n v="40473.09"/>
    <s v="Difficulty for customers to make payments - many [place] customers pay with cash, and since [System]'s office is closed to the public due to COVID, it makes it harder for customers to pay that don't have checks or internet (online payment) capabilities. Money Orders cost the customer more than if they were to pay cash. Checks and Money Orders are what [System] accepts in its drop box. _x000a_Additionally, there are some customers that are taking advantage of the Governor's orders preventing water shutoff during COVID. Because [System] cannot threaten service terminations due to non payment, some customers have not made payments of any kind since March 2020. This becomes a burden on the District, and the customers that are paying for their water and who are doing the right thing are subsidizing the customers that are not. "/>
    <x v="0"/>
    <n v="968062.53"/>
    <n v="1048704.74"/>
    <n v="132279.64"/>
    <n v="12.4924199334801"/>
    <n v="80642.21"/>
    <n v="8.33026870691917"/>
    <n v="0.91423318408087"/>
    <n v="0.88040711143762"/>
    <n v="-0.0338260726432499"/>
    <x v="0"/>
  </r>
  <r>
    <x v="355"/>
    <x v="150"/>
    <n v="1586"/>
    <s v="M"/>
    <m/>
    <m/>
    <n v="99676.4513194805"/>
    <n v="93927.7430564357"/>
    <n v="152519.127106714"/>
    <n v="103933.91787366"/>
    <n v="104345.053696645"/>
    <n v="98163.3062772508"/>
    <n v="104980.628222565"/>
    <n v="757546.227552752"/>
    <n v="80540.696579811"/>
    <n v="102394.842959208"/>
    <n v="121880.998381553"/>
    <n v="107413.64171454"/>
    <n v="148854.212479027"/>
    <n v="133260.453354456"/>
    <n v="96715.3465235361"/>
    <n v="791060.191992131"/>
    <n v="78533.1212261243"/>
    <n v="87297.2328767881"/>
    <n v="115829.49732218"/>
    <n v="97903.7871634926"/>
    <n v="102868.16870137"/>
    <n v="110639.630506974"/>
    <n v="96862.5914038276"/>
    <n v="689934.029200757"/>
    <n v="56227.5676759"/>
    <n v="90959.1263545072"/>
    <n v="140808.194159586"/>
    <n v="128315.87345786"/>
    <n v="136459.122374685"/>
    <n v="129536.446426731"/>
    <n v="106905.11394994"/>
    <n v="789211.44439921"/>
    <s v="Information is an estimate; as [system] bills all customers same rate as its larger water system. For this calculation; [system] divided revenue and expenses by dividing the total of number of service connections in all of its three water systems and multiplying by the number of service connections for this particular water system."/>
    <n v="50015858"/>
    <n v="48499000"/>
    <n v="98514858"/>
    <x v="1"/>
    <s v="N"/>
    <n v="110"/>
    <n v="20273.62"/>
    <s v="Reserves: these are the total restricted and unrestricted reserves for the Domestic water fund as of 6/30/20."/>
    <x v="1"/>
    <n v="791060.191992131"/>
    <n v="789211.44439921"/>
    <n v="-67612.198351995"/>
    <n v="-8.92515808182634"/>
    <n v="-1848.74759292149"/>
    <n v="-0.23370504692769"/>
    <n v="1.04424015752497"/>
    <n v="1.1438940695728"/>
    <n v="0.099653912047827"/>
    <x v="0"/>
  </r>
  <r>
    <x v="356"/>
    <x v="309"/>
    <n v="5662"/>
    <s v="M"/>
    <m/>
    <m/>
    <n v="310322"/>
    <n v="298501"/>
    <n v="364415"/>
    <n v="501500"/>
    <n v="525597"/>
    <n v="472287"/>
    <n v="437351"/>
    <n v="2909973"/>
    <n v="477475"/>
    <n v="535469"/>
    <n v="558253"/>
    <n v="595302"/>
    <n v="620780"/>
    <n v="585968"/>
    <n v="648958"/>
    <n v="4022205"/>
    <n v="327662"/>
    <n v="421900"/>
    <n v="417697"/>
    <n v="532788"/>
    <n v="560832"/>
    <n v="504027"/>
    <n v="488003"/>
    <n v="3252909"/>
    <n v="391786"/>
    <n v="691460"/>
    <n v="659254"/>
    <n v="738505"/>
    <n v="655893"/>
    <n v="635305"/>
    <n v="594458"/>
    <n v="4366661"/>
    <m/>
    <n v="25000000"/>
    <n v="3952543"/>
    <n v="28952543"/>
    <x v="1"/>
    <s v="N"/>
    <n v="509"/>
    <n v="98000"/>
    <m/>
    <x v="3"/>
    <n v="4022205"/>
    <n v="4366661"/>
    <n v="342936"/>
    <n v="11.7848516120253"/>
    <n v="344456"/>
    <n v="8.56385987288067"/>
    <n v="1.38221385559247"/>
    <n v="1.34238646085704"/>
    <n v="-0.0398273947354386"/>
    <x v="0"/>
  </r>
  <r>
    <x v="357"/>
    <x v="310"/>
    <n v="1389"/>
    <m/>
    <s v="For mobile home parks and apartment water systems: is the water system submetered? (Y/N)"/>
    <s v="Apr"/>
    <n v="56062.46"/>
    <n v="35417.07"/>
    <n v="735520.6"/>
    <n v="7811.94"/>
    <n v="41810.89"/>
    <n v="57383.17"/>
    <n v="11059.61"/>
    <n v="945065.74"/>
    <n v="56788.71"/>
    <n v="34197.0799999998"/>
    <n v="106590.42"/>
    <n v="118025.01"/>
    <n v="88083.44"/>
    <n v="110806.36"/>
    <n v="102367.38"/>
    <n v="616858.4"/>
    <m/>
    <m/>
    <m/>
    <m/>
    <m/>
    <m/>
    <m/>
    <m/>
    <m/>
    <m/>
    <m/>
    <m/>
    <m/>
    <m/>
    <m/>
    <m/>
    <m/>
    <n v="0"/>
    <n v="0"/>
    <n v="0"/>
    <x v="6"/>
    <s v="N"/>
    <n v="440"/>
    <m/>
    <m/>
    <x v="1"/>
    <n v="616858.4"/>
    <m/>
    <m/>
    <m/>
    <m/>
    <m/>
    <n v="0.65271480479231"/>
    <m/>
    <m/>
    <x v="1"/>
  </r>
  <r>
    <x v="358"/>
    <x v="264"/>
    <n v="180"/>
    <s v="M"/>
    <m/>
    <s v="N"/>
    <m/>
    <m/>
    <m/>
    <m/>
    <m/>
    <m/>
    <m/>
    <n v="30000"/>
    <m/>
    <m/>
    <m/>
    <m/>
    <m/>
    <m/>
    <m/>
    <n v="18690"/>
    <m/>
    <m/>
    <m/>
    <m/>
    <m/>
    <m/>
    <m/>
    <n v="38880"/>
    <m/>
    <m/>
    <m/>
    <m/>
    <m/>
    <m/>
    <m/>
    <n v="18690"/>
    <s v="Totals are for seven months of expenses.      Revenue is water portion broken out from main bill that includes rent, electricity, etc."/>
    <m/>
    <m/>
    <n v="0"/>
    <x v="6"/>
    <s v="Y"/>
    <n v="20"/>
    <n v="4200"/>
    <s v="The $4200 is debt from water portion."/>
    <x v="2"/>
    <n v="18690"/>
    <n v="18690"/>
    <n v="8880"/>
    <n v="29.6"/>
    <n v="0"/>
    <n v="0"/>
    <n v="0.623"/>
    <n v="0.48070987654321"/>
    <n v="-0.14229012345679"/>
    <x v="0"/>
  </r>
  <r>
    <x v="359"/>
    <x v="200"/>
    <n v="77"/>
    <s v="M"/>
    <m/>
    <m/>
    <n v="12318.4"/>
    <n v="17648.07"/>
    <n v="16288.96"/>
    <n v="3795.86"/>
    <n v="11494.22"/>
    <n v="54608.46"/>
    <n v="21180.56"/>
    <n v="137334.53"/>
    <n v="7980.84"/>
    <n v="34273.77"/>
    <n v="14190.6"/>
    <n v="5812.56"/>
    <n v="6625.27"/>
    <n v="6844.98"/>
    <n v="7066.06"/>
    <n v="82794.08"/>
    <n v="10508.72"/>
    <n v="9534.22"/>
    <n v="21329.48"/>
    <n v="9388.99"/>
    <n v="11308.27"/>
    <n v="14851.49"/>
    <n v="10302.7"/>
    <n v="87233.87"/>
    <n v="9513.82"/>
    <n v="22505.11"/>
    <n v="24626.06"/>
    <n v="7255.35"/>
    <n v="9065.68"/>
    <n v="3918.21"/>
    <n v="9832.68"/>
    <n v="86716.91"/>
    <s v="September 2019 expenses had a $46k one time cost to water system improvements to remove Well 5 turbine, deliver motor for service and check bearings.  Nota bene -- tax revenue included in some months -- see May and June 2019 and 2020"/>
    <n v="732372.62"/>
    <m/>
    <n v="732372.62"/>
    <x v="0"/>
    <s v="N"/>
    <n v="12"/>
    <n v="2700"/>
    <s v="Water portion is probably $148,000.  [] typically includes golf course, street lights, sewer, non-potable irrigation, etc.                                                     For delinquency on next page, water is $3810 -- water system is not aware that delinquency is covid related -- no mention by customers."/>
    <x v="2"/>
    <n v="82794.08"/>
    <n v="86716.91"/>
    <n v="-50100.66"/>
    <n v="-36.4807452284578"/>
    <n v="3922.83"/>
    <n v="4.73805615087456"/>
    <n v="0.602864261449761"/>
    <n v="0.994073861448541"/>
    <n v="0.39120959999878"/>
    <x v="0"/>
  </r>
  <r>
    <x v="360"/>
    <x v="34"/>
    <n v="83"/>
    <s v="M"/>
    <m/>
    <m/>
    <n v="2139.49"/>
    <n v="3293.95"/>
    <n v="3353.42"/>
    <n v="1177.67"/>
    <n v="3053.96"/>
    <n v="3861.67"/>
    <n v="2490.41"/>
    <n v="19370.57"/>
    <n v="3515.09"/>
    <n v="3600.04"/>
    <n v="3288.33"/>
    <n v="3430.93"/>
    <n v="2954.16"/>
    <n v="4765.79"/>
    <n v="2869.45"/>
    <n v="24423.79"/>
    <n v="2222.15"/>
    <n v="3861.02"/>
    <n v="3803.93"/>
    <n v="2301.36"/>
    <n v="474.23"/>
    <n v="4859.19"/>
    <n v="2473.03"/>
    <n v="19994.91"/>
    <n v="3168.82"/>
    <n v="2756.16"/>
    <n v="28871.91"/>
    <n v="3609.99"/>
    <n v="2708.49"/>
    <n v="2996.72"/>
    <n v="3003.1"/>
    <n v="21115.19"/>
    <s v="August is accurate.  billings -- see September."/>
    <n v="0"/>
    <n v="0"/>
    <n v="0"/>
    <x v="1"/>
    <s v="N"/>
    <n v="15"/>
    <n v="8218.69"/>
    <s v="Any extra inclome is used for cash flow and deferred maintenance"/>
    <x v="2"/>
    <n v="24423.79"/>
    <n v="21115.19"/>
    <n v="624.34"/>
    <n v="3.22313695466886"/>
    <n v="-3308.6"/>
    <n v="-13.5466281031732"/>
    <n v="1.26087100173098"/>
    <n v="1.05602825919196"/>
    <n v="-0.204842742539012"/>
    <x v="0"/>
  </r>
  <r>
    <x v="361"/>
    <x v="264"/>
    <n v="34"/>
    <s v="A"/>
    <s v="Customers are billed first of the year for $300 annual water bill."/>
    <m/>
    <m/>
    <m/>
    <m/>
    <m/>
    <m/>
    <m/>
    <m/>
    <n v="4812"/>
    <m/>
    <m/>
    <m/>
    <m/>
    <m/>
    <m/>
    <m/>
    <n v="2800"/>
    <m/>
    <m/>
    <m/>
    <m/>
    <m/>
    <m/>
    <m/>
    <n v="4775"/>
    <m/>
    <m/>
    <m/>
    <m/>
    <m/>
    <m/>
    <m/>
    <n v="4800"/>
    <s v="Revenue depends on when customers pay their bill.  June billing is issued if the water bill is not paid at first of the year"/>
    <m/>
    <n v="12000"/>
    <n v="12000"/>
    <x v="1"/>
    <s v="N"/>
    <n v="1"/>
    <n v="8000"/>
    <s v="The delinquent account is not associated with COVID."/>
    <x v="2"/>
    <n v="2800"/>
    <n v="4800"/>
    <n v="-37"/>
    <n v="-0.768911055694098"/>
    <n v="2000"/>
    <n v="71.4285714285714"/>
    <n v="0.58187863674148"/>
    <n v="1.00523560209424"/>
    <n v="0.423356965352761"/>
    <x v="2"/>
  </r>
  <r>
    <x v="362"/>
    <x v="311"/>
    <n v="113"/>
    <s v="M"/>
    <m/>
    <s v="N"/>
    <n v="574.66"/>
    <n v="602.31"/>
    <n v="690.7"/>
    <n v="1758.09"/>
    <n v="678.23"/>
    <n v="649.05"/>
    <n v="1018.39"/>
    <n v="5971.43"/>
    <n v="1550"/>
    <n v="1550"/>
    <n v="1550"/>
    <n v="1550"/>
    <n v="1550"/>
    <n v="1550"/>
    <n v="1550"/>
    <n v="10850"/>
    <n v="406.58"/>
    <n v="436.6"/>
    <n v="467.27"/>
    <n v="1612.53"/>
    <n v="445.67"/>
    <n v="410.6"/>
    <n v="650"/>
    <n v="4429.25"/>
    <n v="1550"/>
    <n v="1550"/>
    <n v="1550"/>
    <n v="1550"/>
    <n v="1550"/>
    <n v="1550"/>
    <n v="1550"/>
    <n v="10850"/>
    <s v="January through March are excluded from this report. We perform our annual maintenance every March. March 2020 had $10,589.13 in repair and maintenance. March is excluded from the rquested information, but I  wanted to include this expense as it seemed vital for any cost-analysis. 2020 Required new equipment to be installed. _x000a_We do not meter the water consumption, we bill a fixed fee to our tenants as a service fee._x000a_Our tenants [] pay a fixed fee of $25 per month and we bill the neighboring park a fixed fee of $325 per month. _x000a_ Our water system is considered a part of our operation expense and overhead. "/>
    <n v="25000"/>
    <n v="10000"/>
    <n v="35000"/>
    <x v="1"/>
    <s v="N"/>
    <n v="0"/>
    <n v="0"/>
    <s v="We do not foresee financial assistance for delinquent accounts. We operate our water system as part of our operating needs. We do not bill delinquent accounts for past-due water on our notice to pay rent or quit. "/>
    <x v="2"/>
    <n v="10850"/>
    <n v="10850"/>
    <n v="-1542.18"/>
    <n v="-25.8259746827812"/>
    <n v="0"/>
    <n v="0"/>
    <n v="1.81698521124756"/>
    <n v="2.44962465428684"/>
    <n v="0.632639443039286"/>
    <x v="0"/>
  </r>
  <r>
    <x v="363"/>
    <x v="312"/>
    <n v="237"/>
    <s v="M"/>
    <m/>
    <s v="N"/>
    <n v="18844.68"/>
    <n v="41051.83"/>
    <n v="29169.4"/>
    <n v="24319.76"/>
    <n v="26055.11"/>
    <n v="25184.44"/>
    <n v="27969.41"/>
    <n v="192594.63"/>
    <n v="9022.9"/>
    <n v="13983.81"/>
    <n v="21178.98"/>
    <n v="27723.51"/>
    <n v="24487.6"/>
    <n v="27087.29"/>
    <n v="17547.5"/>
    <n v="141031.59"/>
    <n v="39524.61"/>
    <n v="22812.14"/>
    <n v="25129.35"/>
    <n v="25539.2"/>
    <n v="26003.21"/>
    <n v="25071.7"/>
    <n v="26343.61"/>
    <n v="190423.82"/>
    <n v="26935.14"/>
    <n v="9932.08"/>
    <n v="21467.01"/>
    <n v="29735.62"/>
    <n v="27054.06"/>
    <n v="27048.96"/>
    <n v="23959.94"/>
    <n v="166132.81"/>
    <s v="[System] lost 50% of its customers in the [Name] Fire of November 2018. The gradual return of customers is slowly improving revenue. In addition, the whole company collected Lost Revenue Surcharges from June 2019 through July 2020, which were allocated to the [Name]-Fire affected districts. With approval of the company-wide GRC, revenues increased in August 2020._x000a_[System] serves the mobile home/RV parks using master meters. Unknown if park owners have submeters for their spaces."/>
    <n v="31316.31"/>
    <n v="61862.74"/>
    <n v="93179.05"/>
    <x v="1"/>
    <s v="N"/>
    <n v="7"/>
    <n v="4388.55"/>
    <s v="[System] does not have a significant collections issue due to COVID. The revenue deficit is due to the loss of customers with the [Name] Fire."/>
    <x v="0"/>
    <n v="141031.59"/>
    <n v="166132.81"/>
    <n v="-2170.81"/>
    <n v="-1.1271394223193"/>
    <n v="25101.22"/>
    <n v="17.7982961122398"/>
    <n v="0.732271663026119"/>
    <n v="0.872437124725258"/>
    <n v="0.140165461699139"/>
    <x v="0"/>
  </r>
  <r>
    <x v="364"/>
    <x v="313"/>
    <n v="6790"/>
    <s v="M"/>
    <m/>
    <s v="N"/>
    <n v="76373"/>
    <n v="123116"/>
    <n v="271774"/>
    <n v="123826"/>
    <n v="118538"/>
    <n v="118157"/>
    <n v="95075"/>
    <n v="926859"/>
    <n v="146292"/>
    <n v="183518"/>
    <n v="206521"/>
    <n v="243411"/>
    <n v="283901"/>
    <n v="252970"/>
    <n v="222600"/>
    <n v="1539213"/>
    <n v="125542"/>
    <n v="105848"/>
    <n v="370950"/>
    <n v="128575"/>
    <n v="116529"/>
    <n v="83570"/>
    <n v="148757"/>
    <n v="1079771"/>
    <n v="178970"/>
    <n v="216746"/>
    <n v="272752"/>
    <n v="311663"/>
    <n v="296348"/>
    <n v="265653"/>
    <n v="316463"/>
    <n v="1858595"/>
    <s v="Expenses are for water treatment plant operations only.  Distribution expenses are not included.  June is the true-up month for our solar plant, which has had mechanical problems for the past two years.  The 2020 revenues include a $4.00 per month increase in the base rate for our approximately 6,500 customers."/>
    <n v="3594547"/>
    <n v="26340781"/>
    <n v="29935328"/>
    <x v="0"/>
    <s v="N"/>
    <n v="551"/>
    <n v="61900"/>
    <s v="Cash balance includes cash reserve generated by hydropower plant operations. "/>
    <x v="3"/>
    <n v="1539213"/>
    <n v="1858595"/>
    <n v="152912"/>
    <n v="16.497870765672"/>
    <n v="319382"/>
    <n v="20.7496948115693"/>
    <n v="1.66067654303405"/>
    <n v="1.72128627273746"/>
    <n v="0.0606097297034063"/>
    <x v="0"/>
  </r>
  <r>
    <x v="365"/>
    <x v="314"/>
    <n v="3059"/>
    <s v="M"/>
    <m/>
    <s v="N"/>
    <m/>
    <m/>
    <m/>
    <m/>
    <m/>
    <m/>
    <m/>
    <n v="984409.21"/>
    <n v="295618.79"/>
    <n v="396726.82"/>
    <n v="194866.22"/>
    <n v="291706.28"/>
    <n v="229209.85"/>
    <n v="238259.75"/>
    <n v="230800.98"/>
    <n v="1877188.69"/>
    <m/>
    <m/>
    <m/>
    <m/>
    <m/>
    <m/>
    <m/>
    <n v="1085436.29"/>
    <n v="163939.99"/>
    <n v="156873.05"/>
    <n v="331367.52"/>
    <n v="205025.69"/>
    <n v="243732.54"/>
    <n v="238581.36"/>
    <n v="385584.11"/>
    <n v="1725104.26"/>
    <s v="No additional comments"/>
    <m/>
    <m/>
    <n v="3991917.26"/>
    <x v="0"/>
    <s v="N"/>
    <n v="315"/>
    <n v="65519"/>
    <s v="No additional comments."/>
    <x v="3"/>
    <n v="1877188.69"/>
    <n v="1725104.26"/>
    <n v="101027.08"/>
    <n v="10.2627117842589"/>
    <n v="-152084.43"/>
    <n v="-8.10171246024287"/>
    <n v="1.90691906468449"/>
    <n v="1.5893187613987"/>
    <n v="-0.317600303285793"/>
    <x v="0"/>
  </r>
  <r>
    <x v="366"/>
    <x v="315"/>
    <n v="1002"/>
    <s v="M"/>
    <m/>
    <m/>
    <m/>
    <m/>
    <m/>
    <m/>
    <m/>
    <m/>
    <m/>
    <m/>
    <m/>
    <m/>
    <m/>
    <m/>
    <m/>
    <m/>
    <m/>
    <m/>
    <m/>
    <m/>
    <m/>
    <m/>
    <m/>
    <m/>
    <m/>
    <m/>
    <m/>
    <m/>
    <m/>
    <m/>
    <m/>
    <m/>
    <m/>
    <m/>
    <m/>
    <m/>
    <m/>
    <m/>
    <x v="4"/>
    <m/>
    <m/>
    <m/>
    <s v="From: Yahoo Mail &lt;[email]&gt; _x000a_Sent: Friday, November 20, 2020 8:43 AM_x000a_To: &lt;[email]&gt;_x000a_Subject: Re: [System] (#[#######]) Covid Survey Response_x000a_EXTERNAL: _x000a_We went over the questions and don't feel comfortable giving out this information.  We haven't had any financial impact due to Covid.  We have kept our office door shut and have been taking payments through our drop-off box and have not had any delinquent payments.  _x000a_Thank you, _x000a_[System] / [Name], OPERATOR "/>
    <x v="0"/>
    <m/>
    <m/>
    <m/>
    <m/>
    <m/>
    <m/>
    <m/>
    <m/>
    <m/>
    <x v="1"/>
  </r>
  <r>
    <x v="367"/>
    <x v="316"/>
    <n v="1448"/>
    <s v="M"/>
    <m/>
    <s v="N"/>
    <m/>
    <m/>
    <m/>
    <m/>
    <m/>
    <m/>
    <m/>
    <n v="678903"/>
    <m/>
    <m/>
    <m/>
    <m/>
    <m/>
    <m/>
    <m/>
    <n v="601675"/>
    <m/>
    <m/>
    <m/>
    <m/>
    <m/>
    <m/>
    <m/>
    <n v="741878"/>
    <m/>
    <m/>
    <m/>
    <m/>
    <m/>
    <m/>
    <m/>
    <n v="642607"/>
    <m/>
    <m/>
    <n v="425571"/>
    <n v="425571"/>
    <x v="1"/>
    <s v="N"/>
    <n v="201"/>
    <n v="86286"/>
    <m/>
    <x v="1"/>
    <n v="601675"/>
    <n v="642607"/>
    <n v="62975"/>
    <n v="9.27599377230621"/>
    <n v="40932"/>
    <n v="6.80300826858354"/>
    <n v="0.886245899635147"/>
    <n v="0.866189589123818"/>
    <n v="-0.0200563105113285"/>
    <x v="0"/>
  </r>
  <r>
    <x v="368"/>
    <x v="12"/>
    <n v="48"/>
    <s v="M"/>
    <m/>
    <m/>
    <n v="17297.67"/>
    <n v="20457.47"/>
    <n v="26916.46"/>
    <n v="2126.98"/>
    <n v="3940.72"/>
    <n v="5686.37"/>
    <n v="8614.42"/>
    <n v="85040.09"/>
    <n v="28751.16"/>
    <n v="29923.54"/>
    <n v="48888.58"/>
    <n v="1225.3"/>
    <n v="1947.04"/>
    <n v="2920.12"/>
    <n v="3955.96"/>
    <n v="117611.7"/>
    <n v="23634.03"/>
    <n v="23757.73"/>
    <n v="34972.18"/>
    <n v="2678"/>
    <n v="4623.02"/>
    <n v="12599.31"/>
    <n v="13740.48"/>
    <n v="116004.75"/>
    <n v="18574.34"/>
    <n v="25469.68"/>
    <n v="34135.14"/>
    <n v="3265.85"/>
    <n v="5409.1"/>
    <n v="5949.54"/>
    <n v="7372.42"/>
    <n v="100176.07"/>
    <m/>
    <m/>
    <m/>
    <m/>
    <x v="4"/>
    <s v="N"/>
    <n v="8"/>
    <n v="26351.43"/>
    <m/>
    <x v="2"/>
    <n v="117611.7"/>
    <n v="100176.07"/>
    <n v="30964.66"/>
    <n v="36.4118382282992"/>
    <n v="-17435.63"/>
    <n v="-14.8247410759304"/>
    <n v="1.38301476397779"/>
    <n v="0.863551449401856"/>
    <n v="-0.519463314575933"/>
    <x v="0"/>
  </r>
  <r>
    <x v="369"/>
    <x v="317"/>
    <n v="2559"/>
    <s v="BM"/>
    <m/>
    <m/>
    <n v="179296.4"/>
    <n v="144041.11"/>
    <n v="374545.52"/>
    <n v="118827.98"/>
    <n v="87547.22"/>
    <n v="34683.49"/>
    <n v="158352.2"/>
    <n v="1098293.92"/>
    <n v="342969.6"/>
    <n v="82689.59"/>
    <n v="364538.9"/>
    <n v="84630.47"/>
    <n v="426297.7"/>
    <n v="104814"/>
    <n v="437172.4"/>
    <n v="1843112.66"/>
    <n v="67043.26"/>
    <n v="53447.84"/>
    <n v="333526.1"/>
    <n v="120804.61"/>
    <n v="50063.38"/>
    <n v="80062.91"/>
    <n v="120804.61"/>
    <n v="825752.71"/>
    <n v="364822.8"/>
    <n v="66606.9"/>
    <n v="419545.4"/>
    <n v="67707.02"/>
    <n v="472842.8"/>
    <n v="124236.8"/>
    <n v="445309.8"/>
    <n v="1961071.52"/>
    <s v="Please note that the [City] has postponed all large projects that were non-emergent in light of COVID-19 and we were unsure of the effects the pandemic would have on the local, state and federal economies."/>
    <m/>
    <n v="97264"/>
    <n v="97264"/>
    <x v="5"/>
    <s v="N"/>
    <n v="47"/>
    <n v="15621.9"/>
    <s v="Note on Question 6 - The City has scaled back any unnecessary or emergent  spending at this time, had we not, we would be looking more to answer A (0-3 months). As time goes (B. 4-6 months from now) on and infrastructure repairs become more emergent the City may need assistance. "/>
    <x v="1"/>
    <n v="1843112.66"/>
    <n v="1961071.52"/>
    <n v="-272541.21"/>
    <n v="-24.8149611899882"/>
    <n v="117958.86"/>
    <n v="6.39998099736346"/>
    <n v="1.67815975891044"/>
    <n v="2.37488959618431"/>
    <n v="0.696729837273872"/>
    <x v="0"/>
  </r>
  <r>
    <x v="370"/>
    <x v="318"/>
    <n v="35"/>
    <s v="M"/>
    <m/>
    <s v="N"/>
    <n v="1509.58"/>
    <n v="3354.14"/>
    <n v="1910.76"/>
    <n v="1883.53"/>
    <n v="1875.07"/>
    <n v="1685.99"/>
    <n v="4251.86"/>
    <n v="16470.93"/>
    <n v="2465.2"/>
    <n v="2485.2"/>
    <n v="2460.2"/>
    <n v="2485.2"/>
    <n v="2470.2"/>
    <n v="2455.2"/>
    <n v="2520.2"/>
    <n v="17341.4"/>
    <n v="2232.89"/>
    <n v="1982.43"/>
    <n v="2449.88"/>
    <n v="2264.99"/>
    <n v="2600.79"/>
    <n v="2121.02"/>
    <n v="2041.84"/>
    <n v="15693.84"/>
    <n v="2521.4"/>
    <n v="2489.42"/>
    <n v="2449.36"/>
    <n v="2449.36"/>
    <n v="3992.12"/>
    <n v="3452.98"/>
    <n v="3012.14"/>
    <n v="20366.78"/>
    <s v="[System]  changed from flat rate to metered as of the GRC effective August 2020."/>
    <n v="0"/>
    <n v="25119.35"/>
    <n v="25119.35"/>
    <x v="1"/>
    <s v="N"/>
    <n v="5"/>
    <n v="1006.96"/>
    <m/>
    <x v="2"/>
    <n v="17341.4"/>
    <n v="20366.78"/>
    <n v="-777.09"/>
    <n v="-4.71794853113941"/>
    <n v="3025.38"/>
    <n v="17.4459962863436"/>
    <n v="1.05284886767171"/>
    <n v="1.29775631712825"/>
    <n v="0.244907449456539"/>
    <x v="0"/>
  </r>
  <r>
    <x v="371"/>
    <x v="319"/>
    <n v="4870"/>
    <s v="M"/>
    <m/>
    <s v="N"/>
    <m/>
    <m/>
    <m/>
    <m/>
    <m/>
    <m/>
    <m/>
    <n v="1399534"/>
    <m/>
    <m/>
    <m/>
    <m/>
    <m/>
    <m/>
    <m/>
    <n v="1532778"/>
    <m/>
    <m/>
    <m/>
    <m/>
    <m/>
    <m/>
    <m/>
    <n v="1846948"/>
    <m/>
    <m/>
    <m/>
    <m/>
    <m/>
    <m/>
    <m/>
    <n v="1801709"/>
    <s v="Our system does not show monthly expenses for prior years, only quarterly. So I was able to calculate the totals, but it would take forever to calculate monthly."/>
    <m/>
    <n v="8410000"/>
    <n v="8410000"/>
    <x v="1"/>
    <s v="N"/>
    <n v="240"/>
    <n v="19511"/>
    <s v="This year our delinquent accounts are going way up. Unless we are able to shut off water to delinquent accounts again soon, this number will only increase and revenues will drop. That is the only difference in the water system."/>
    <x v="3"/>
    <n v="1532778"/>
    <n v="1801709"/>
    <n v="447414"/>
    <n v="31.9687838952108"/>
    <n v="268931"/>
    <n v="17.5453327226774"/>
    <n v="1.09520597570334"/>
    <n v="0.975506078135389"/>
    <n v="-0.119699897567952"/>
    <x v="0"/>
  </r>
  <r>
    <x v="372"/>
    <x v="12"/>
    <n v="32"/>
    <s v="M"/>
    <m/>
    <m/>
    <n v="1420.28"/>
    <n v="1658.02"/>
    <n v="2107.99"/>
    <n v="2708.45"/>
    <n v="3655.2"/>
    <n v="3519.69"/>
    <n v="2970.27"/>
    <n v="18039.9"/>
    <n v="725.79"/>
    <n v="1987.04"/>
    <n v="3940.55"/>
    <n v="4906.5"/>
    <n v="3163.14"/>
    <n v="4654.42"/>
    <n v="2192.03"/>
    <n v="21569.47"/>
    <n v="2145.2"/>
    <n v="2370.24"/>
    <n v="2745.73"/>
    <n v="3098.74"/>
    <n v="3993.93"/>
    <n v="4651.15"/>
    <n v="3291.5"/>
    <n v="22296.49"/>
    <n v="4363.94"/>
    <n v="2102.55"/>
    <n v="2392.87"/>
    <n v="2217.09"/>
    <n v="2473.53"/>
    <n v="7687.11"/>
    <n v="4299.34"/>
    <n v="25536.43"/>
    <m/>
    <n v="9219.17"/>
    <n v="4406.42"/>
    <n v="13625.59"/>
    <x v="6"/>
    <s v="N"/>
    <n v="9"/>
    <n v="0"/>
    <m/>
    <x v="2"/>
    <n v="21569.47"/>
    <n v="25536.43"/>
    <n v="4256.59"/>
    <n v="23.5954190433428"/>
    <n v="3966.96"/>
    <n v="18.3915506500623"/>
    <n v="1.19565352357829"/>
    <n v="1.14531166116281"/>
    <n v="-0.0503418624154797"/>
    <x v="0"/>
  </r>
  <r>
    <x v="373"/>
    <x v="147"/>
    <n v="17"/>
    <s v="Q"/>
    <m/>
    <m/>
    <m/>
    <m/>
    <m/>
    <m/>
    <m/>
    <m/>
    <m/>
    <n v="924"/>
    <m/>
    <m/>
    <m/>
    <m/>
    <m/>
    <m/>
    <m/>
    <n v="1565"/>
    <m/>
    <m/>
    <m/>
    <m/>
    <m/>
    <m/>
    <m/>
    <n v="1378"/>
    <m/>
    <m/>
    <m/>
    <m/>
    <m/>
    <m/>
    <m/>
    <n v="1922"/>
    <m/>
    <m/>
    <m/>
    <n v="58950"/>
    <x v="1"/>
    <s v="N"/>
    <n v="0"/>
    <m/>
    <s v="No impacts from Covid."/>
    <x v="2"/>
    <n v="1565"/>
    <n v="1922"/>
    <n v="454"/>
    <n v="49.1341991341991"/>
    <n v="357"/>
    <n v="22.8115015974441"/>
    <n v="1.69372294372294"/>
    <n v="1.39477503628447"/>
    <n v="-0.298947907438474"/>
    <x v="0"/>
  </r>
  <r>
    <x v="374"/>
    <x v="320"/>
    <n v="85"/>
    <s v="M"/>
    <m/>
    <m/>
    <m/>
    <m/>
    <m/>
    <m/>
    <m/>
    <m/>
    <m/>
    <n v="45997.96"/>
    <m/>
    <m/>
    <m/>
    <m/>
    <m/>
    <m/>
    <m/>
    <n v="37016.45"/>
    <m/>
    <m/>
    <m/>
    <m/>
    <m/>
    <m/>
    <m/>
    <n v="43330.69"/>
    <m/>
    <m/>
    <m/>
    <m/>
    <m/>
    <m/>
    <m/>
    <n v="41113.1"/>
    <m/>
    <m/>
    <m/>
    <n v="33791.43"/>
    <x v="6"/>
    <s v="N"/>
    <n v="27"/>
    <n v="9187.97"/>
    <s v="Starting December a loan will come due in which they are currently only paying interest.  The additional fee will be 750.00 per month. Information on Covid:Unable to shut off customers who have not paid their bill or even make an effort to make payments is becoming a problem.  Water system is concerned because they never received any official documentation about the moritorium on shutoffs.  Nor do they know how long it is supposed to last. This system also must keep a reserve of at least $15,000 due to imminant possibility of pump failure."/>
    <x v="2"/>
    <n v="37016.45"/>
    <n v="41113.1"/>
    <n v="-2667.27"/>
    <n v="-5.7986702018959"/>
    <n v="4096.65"/>
    <n v="11.0671066512321"/>
    <n v="0.80474112330199"/>
    <n v="0.948821724279027"/>
    <n v="0.144080600977037"/>
    <x v="0"/>
  </r>
  <r>
    <x v="375"/>
    <x v="49"/>
    <n v="12"/>
    <s v="Q"/>
    <m/>
    <m/>
    <m/>
    <m/>
    <m/>
    <m/>
    <m/>
    <m/>
    <m/>
    <n v="3738"/>
    <m/>
    <m/>
    <m/>
    <m/>
    <m/>
    <m/>
    <m/>
    <n v="2520"/>
    <m/>
    <m/>
    <m/>
    <m/>
    <m/>
    <m/>
    <m/>
    <n v="2682"/>
    <m/>
    <m/>
    <m/>
    <m/>
    <m/>
    <m/>
    <m/>
    <n v="2520"/>
    <s v="Expenses will go up by 580 each quarter for the next calendar year due to PFOA/PFAA testing."/>
    <n v="576"/>
    <n v="2320"/>
    <n v="2896"/>
    <x v="0"/>
    <s v="N"/>
    <n v="0"/>
    <n v="0"/>
    <m/>
    <x v="2"/>
    <n v="2520"/>
    <n v="2520"/>
    <n v="-1056"/>
    <n v="-28.2504012841091"/>
    <n v="0"/>
    <n v="0"/>
    <n v="0.674157303370786"/>
    <n v="0.939597315436242"/>
    <n v="0.265440012065455"/>
    <x v="0"/>
  </r>
  <r>
    <x v="376"/>
    <x v="321"/>
    <n v="6978"/>
    <s v="O"/>
    <m/>
    <m/>
    <m/>
    <m/>
    <m/>
    <m/>
    <m/>
    <m/>
    <m/>
    <m/>
    <m/>
    <m/>
    <m/>
    <m/>
    <m/>
    <m/>
    <m/>
    <m/>
    <m/>
    <m/>
    <m/>
    <m/>
    <m/>
    <m/>
    <m/>
    <m/>
    <m/>
    <m/>
    <m/>
    <m/>
    <m/>
    <m/>
    <m/>
    <m/>
    <s v="Expense and Revenue cannot be provided because these are group together with all three of their water systems serving the [place].  One of the three systems has more than 10,000 service connections.  We met with [name] and the water system on 11/20/2020 and decided that the system will complete Question 8 and Table 2."/>
    <m/>
    <m/>
    <m/>
    <x v="4"/>
    <m/>
    <n v="1673"/>
    <n v="483682.32"/>
    <s v="Data provided is as of 10/31/2020"/>
    <x v="3"/>
    <m/>
    <m/>
    <m/>
    <m/>
    <m/>
    <m/>
    <m/>
    <m/>
    <m/>
    <x v="1"/>
  </r>
  <r>
    <x v="377"/>
    <x v="322"/>
    <n v="5572"/>
    <s v="BM"/>
    <m/>
    <m/>
    <n v="313134.85"/>
    <n v="317145.65"/>
    <n v="1631211.24"/>
    <n v="133285.16"/>
    <n v="267241.72"/>
    <n v="403168.23"/>
    <n v="922860.55"/>
    <n v="3988047.4"/>
    <n v="394474.9"/>
    <n v="481576.79"/>
    <n v="1440708.86"/>
    <n v="498990.94"/>
    <n v="360570.19"/>
    <n v="282377.53"/>
    <n v="484851.51"/>
    <n v="3943551.03"/>
    <n v="809327.86"/>
    <n v="295599.47"/>
    <n v="1403341.93"/>
    <n v="249099.79"/>
    <n v="116240.66"/>
    <n v="558055.98"/>
    <n v="577851.79"/>
    <n v="4009517.48"/>
    <n v="380990.35"/>
    <n v="454003.66"/>
    <n v="669871.86"/>
    <n v="463032.45"/>
    <n v="443835.88"/>
    <n v="547827.63"/>
    <n v="424272.44"/>
    <n v="3383834.27"/>
    <m/>
    <m/>
    <n v="5791937"/>
    <n v="5791937"/>
    <x v="4"/>
    <s v="N"/>
    <n v="621"/>
    <n v="124436"/>
    <s v="The City did not provide me a figure on how many months they can continue to meet their monthly expense before they need financial assistance. They simply refer to the 2019 and 2020 expense and revenue tables they provided.  The City also unable to provide me if any of the cash they have on hand is restricted. Simply answered I dont know. Lastly, I did not get a positive welcoming response while conducting the survey with City's fiancial staff."/>
    <x v="3"/>
    <n v="3943551.03"/>
    <n v="3383834.27"/>
    <n v="21470.0800000001"/>
    <n v="0.538360702533277"/>
    <n v="-559716.76"/>
    <n v="-14.1932171218791"/>
    <n v="0.98884256741783"/>
    <n v="0.843950497005939"/>
    <n v="-0.144892070411891"/>
    <x v="0"/>
  </r>
  <r>
    <x v="378"/>
    <x v="323"/>
    <n v="1493"/>
    <s v="BM"/>
    <m/>
    <m/>
    <n v="92918.28"/>
    <n v="159494.75"/>
    <n v="192131.15"/>
    <n v="159016.03"/>
    <n v="154831.21"/>
    <n v="450509.01"/>
    <n v="276361.98"/>
    <n v="1485262.41"/>
    <n v="189227.42"/>
    <n v="196829.55"/>
    <n v="483272.61"/>
    <n v="244552.66"/>
    <n v="223404.81"/>
    <n v="481808.29"/>
    <n v="231512.8"/>
    <n v="2050608.14"/>
    <n v="173298"/>
    <n v="143834.74"/>
    <n v="261226.4"/>
    <n v="154990.27"/>
    <n v="265941.45"/>
    <n v="215250.89"/>
    <n v="123149.86"/>
    <n v="1337691.61"/>
    <n v="192463.78"/>
    <n v="168260.12"/>
    <n v="237494.53"/>
    <n v="201730.51"/>
    <n v="237183.58"/>
    <n v="222000.24"/>
    <n v="234945"/>
    <n v="1494077.76"/>
    <s v=" "/>
    <n v="0"/>
    <n v="902000"/>
    <n v="902000"/>
    <x v="1"/>
    <s v="N"/>
    <n v="15"/>
    <n v="3559"/>
    <s v="[System] is the contract operator for this system.  [System] provided the response for question 8 and Table 2."/>
    <x v="1"/>
    <n v="2050608.14"/>
    <n v="1494077.76"/>
    <n v="-147570.8"/>
    <n v="-9.93567190594959"/>
    <n v="-556530.38"/>
    <n v="-27.1397723018889"/>
    <n v="1.38063693404858"/>
    <n v="1.11690747615588"/>
    <n v="-0.263729457892694"/>
    <x v="0"/>
  </r>
  <r>
    <x v="379"/>
    <x v="324"/>
    <n v="4480"/>
    <s v="O"/>
    <m/>
    <m/>
    <m/>
    <m/>
    <m/>
    <m/>
    <m/>
    <m/>
    <m/>
    <m/>
    <m/>
    <m/>
    <m/>
    <m/>
    <m/>
    <m/>
    <m/>
    <m/>
    <m/>
    <m/>
    <m/>
    <m/>
    <m/>
    <m/>
    <m/>
    <m/>
    <m/>
    <m/>
    <m/>
    <m/>
    <m/>
    <m/>
    <m/>
    <m/>
    <s v="Expense and Revenue cannot be provided because these are group together with all three of their water systems serving the [place]  One of the three systems has more than 10,000 service connections.  With guidance from [name], this system will complete Question 8 and Table 2."/>
    <m/>
    <m/>
    <m/>
    <x v="4"/>
    <m/>
    <n v="680"/>
    <n v="171745.26"/>
    <s v="Questions 5 to 7 cannot be provided because these are group together with all three of their water systems serving the [place].  One of the three systems has more than 10,000 service connections.  We met with [name] and the water system on 11/20/2020 and decided that the system will complete Question 8 and Table 2."/>
    <x v="3"/>
    <m/>
    <m/>
    <m/>
    <m/>
    <m/>
    <m/>
    <m/>
    <m/>
    <m/>
    <x v="1"/>
  </r>
  <r>
    <x v="380"/>
    <x v="325"/>
    <n v="6788"/>
    <s v="BM"/>
    <m/>
    <m/>
    <n v="785130"/>
    <n v="394066"/>
    <n v="1315804"/>
    <n v="774743"/>
    <n v="367122"/>
    <n v="998651"/>
    <n v="952985"/>
    <n v="5588501"/>
    <n v="837083"/>
    <n v="980158"/>
    <n v="928415"/>
    <n v="1227899"/>
    <n v="1170113"/>
    <n v="1274559"/>
    <n v="973560"/>
    <n v="7391787"/>
    <n v="902197"/>
    <n v="845097"/>
    <n v="1619273"/>
    <n v="628104"/>
    <n v="257833"/>
    <n v="1035816"/>
    <n v="1069549"/>
    <n v="6357869"/>
    <n v="914494"/>
    <n v="1021213"/>
    <n v="934767"/>
    <n v="1268205"/>
    <n v="1212928"/>
    <n v="1393286"/>
    <n v="1175215"/>
    <n v="7920108"/>
    <s v="Due to the pandemic, the City has reduced approximattely 10% on their budget for the fiscal year 2020-2021.  But so far, their revenues increased as compared to last fiscal year. The City concluded that pandemic has no impact on the operation of the water system.  Note:  The City's staff that handles the City's financial information took a vacation, and was not able to provide the information on expenses.  The City will try to get the information by next week, after the Thanksgiving Holidays, when the staff returns from her vacation. "/>
    <m/>
    <m/>
    <n v="6500000"/>
    <x v="1"/>
    <s v="N"/>
    <n v="85"/>
    <n v="35721"/>
    <s v="Out of 85 delinquent accounts, 79 are residential accounts and 6 are commercial/industrial accounts.  According to the City, commercial and industrial establishments are open and operating continuously. "/>
    <x v="3"/>
    <n v="7391787"/>
    <n v="7920108"/>
    <n v="769368"/>
    <n v="13.7669833109093"/>
    <n v="528321"/>
    <n v="7.14740562735371"/>
    <n v="1.32267794172355"/>
    <n v="1.24571739367389"/>
    <n v="-0.0769605480496633"/>
    <x v="0"/>
  </r>
  <r>
    <x v="381"/>
    <x v="326"/>
    <n v="454"/>
    <s v="M"/>
    <m/>
    <m/>
    <n v="24924.97"/>
    <n v="32938.52"/>
    <n v="29149.3"/>
    <n v="43638.1"/>
    <n v="59892.72"/>
    <n v="55126.82"/>
    <n v="94238.22"/>
    <n v="339908.65"/>
    <n v="25791.33"/>
    <n v="37411.39"/>
    <n v="39072.27"/>
    <n v="48967"/>
    <n v="49350.41"/>
    <n v="54019.26"/>
    <n v="52613.16"/>
    <n v="307224.82"/>
    <n v="31793.86"/>
    <n v="41726.64"/>
    <n v="48360.06"/>
    <n v="46564.99"/>
    <n v="41163.93"/>
    <n v="41003.83"/>
    <n v="53864.43"/>
    <n v="304477.74"/>
    <n v="29924.56"/>
    <n v="33461.04"/>
    <n v="49707.63"/>
    <n v="48383.22"/>
    <n v="56315.98"/>
    <n v="56717.41"/>
    <n v="48699.44"/>
    <n v="323209.28"/>
    <m/>
    <m/>
    <n v="276000"/>
    <n v="276000"/>
    <x v="1"/>
    <s v="N"/>
    <n v="114"/>
    <n v="21698.34"/>
    <s v="One household in zip code [#####] has been delinquent since April 2020, and has not paid since.  According to the water system, they always have delinquent accounts even prior to Covid-19 pandemic so they cannot tell if the 113 delinquent accounts in 2020 are due to the pandemic.  Except for that one household, others are delinquents for one to two months only. "/>
    <x v="0"/>
    <n v="307224.82"/>
    <n v="323209.28"/>
    <n v="-35430.91"/>
    <n v="-10.4236564735849"/>
    <n v="15984.46"/>
    <n v="5.20285437875756"/>
    <n v="0.903845253717433"/>
    <n v="1.06152022804688"/>
    <n v="0.157674974329452"/>
    <x v="0"/>
  </r>
  <r>
    <x v="382"/>
    <x v="327"/>
    <n v="67"/>
    <s v="Q"/>
    <m/>
    <m/>
    <n v="4715"/>
    <n v="4715"/>
    <n v="4715"/>
    <n v="4715"/>
    <n v="4715"/>
    <n v="4715"/>
    <n v="4715"/>
    <n v="33005"/>
    <n v="6310.72"/>
    <n v="6310.72"/>
    <n v="6310.72"/>
    <n v="6310.72"/>
    <n v="6310.72"/>
    <n v="6310.72"/>
    <n v="6310.72"/>
    <n v="44175.04"/>
    <n v="2597.15"/>
    <n v="2597.15"/>
    <n v="2597.15"/>
    <n v="2597.15"/>
    <n v="2597.15"/>
    <n v="2597.15"/>
    <n v="2597.15"/>
    <n v="18180.05"/>
    <n v="5020.63"/>
    <n v="5020.63"/>
    <n v="5020.63"/>
    <n v="5020.63"/>
    <n v="5020.63"/>
    <n v="5020.63"/>
    <n v="5020.63"/>
    <n v="35144.41"/>
    <m/>
    <m/>
    <n v="108808.17"/>
    <n v="108808.17"/>
    <x v="0"/>
    <s v="N"/>
    <n v="2"/>
    <n v="500"/>
    <s v="There is no impact from Covid-19 at this time.  The biggest problem for the [System] was the [Name] Fire, which devastated the town in September of 2020.  Due to the [Name] Fire, 41 of the total 63 homes were destroyed. [System] will have upcoming consts to replace water meters, hose houses and fire hoses &amp; nozzles.  This will be a great cost to the district and they are unsure of how they will fund repair &amp; replacement of the water system facilities."/>
    <x v="2"/>
    <n v="44175.04"/>
    <n v="35144.41"/>
    <n v="-14824.95"/>
    <n v="-44.9172852598091"/>
    <n v="-9030.63"/>
    <n v="-20.4428337812484"/>
    <n v="1.3384347826087"/>
    <n v="1.93313054694569"/>
    <n v="0.594695764336995"/>
    <x v="0"/>
  </r>
  <r>
    <x v="383"/>
    <x v="129"/>
    <n v="41"/>
    <s v="A"/>
    <m/>
    <s v="N"/>
    <n v="370.31"/>
    <n v="588.82"/>
    <n v="0.01"/>
    <n v="927.76"/>
    <n v="4974.06"/>
    <n v="22898.15"/>
    <n v="5284.94"/>
    <n v="35044.05"/>
    <n v="2335.57"/>
    <n v="2335.57"/>
    <n v="2335.57"/>
    <n v="2335.57"/>
    <n v="2335.57"/>
    <n v="2335.57"/>
    <n v="2335.57"/>
    <n v="16348.99"/>
    <n v="1679.64"/>
    <n v="1045.03"/>
    <n v="19721.67"/>
    <n v="0.01"/>
    <n v="4995.72"/>
    <n v="5865.95"/>
    <n v="6156.95"/>
    <n v="39464.97"/>
    <n v="2335.57"/>
    <n v="2335.57"/>
    <n v="2335.57"/>
    <n v="2335.57"/>
    <n v="2335.57"/>
    <n v="2335.57"/>
    <n v="2335.57"/>
    <n v="16348.99"/>
    <s v="September 2019: Administrative charges from 2018/2019. _x000a_2020 Revenues are included on a tax assessment. If residents do not pay, a lean will be put on their home. Revenues are guaranteed to the County. _x000a_June 2020: Settlement received. _x000a_June 2019: no appropriations left. Unable to charge anything_x000a_July 2020: no processing for the month. _x000a_County expenses and tracking runs through a fiscal year. _x000a_Some expenses may include street lighting, sweeping, etc. _x000a_County is working to increase rates. "/>
    <n v="1972761"/>
    <n v="0"/>
    <n v="1972761"/>
    <x v="6"/>
    <s v="N"/>
    <n v="0"/>
    <n v="0"/>
    <s v="Reserve funding is from a 1,2,3-TCP settlment. The money will be used to implement a long-term solution. The Water System has no money in reserves besides the settlement money. "/>
    <x v="2"/>
    <n v="16348.99"/>
    <n v="16348.99"/>
    <n v="4420.91999999998"/>
    <n v="12.6153227152683"/>
    <n v="0"/>
    <n v="0"/>
    <n v="0.466526842645185"/>
    <n v="0.414265866666059"/>
    <n v="-0.0522609759791264"/>
    <x v="0"/>
  </r>
  <r>
    <x v="384"/>
    <x v="328"/>
    <n v="12"/>
    <s v="M"/>
    <m/>
    <s v="N"/>
    <n v="500"/>
    <n v="500"/>
    <n v="500"/>
    <n v="500"/>
    <n v="500"/>
    <n v="500"/>
    <n v="500"/>
    <n v="3500"/>
    <n v="800"/>
    <n v="800"/>
    <n v="800"/>
    <n v="800"/>
    <n v="800"/>
    <n v="800"/>
    <n v="800"/>
    <n v="5600"/>
    <n v="500"/>
    <n v="500"/>
    <n v="500"/>
    <n v="500"/>
    <n v="500"/>
    <n v="500"/>
    <n v="500"/>
    <n v="3500"/>
    <n v="800"/>
    <n v="800"/>
    <n v="800"/>
    <n v="800"/>
    <n v="800"/>
    <n v="800"/>
    <n v="800"/>
    <n v="5600"/>
    <s v="[System] does not charge its customers a fee for water service.  Water service is included in the monthly rent for each apartment.  There is no account that is specifically dedicated to funding water system expenses.  Any repair or emergency cost of the water system would be funded by [System]  general fund.   _x000a_[System] also does not keep track of most of the expenses for the water system.  The $500 dollar monthly expense listed in this survey is for the expense of Chlorniation at the system.  Other exenses such as electricity, sampling &amp; laboratory costs, staff labor and maintenance are not accounted for and are not included in the $500 dollar amount._x000a_The monthly revenue for this system is the average cost of the total rent for each apartment at [System].  The $800 amount is the total revenue generated from each customer of [System].  Any water system expenses are paid from money that is allocated as a portion of the total rent._x000a_There also was no change in the estimated expenses and revenues between 2019 and 2020."/>
    <m/>
    <m/>
    <m/>
    <x v="1"/>
    <s v="N"/>
    <n v="0"/>
    <n v="0"/>
    <s v="There is no cash reserve for the [System].  Any emergency expenses would come from the general revenue obtained from the monthly rent for each customer._x000a_The water system has not experienced any negative financial impact from Covid-19 at this time.  The water system is not currently in any danger of needing financial assistance in the near future.  "/>
    <x v="2"/>
    <n v="5600"/>
    <n v="5600"/>
    <n v="0"/>
    <n v="0"/>
    <n v="0"/>
    <n v="0"/>
    <n v="1.6"/>
    <n v="1.6"/>
    <n v="0"/>
    <x v="0"/>
  </r>
  <r>
    <x v="385"/>
    <x v="200"/>
    <n v="159"/>
    <s v="M"/>
    <m/>
    <s v="N"/>
    <n v="369.71"/>
    <n v="369.71"/>
    <n v="369.71"/>
    <n v="369.71"/>
    <n v="369.71"/>
    <n v="369.71"/>
    <n v="369.71"/>
    <n v="2587.97"/>
    <n v="895"/>
    <n v="895"/>
    <n v="895"/>
    <n v="895"/>
    <n v="895"/>
    <n v="895"/>
    <n v="895"/>
    <n v="6265"/>
    <n v="283.85"/>
    <n v="283.85"/>
    <n v="283.85"/>
    <n v="283.85"/>
    <n v="283.85"/>
    <n v="283.85"/>
    <n v="283.85"/>
    <n v="1986.95"/>
    <n v="895"/>
    <n v="895"/>
    <n v="895"/>
    <n v="895"/>
    <n v="895"/>
    <n v="895"/>
    <n v="895"/>
    <n v="6265"/>
    <s v="[System] does not charge their customers a water service fee.  Use of water comes included in the monthly rent that is charged at[System].  Therefore, there is no dedicated water system revenue each month.  Any water system expenses are paid for by a portion of the rent that is collected, based on the operation and maintenance needs.  Monthly rent varies from $390 to $1400 as some customers rent only a lot, while others rent a lot and mobile home.  _x000a_The monthly expenses for [System] are almost entirely the fees for sampling from [lab]  for their sampling requirements."/>
    <n v="0"/>
    <n v="0"/>
    <n v="0"/>
    <x v="1"/>
    <s v="N"/>
    <n v="0"/>
    <n v="0"/>
    <s v="There is no cash reserve that is specifically designated for the [System].  Any expenses are paid from the mobile home park's primary reserve which funds all of the expenses for the park.  However, there has been no negative impact from Covid-19 at this time, and the mobile home park does not forsee any potential danger of the water system needing additional financing to fund its expenses.  There have been two customers that have chosen to move out of the mobile home park since the Covid-19 pandemic. Other than that, there have been no impacts from the Covid-19 pandemic at this time."/>
    <x v="2"/>
    <n v="6265"/>
    <n v="6265"/>
    <n v="-601.02"/>
    <n v="-23.2236076925157"/>
    <n v="0"/>
    <n v="0"/>
    <n v="2.42081631549052"/>
    <n v="3.15307380658799"/>
    <n v="0.732257491097467"/>
    <x v="0"/>
  </r>
  <r>
    <x v="386"/>
    <x v="329"/>
    <n v="15"/>
    <s v="M"/>
    <m/>
    <m/>
    <n v="420"/>
    <n v="420"/>
    <n v="420"/>
    <n v="420"/>
    <n v="420"/>
    <n v="420"/>
    <n v="420"/>
    <n v="1260"/>
    <n v="425"/>
    <n v="425"/>
    <n v="425"/>
    <n v="425"/>
    <n v="425"/>
    <n v="425"/>
    <n v="425"/>
    <n v="2975"/>
    <n v="650"/>
    <n v="650"/>
    <n v="650"/>
    <n v="650"/>
    <n v="650"/>
    <n v="650"/>
    <n v="650"/>
    <n v="4550"/>
    <n v="425"/>
    <n v="425"/>
    <n v="425"/>
    <n v="425"/>
    <n v="425"/>
    <n v="425"/>
    <n v="425"/>
    <n v="2975"/>
    <s v="In 2020 they have had to do more testing."/>
    <m/>
    <n v="2000"/>
    <n v="2000"/>
    <x v="1"/>
    <s v="N"/>
    <n v="0"/>
    <m/>
    <m/>
    <x v="2"/>
    <n v="2975"/>
    <n v="2975"/>
    <n v="3290"/>
    <n v="261.111111111111"/>
    <n v="0"/>
    <n v="0"/>
    <n v="2.36111111111111"/>
    <n v="0.653846153846154"/>
    <n v="-1.70726495726496"/>
    <x v="0"/>
  </r>
  <r>
    <x v="387"/>
    <x v="330"/>
    <n v="315"/>
    <s v="BM"/>
    <m/>
    <m/>
    <n v="22995.4"/>
    <n v="30496.74"/>
    <n v="23555.54"/>
    <n v="321.23"/>
    <n v="62739.8"/>
    <n v="88028.13"/>
    <n v="140219.08"/>
    <n v="368355.92"/>
    <n v="13375.06"/>
    <n v="646.96"/>
    <n v="1968.27"/>
    <m/>
    <n v="249513"/>
    <n v="961.31"/>
    <n v="168.92"/>
    <n v="266633.52"/>
    <n v="53110.1"/>
    <n v="31873.44"/>
    <n v="63047.58"/>
    <n v="848.34"/>
    <n v="106220.06"/>
    <n v="52231.72"/>
    <n v="63414.19"/>
    <n v="370745.43"/>
    <n v="152.48"/>
    <m/>
    <n v="86516.46"/>
    <n v="104.85"/>
    <n v="1289.16"/>
    <n v="165890.1"/>
    <n v="133.81"/>
    <n v="254086.86"/>
    <s v="The Water System operating cost is billed to different zones ( service areas). The funds collected for the benefit zones are transferred at different times throughout the year depending on need. Therefore, there are some months with no revenues shown. Expenses and Revenues are balanced by the fund transfers. The months listed are not a clear representation of the district's annual budget becuase the fiscal year runs from July 1 through June 30. The vatiation in the expenses is becuase of the timing of the processing of the invoices and fluctuation in operator's labor. "/>
    <m/>
    <n v="399045"/>
    <n v="399045"/>
    <x v="1"/>
    <s v="N"/>
    <n v="0"/>
    <n v="0"/>
    <m/>
    <x v="0"/>
    <n v="266633.52"/>
    <n v="254086.86"/>
    <n v="2389.51000000001"/>
    <n v="0.648695967747718"/>
    <n v="-12546.66"/>
    <n v="-4.70558240389282"/>
    <n v="0.723847522255106"/>
    <n v="0.685340504399474"/>
    <n v="-0.0385070178556317"/>
    <x v="0"/>
  </r>
  <r>
    <x v="388"/>
    <x v="331"/>
    <n v="68"/>
    <s v="M"/>
    <m/>
    <s v="Y"/>
    <n v="2461.84"/>
    <n v="2092.6"/>
    <n v="4168.94"/>
    <n v="866.96"/>
    <n v="3896.71"/>
    <n v="7919.01"/>
    <n v="6624.18"/>
    <n v="28030.24"/>
    <n v="7318.66"/>
    <n v="4290.06"/>
    <n v="14123.26"/>
    <n v="7107.25"/>
    <n v="5283.96"/>
    <n v="5312.75"/>
    <n v="7752.53"/>
    <n v="51188.47"/>
    <n v="7505.05"/>
    <n v="3962.29"/>
    <n v="5584.19"/>
    <m/>
    <n v="10065"/>
    <n v="3602.12"/>
    <n v="6901.99"/>
    <n v="37620.64"/>
    <n v="6110.76"/>
    <n v="2788.57"/>
    <n v="16184.5"/>
    <n v="573.55"/>
    <n v="7884.65"/>
    <n v="3904.52"/>
    <n v="8090.99"/>
    <n v="45537.54"/>
    <s v="There are significantly higher expenses during the end of the fiscal year for this system.  During the end of the fiscal many large repairs are made due to any funds that are still available at the end of the fiscal year."/>
    <m/>
    <m/>
    <m/>
    <x v="2"/>
    <s v="N"/>
    <n v="25"/>
    <n v="5117.33"/>
    <s v="The water system does not currently have any funds in reserve.  The district operates on a year-to-year basis.  Revenues cover O&amp;M costs but would not be enough for an emergency expense._x000a_As of today, the [System] has not been impacted by Covid-19."/>
    <x v="2"/>
    <n v="51188.47"/>
    <n v="45537.54"/>
    <n v="9590.4"/>
    <n v="34.2144769363373"/>
    <n v="-5650.93000000001"/>
    <n v="-11.0394586905997"/>
    <n v="1.82618736050779"/>
    <n v="1.21044033275351"/>
    <n v="-0.615747027754285"/>
    <x v="0"/>
  </r>
  <r>
    <x v="389"/>
    <x v="332"/>
    <n v="3561"/>
    <s v="M"/>
    <m/>
    <m/>
    <n v="349185.79"/>
    <n v="381311.38"/>
    <n v="757149.12"/>
    <n v="161872.07"/>
    <n v="816071.32"/>
    <n v="705015.23"/>
    <n v="501632.45"/>
    <n v="3672237.36"/>
    <n v="751831.5"/>
    <n v="445817.15"/>
    <n v="857167.17"/>
    <n v="1375198.58"/>
    <n v="537009.96"/>
    <n v="638755.72"/>
    <n v="557058.29"/>
    <n v="5162838.37"/>
    <n v="298806.04"/>
    <n v="547313.62"/>
    <n v="1314255.8"/>
    <n v="254055.62"/>
    <n v="532903.5"/>
    <n v="397517.02"/>
    <n v="319663.12"/>
    <n v="3664514.72"/>
    <n v="690637.55"/>
    <n v="430457.1"/>
    <n v="391134.46"/>
    <n v="516783.73"/>
    <n v="596730.61"/>
    <n v="598773.99"/>
    <n v="496536.41"/>
    <n v="3721053.85"/>
    <m/>
    <n v="0"/>
    <n v="2632843"/>
    <n v="2632843"/>
    <x v="0"/>
    <s v="N"/>
    <n v="916"/>
    <n v="201221.56"/>
    <s v="1) Water rates were increased during October 2020_x000a_2) Natural gas system is also tied to the the delinquencies. The City has provided an estimated number (a weighted metric) to provide the number provided in question 8."/>
    <x v="3"/>
    <n v="5162838.37"/>
    <n v="3721053.85"/>
    <n v="-7722.63999999966"/>
    <n v="-0.210297953071303"/>
    <n v="-1441784.52"/>
    <n v="-27.926199053177"/>
    <n v="1.40591085593661"/>
    <n v="1.01542881781629"/>
    <n v="-0.390482038120319"/>
    <x v="0"/>
  </r>
  <r>
    <x v="390"/>
    <x v="333"/>
    <n v="3478"/>
    <s v="M"/>
    <m/>
    <m/>
    <n v="99977.81"/>
    <n v="120078.39"/>
    <n v="439473.02"/>
    <n v="111688.85"/>
    <n v="141271.59"/>
    <n v="165454.36"/>
    <n v="138672.61"/>
    <n v="1216616.63"/>
    <n v="132859.27"/>
    <n v="146862.13"/>
    <n v="172755.26"/>
    <n v="185881.89"/>
    <n v="183266.51"/>
    <n v="195442.42"/>
    <n v="189927.25"/>
    <n v="1206994.73"/>
    <n v="113645.36"/>
    <n v="104049.75"/>
    <n v="301627.02"/>
    <n v="134749.18"/>
    <n v="149503.75"/>
    <n v="154194.53"/>
    <n v="140088.58"/>
    <n v="1097858.17"/>
    <n v="170333.94"/>
    <n v="158886.45"/>
    <n v="201057.52"/>
    <n v="233114.02"/>
    <n v="219933.25"/>
    <n v="238943.76"/>
    <n v="208464.74"/>
    <n v="1430733.68"/>
    <s v="A loan payment is included in these totals."/>
    <n v="819761"/>
    <m/>
    <n v="819761"/>
    <x v="2"/>
    <s v="N"/>
    <n v="551"/>
    <n v="197766.5"/>
    <m/>
    <x v="3"/>
    <n v="1206994.73"/>
    <n v="1430733.68"/>
    <n v="-118758.46"/>
    <n v="-9.76137076146986"/>
    <n v="223738.95"/>
    <n v="18.5368622114862"/>
    <n v="0.992091263786194"/>
    <n v="1.30320447494598"/>
    <n v="0.311113211159782"/>
    <x v="0"/>
  </r>
  <r>
    <x v="391"/>
    <x v="334"/>
    <n v="3704"/>
    <s v="M"/>
    <m/>
    <m/>
    <m/>
    <m/>
    <m/>
    <m/>
    <m/>
    <m/>
    <m/>
    <n v="1633445.51"/>
    <n v="327670.56"/>
    <n v="334570.24"/>
    <n v="354948.09"/>
    <n v="358555.05"/>
    <n v="387468.18"/>
    <n v="395250.93"/>
    <n v="402471.25"/>
    <n v="2560934.3"/>
    <m/>
    <m/>
    <m/>
    <m/>
    <m/>
    <m/>
    <m/>
    <n v="1287289.75"/>
    <n v="325587.94"/>
    <n v="333854.8"/>
    <n v="333737.31"/>
    <n v="357664"/>
    <n v="356168.23"/>
    <n v="376875.91"/>
    <n v="362999.38"/>
    <n v="2446887.57"/>
    <m/>
    <m/>
    <n v="6646919"/>
    <n v="6646919"/>
    <x v="0"/>
    <s v="N"/>
    <n v="197"/>
    <n v="71107.33"/>
    <s v="The Water System does not anticipate any financial difficulties for the next 36 months if the current trend continues. _x000a_The Water System reserves are unrestricted and can be used for emergencies. The reserves also include settlment funds from 1,2,3-TCP litigation."/>
    <x v="3"/>
    <n v="2560934.3"/>
    <n v="2446887.57"/>
    <n v="-346155.76"/>
    <n v="-21.191754354879"/>
    <n v="-114046.73"/>
    <n v="-4.45332510092117"/>
    <n v="1.56781128254471"/>
    <n v="1.90080560340048"/>
    <n v="0.332994320855766"/>
    <x v="0"/>
  </r>
  <r>
    <x v="392"/>
    <x v="335"/>
    <n v="1911"/>
    <s v="M"/>
    <m/>
    <s v="N"/>
    <n v="102834.86"/>
    <n v="260509.46"/>
    <n v="279741.49"/>
    <n v="150613.39"/>
    <n v="111145.9"/>
    <n v="173897.93"/>
    <n v="159705.99"/>
    <n v="1238449.02"/>
    <n v="151918.8"/>
    <n v="172641.57"/>
    <n v="347893.67"/>
    <n v="5850.34"/>
    <n v="209561.84"/>
    <n v="198008.17"/>
    <n v="195643.82"/>
    <n v="1281518.21"/>
    <n v="99512.8"/>
    <n v="194297.51"/>
    <n v="192543.31"/>
    <n v="202148.19"/>
    <n v="96175.32"/>
    <n v="90766.45"/>
    <n v="261348.27"/>
    <n v="1136791.85"/>
    <n v="147850.42"/>
    <n v="152229.94"/>
    <n v="509891.49"/>
    <n v="307.27"/>
    <n v="222464.39"/>
    <n v="200698.52"/>
    <n v="205990.31"/>
    <n v="1439432.34"/>
    <s v="July revenues are reflected in June due to final journal entries that are posted in the year end during the City's final audit. The revenues in June 2020 are greater due to an agreement with the [District] paying for acre water pumped from 2014-2018. "/>
    <n v="5880215.93"/>
    <n v="1370692.07"/>
    <n v="7250908"/>
    <x v="5"/>
    <s v="N"/>
    <n v="1809"/>
    <n v="282283.67"/>
    <s v="Restricted cash is for the construction of the [Bridge] as part of an agreement with the Bureau of Reclamation."/>
    <x v="3"/>
    <n v="1281518.21"/>
    <n v="1439432.34"/>
    <n v="-101657.17"/>
    <n v="-8.20842589063536"/>
    <n v="157914.13"/>
    <n v="12.3224257578049"/>
    <n v="1.03477671612191"/>
    <n v="1.26622331080224"/>
    <n v="0.231446594680325"/>
    <x v="0"/>
  </r>
  <r>
    <x v="393"/>
    <x v="336"/>
    <n v="6342"/>
    <s v="M"/>
    <m/>
    <s v="N"/>
    <n v="409058"/>
    <n v="230020"/>
    <n v="410375"/>
    <n v="859368"/>
    <n v="249429"/>
    <n v="396418"/>
    <n v="298970"/>
    <n v="2853638"/>
    <n v="253211"/>
    <n v="266239"/>
    <n v="430892"/>
    <n v="309678"/>
    <n v="344227"/>
    <n v="373859"/>
    <n v="342264"/>
    <n v="2320370"/>
    <n v="219098"/>
    <n v="237728"/>
    <n v="399254"/>
    <n v="952334"/>
    <n v="281044"/>
    <n v="351010"/>
    <n v="299820"/>
    <n v="2740288"/>
    <n v="272270"/>
    <n v="273455"/>
    <n v="330067"/>
    <n v="341153"/>
    <n v="360406"/>
    <n v="398836"/>
    <n v="380264"/>
    <n v="2356451"/>
    <s v="1)Both July monthly expenses include water bond debt service payment which is the reason for the spike._x000a_2) In July 2019 and 2020, an annual inflationary increase (per rate study) took effect both with of increases of 2.5% and 2.3%, respectively."/>
    <m/>
    <n v="351016"/>
    <n v="351016"/>
    <x v="1"/>
    <s v="N"/>
    <n v="689"/>
    <n v="33437.77"/>
    <s v="1) Delinquencies are considered any account that has a balance of 30 days old or more and includes residential, commercial, residential-commercial, industrial, irrigation only categorical accounts.  The City bills for municipal services include water, sewer and solid waste.  Just the debt portion attributable to water services is reported here._x000a_2) The City anticipates an increase in delinquencies during the holidays which has been the typical trend. However, this year it is anticipated there will be more delinquencies than in past years."/>
    <x v="3"/>
    <n v="2320370"/>
    <n v="2356451"/>
    <n v="-113350"/>
    <n v="-3.97212260279685"/>
    <n v="36081"/>
    <n v="1.55496752673065"/>
    <n v="0.813126962845322"/>
    <n v="0.859928226522176"/>
    <n v="0.0468012636768534"/>
    <x v="0"/>
  </r>
  <r>
    <x v="394"/>
    <x v="337"/>
    <n v="6210"/>
    <s v="M"/>
    <m/>
    <m/>
    <n v="194801.1"/>
    <n v="183996"/>
    <n v="313066"/>
    <n v="188800"/>
    <n v="208519"/>
    <n v="256053"/>
    <n v="255483"/>
    <n v="1600718.1"/>
    <n v="250328"/>
    <n v="265308"/>
    <n v="416843"/>
    <n v="222846"/>
    <n v="350153"/>
    <n v="350448"/>
    <n v="278439"/>
    <n v="2134365"/>
    <n v="150043"/>
    <n v="212104"/>
    <n v="258320"/>
    <n v="148894"/>
    <n v="156249"/>
    <n v="148921"/>
    <n v="144498"/>
    <n v="1219029"/>
    <n v="225948"/>
    <n v="265708"/>
    <n v="460983"/>
    <n v="215109"/>
    <n v="325062"/>
    <n v="326668"/>
    <n v="275000"/>
    <n v="2094478"/>
    <s v="1) October 2020 revenues have not been posted yet. Assume $275,000._x000a_2) All capital projects and depreciation have been removed from expenses. "/>
    <n v="4401545"/>
    <n v="632252"/>
    <n v="5033797"/>
    <x v="0"/>
    <s v="N"/>
    <n v="681"/>
    <n v="564539"/>
    <s v="In reposnse to question 8: the accrued amount shown includes waived penalties of $342,058."/>
    <x v="3"/>
    <n v="2134365"/>
    <n v="2094478"/>
    <n v="-381689.1"/>
    <n v="-23.8448668756854"/>
    <n v="-39887"/>
    <n v="-1.86879938529727"/>
    <n v="1.33337968752899"/>
    <n v="1.71815272647328"/>
    <n v="0.384773038944292"/>
    <x v="0"/>
  </r>
  <r>
    <x v="395"/>
    <x v="338"/>
    <n v="33"/>
    <s v="Q"/>
    <m/>
    <m/>
    <n v="94"/>
    <n v="2237.92"/>
    <n v="5088.62"/>
    <n v="1766.9"/>
    <n v="4119.24"/>
    <n v="2040.4"/>
    <n v="5129.12"/>
    <n v="20476.2"/>
    <n v="9289.56"/>
    <m/>
    <m/>
    <n v="11330.24"/>
    <m/>
    <m/>
    <n v="13016.1"/>
    <n v="33635.9"/>
    <n v="3482.38"/>
    <n v="5067.86"/>
    <n v="5974.97"/>
    <n v="3696.78"/>
    <m/>
    <n v="2339"/>
    <n v="2588.12"/>
    <n v="23149.11"/>
    <n v="11099.797"/>
    <m/>
    <m/>
    <n v="11099.79"/>
    <m/>
    <m/>
    <n v="16736.52"/>
    <n v="38936.107"/>
    <s v="1) Expenses - These are amounts actually paid out in the month indicated.  We do not carry balances, rather, we pay as we go.                                                                                                                     2) Revenue - These are the amounts billed in the month indicated.  These are made up of water usage for the previous three months (quarter), and assessments for the next quarter beginning with the month in which the bill is generated.                                                                       3) August 2020 indicates no expenses.                                      "/>
    <m/>
    <n v="43402.33"/>
    <n v="43402.33"/>
    <x v="1"/>
    <s v="N"/>
    <n v="3"/>
    <n v="831.23"/>
    <m/>
    <x v="2"/>
    <n v="33635.9"/>
    <n v="38936.107"/>
    <n v="2672.91"/>
    <n v="13.0537404401207"/>
    <n v="5300.207"/>
    <n v="15.7575893613669"/>
    <n v="1.64268272433362"/>
    <n v="1.68196993318534"/>
    <n v="0.0392872088517198"/>
    <x v="0"/>
  </r>
  <r>
    <x v="396"/>
    <x v="339"/>
    <n v="14"/>
    <s v="O"/>
    <s v="Residents are not billed. "/>
    <s v="N"/>
    <m/>
    <m/>
    <m/>
    <m/>
    <m/>
    <m/>
    <m/>
    <n v="697.74"/>
    <m/>
    <m/>
    <m/>
    <m/>
    <m/>
    <m/>
    <m/>
    <m/>
    <m/>
    <m/>
    <m/>
    <m/>
    <m/>
    <m/>
    <m/>
    <n v="930.92"/>
    <m/>
    <m/>
    <m/>
    <m/>
    <m/>
    <m/>
    <m/>
    <m/>
    <s v="$233.18 additional cost incurred due to pandemic. No real impacts due to owner fronting water bill. Water is not charged at duplexes so residents are not accruing debt due to this. "/>
    <m/>
    <m/>
    <m/>
    <x v="1"/>
    <s v="N"/>
    <n v="4"/>
    <n v="40000"/>
    <s v="$10/unit to supply water on a monthly basis. Only 4 units in arrears. Total  26 served by water system."/>
    <x v="2"/>
    <m/>
    <m/>
    <n v="233.18"/>
    <n v="33.4193252500932"/>
    <m/>
    <m/>
    <m/>
    <m/>
    <m/>
    <x v="1"/>
  </r>
  <r>
    <x v="397"/>
    <x v="340"/>
    <n v="32"/>
    <s v="M"/>
    <m/>
    <m/>
    <n v="1430"/>
    <n v="1400.4"/>
    <n v="2065"/>
    <n v="1328"/>
    <n v="1499"/>
    <n v="1571"/>
    <n v="1607.61"/>
    <n v="10901.01"/>
    <n v="1500"/>
    <n v="1500"/>
    <n v="1500"/>
    <n v="1500"/>
    <n v="1500"/>
    <n v="1500"/>
    <n v="1500"/>
    <n v="10500"/>
    <n v="1125.09"/>
    <n v="1095.2"/>
    <n v="917.82"/>
    <n v="1016.91"/>
    <n v="1146.04"/>
    <n v="1444.29"/>
    <n v="1391.97"/>
    <n v="8137.32"/>
    <n v="1500"/>
    <n v="1500"/>
    <n v="1500"/>
    <n v="1500"/>
    <n v="1500"/>
    <n v="1500"/>
    <n v="1500"/>
    <n v="10500"/>
    <m/>
    <m/>
    <m/>
    <n v="35000"/>
    <x v="0"/>
    <s v="N"/>
    <n v="0"/>
    <n v="0"/>
    <m/>
    <x v="2"/>
    <n v="10500"/>
    <n v="10500"/>
    <n v="-2763.69"/>
    <n v="-25.3526049421109"/>
    <n v="0"/>
    <n v="0"/>
    <n v="0.963213500400422"/>
    <n v="1.29035112297415"/>
    <n v="0.327137622573727"/>
    <x v="0"/>
  </r>
  <r>
    <x v="398"/>
    <x v="341"/>
    <n v="32"/>
    <s v="M"/>
    <m/>
    <m/>
    <n v="2707.05"/>
    <n v="3229.3"/>
    <n v="2691.28"/>
    <n v="7683.59"/>
    <n v="6032.21"/>
    <n v="2621.99"/>
    <n v="1973.02"/>
    <n v="26938.44"/>
    <n v="1104.02"/>
    <n v="1094.99"/>
    <n v="1192"/>
    <n v="1309.27"/>
    <n v="1443.84"/>
    <n v="967.83"/>
    <n v="1357.1"/>
    <n v="8469.05"/>
    <n v="2137.05"/>
    <n v="1752.8"/>
    <n v="2052.58"/>
    <n v="3006.22"/>
    <n v="2664.02"/>
    <n v="2610.31"/>
    <n v="1985.13"/>
    <n v="16208.11"/>
    <n v="1227.8"/>
    <n v="1094.99"/>
    <n v="1232.85"/>
    <n v="1217.85"/>
    <n v="1697.95"/>
    <n v="1082.85"/>
    <n v="1424.55"/>
    <n v="8978.84"/>
    <s v="[System] accounts are a part of the [System] and serves an additional 135 customers. There were major expenses in 2019 due to a bladder failure."/>
    <m/>
    <n v="10000"/>
    <n v="10000"/>
    <x v="5"/>
    <s v="N"/>
    <n v="9"/>
    <n v="867.84"/>
    <m/>
    <x v="2"/>
    <n v="8469.05"/>
    <n v="8978.84"/>
    <n v="-10730.33"/>
    <n v="-39.8327817052509"/>
    <n v="509.789999999997"/>
    <n v="6.01944728157228"/>
    <n v="0.314385317041373"/>
    <n v="0.553972054730625"/>
    <n v="0.239586737689253"/>
    <x v="0"/>
  </r>
  <r>
    <x v="399"/>
    <x v="342"/>
    <n v="1218"/>
    <s v="M"/>
    <m/>
    <m/>
    <m/>
    <m/>
    <m/>
    <m/>
    <m/>
    <m/>
    <m/>
    <m/>
    <m/>
    <m/>
    <m/>
    <m/>
    <m/>
    <m/>
    <m/>
    <m/>
    <m/>
    <m/>
    <m/>
    <m/>
    <m/>
    <m/>
    <m/>
    <m/>
    <m/>
    <m/>
    <m/>
    <m/>
    <m/>
    <m/>
    <m/>
    <m/>
    <s v="Handful of customers not paying in past 8/9 months. No notable difference to 2019. Notices have been sent to customers letting them know if they need to make payment arrangements to let [District] know. "/>
    <m/>
    <m/>
    <m/>
    <x v="4"/>
    <s v="N"/>
    <m/>
    <m/>
    <m/>
    <x v="1"/>
    <m/>
    <m/>
    <m/>
    <m/>
    <m/>
    <m/>
    <m/>
    <m/>
    <m/>
    <x v="1"/>
  </r>
  <r>
    <x v="400"/>
    <x v="343"/>
    <n v="6036"/>
    <s v="M"/>
    <m/>
    <s v="N"/>
    <n v="213358"/>
    <n v="492623"/>
    <n v="668121"/>
    <n v="17890"/>
    <n v="151185"/>
    <n v="500757"/>
    <n v="205242"/>
    <n v="2249176"/>
    <n v="183622"/>
    <n v="227949"/>
    <n v="292522"/>
    <n v="315687"/>
    <n v="337201"/>
    <n v="311319"/>
    <n v="263010"/>
    <n v="1931310"/>
    <n v="179190"/>
    <n v="182802"/>
    <n v="727305"/>
    <n v="110072"/>
    <n v="585598"/>
    <n v="261685"/>
    <n v="245479"/>
    <n v="2292131"/>
    <n v="192657"/>
    <n v="236954"/>
    <n v="295027"/>
    <n v="350040"/>
    <n v="333221"/>
    <n v="333482"/>
    <n v="283405"/>
    <n v="2024786"/>
    <m/>
    <m/>
    <m/>
    <n v="350000"/>
    <x v="5"/>
    <s v="N"/>
    <n v="943"/>
    <n v="278402.16"/>
    <m/>
    <x v="3"/>
    <n v="1931310"/>
    <n v="2024786"/>
    <n v="42955"/>
    <n v="1.90981052616603"/>
    <n v="93476"/>
    <n v="4.84003085988267"/>
    <n v="0.858674465670983"/>
    <n v="0.883363996211386"/>
    <n v="0.0246895305404023"/>
    <x v="0"/>
  </r>
  <r>
    <x v="401"/>
    <x v="344"/>
    <n v="3040"/>
    <s v="M"/>
    <m/>
    <m/>
    <n v="244458.24"/>
    <n v="145995.3"/>
    <n v="200332.26"/>
    <n v="40233.43"/>
    <n v="210050.84"/>
    <n v="60152.11"/>
    <n v="148549.92"/>
    <n v="1049772.1"/>
    <n v="456334.57"/>
    <n v="118651.86"/>
    <n v="136175.66"/>
    <n v="130214.34"/>
    <n v="173500.25"/>
    <n v="170826.45"/>
    <n v="137394.47"/>
    <n v="1323097.6"/>
    <n v="60885.35"/>
    <n v="262240.86"/>
    <n v="252454.14"/>
    <n v="142652.05"/>
    <n v="119901.14"/>
    <n v="151861.95"/>
    <n v="144957.55"/>
    <n v="1134953.04"/>
    <n v="112672.8"/>
    <n v="103763.28"/>
    <n v="151728.57"/>
    <n v="157622.82"/>
    <n v="245210.29"/>
    <n v="159709.94"/>
    <n v="248056.14"/>
    <n v="1178763.84"/>
    <m/>
    <n v="0"/>
    <n v="0"/>
    <n v="0"/>
    <x v="6"/>
    <s v="N"/>
    <n v="548"/>
    <n v="144516.31"/>
    <s v="Includes apartment complexes; excludes commercial business accounts."/>
    <x v="3"/>
    <n v="1323097.6"/>
    <n v="1178763.84"/>
    <n v="85180.9399999999"/>
    <n v="8.11423165085069"/>
    <n v="-144333.76"/>
    <n v="-10.9087764953999"/>
    <n v="1.26036651193149"/>
    <n v="1.03860142090108"/>
    <n v="-0.221765091030415"/>
    <x v="0"/>
  </r>
  <r>
    <x v="402"/>
    <x v="345"/>
    <n v="1578"/>
    <s v="M"/>
    <m/>
    <m/>
    <n v="56670.89"/>
    <n v="62761.24"/>
    <n v="112735.73"/>
    <n v="91185.46"/>
    <n v="71890.84"/>
    <n v="68505.47"/>
    <n v="73540.76"/>
    <n v="537290.39"/>
    <n v="54831.33"/>
    <n v="62150.18"/>
    <n v="74333.04"/>
    <n v="153682.71"/>
    <n v="72755.44"/>
    <n v="81287.01"/>
    <n v="71847.94"/>
    <n v="570887.65"/>
    <n v="62541.41"/>
    <n v="70973.52"/>
    <n v="73036.86"/>
    <n v="62891.76"/>
    <n v="86409.8"/>
    <n v="28055.27"/>
    <n v="25054.6"/>
    <n v="408963.22"/>
    <n v="66604.62"/>
    <n v="55225.68"/>
    <n v="66087.88"/>
    <n v="74556.04"/>
    <n v="74623.97"/>
    <n v="78754.42"/>
    <n v="69259.26"/>
    <n v="485111.87"/>
    <m/>
    <n v="1686193.15"/>
    <m/>
    <n v="1686193.15"/>
    <x v="0"/>
    <s v="N"/>
    <n v="41"/>
    <n v="6000"/>
    <s v="#6: We are in an approximate break even at this time.With expenses going up, without income besides services income and general other district income (or a rate increase, we expect to need help within 5 years).                     "/>
    <x v="1"/>
    <n v="570887.65"/>
    <n v="485111.87"/>
    <n v="-128327.17"/>
    <n v="-23.8841364722715"/>
    <n v="-85775.78"/>
    <n v="-15.0249843379866"/>
    <n v="1.06253091554457"/>
    <n v="1.1861992626134"/>
    <n v="0.123668347068824"/>
    <x v="0"/>
  </r>
  <r>
    <x v="403"/>
    <x v="346"/>
    <n v="1545"/>
    <s v="M"/>
    <m/>
    <m/>
    <n v="100461.15"/>
    <n v="76285.16"/>
    <n v="87459.54"/>
    <n v="98716.31"/>
    <n v="89498.03"/>
    <n v="102121.1"/>
    <n v="97965.85"/>
    <n v="652507.14"/>
    <n v="67963.57"/>
    <n v="68922.87"/>
    <n v="73774.46"/>
    <n v="73006.43"/>
    <n v="75085.75"/>
    <n v="75000.18"/>
    <n v="72900.27"/>
    <n v="506653.53"/>
    <n v="107064.85"/>
    <n v="83415.92"/>
    <n v="68094.14"/>
    <n v="126308.51"/>
    <n v="88347.64"/>
    <n v="84585.99"/>
    <n v="93285.45"/>
    <n v="651102.5"/>
    <n v="59362.59"/>
    <n v="72163.41"/>
    <n v="70690.06"/>
    <n v="73898.62"/>
    <n v="70647.93"/>
    <n v="71515.27"/>
    <n v="65486.3"/>
    <n v="483764.18"/>
    <s v="april 2019: well went down or some expenses"/>
    <m/>
    <m/>
    <m/>
    <x v="3"/>
    <s v="N"/>
    <n v="43"/>
    <n v="34204.4"/>
    <s v="#6: raising rates -looking into."/>
    <x v="1"/>
    <n v="506653.53"/>
    <n v="483764.18"/>
    <n v="-1404.6399999999"/>
    <n v="-0.21526814250644"/>
    <n v="-22889.35"/>
    <n v="-4.51775200303056"/>
    <n v="0.776472009179854"/>
    <n v="0.742992355274323"/>
    <n v="-0.0334796539055305"/>
    <x v="0"/>
  </r>
  <r>
    <x v="404"/>
    <x v="347"/>
    <n v="72450"/>
    <m/>
    <m/>
    <m/>
    <m/>
    <m/>
    <m/>
    <m/>
    <m/>
    <m/>
    <m/>
    <m/>
    <m/>
    <m/>
    <m/>
    <m/>
    <m/>
    <m/>
    <m/>
    <m/>
    <m/>
    <m/>
    <m/>
    <m/>
    <m/>
    <m/>
    <m/>
    <m/>
    <m/>
    <m/>
    <m/>
    <m/>
    <m/>
    <m/>
    <m/>
    <m/>
    <s v="Data was provided for all[company] in a single file from [name]. Only zip code tables were provided. "/>
    <m/>
    <m/>
    <m/>
    <x v="4"/>
    <m/>
    <m/>
    <m/>
    <m/>
    <x v="3"/>
    <m/>
    <m/>
    <m/>
    <m/>
    <m/>
    <m/>
    <m/>
    <m/>
    <m/>
    <x v="1"/>
  </r>
  <r>
    <x v="405"/>
    <x v="348"/>
    <n v="1349"/>
    <s v="BM"/>
    <s v="Although customers are billed bimonthly, the system keeps monthly records.  "/>
    <s v="N"/>
    <n v="93969.64"/>
    <n v="98123.94"/>
    <n v="52691.47"/>
    <n v="37784.05"/>
    <n v="650205.24"/>
    <n v="50264.5"/>
    <n v="92693.82"/>
    <n v="1075732.66"/>
    <n v="71678.16"/>
    <n v="95248.04"/>
    <n v="128431.09"/>
    <n v="95074.85"/>
    <n v="88067.24"/>
    <n v="148804.31"/>
    <n v="170194.99"/>
    <n v="797498.68"/>
    <n v="79921.05"/>
    <n v="104663.87"/>
    <n v="235169.85"/>
    <n v="633568.08"/>
    <n v="86222.23"/>
    <n v="231819.13"/>
    <n v="82093.71"/>
    <n v="1453457.92"/>
    <n v="108658.58"/>
    <n v="89590.74"/>
    <n v="97172.19"/>
    <n v="94142.13"/>
    <n v="26029.6"/>
    <n v="149703.37"/>
    <n v="131422.97"/>
    <n v="696719.58"/>
    <s v="The system had negative values for both August revenues, but the spreadsheet would not allow negative inputs.  They said that the negative numbers indicate that the customers were billed but had not paid yet.  "/>
    <m/>
    <n v="3019000"/>
    <n v="3019000"/>
    <x v="1"/>
    <s v="N"/>
    <n v="120"/>
    <n v="38041.5"/>
    <s v="5.  The funds are restricted to operations, maintenance, repair, and construction of waterworks systems.  "/>
    <x v="1"/>
    <n v="797498.68"/>
    <n v="696719.58"/>
    <n v="377725.26"/>
    <n v="35.1133022213902"/>
    <n v="-100779.1"/>
    <n v="-12.6368986591928"/>
    <n v="0.741353971720074"/>
    <n v="0.479353113986265"/>
    <n v="-0.262000857733809"/>
    <x v="0"/>
  </r>
</pivotCacheRecords>
</file>

<file path=xl/pivotCache/pivotCacheRecords5.xml><?xml version="1.0" encoding="utf-8"?>
<pivotCacheRecords xmlns="http://schemas.openxmlformats.org/spreadsheetml/2006/main" xmlns:r="http://schemas.openxmlformats.org/officeDocument/2006/relationships" count="213">
  <r>
    <n v="2"/>
    <s v="Monthly"/>
    <n v="1"/>
    <n v="0"/>
    <n v="0"/>
    <s v="0-10%"/>
    <n v="0"/>
    <n v="0"/>
    <n v="0"/>
    <s v="0-10%"/>
    <s v="0-10%"/>
    <s v="Neither"/>
    <s v="No"/>
    <s v="No"/>
    <s v="No"/>
    <s v="No"/>
    <s v="No"/>
    <m/>
    <s v="no problems here"/>
    <s v="all good here"/>
    <n v="2360"/>
    <x v="0"/>
    <x v="0"/>
    <x v="0"/>
    <x v="0"/>
    <x v="0"/>
  </r>
  <r>
    <n v="4"/>
    <s v="Monthly"/>
    <n v="1"/>
    <n v="1900"/>
    <n v="1900"/>
    <s v="21-30%"/>
    <s v="21-30%"/>
    <n v="25"/>
    <n v="1900"/>
    <s v="Over 30%"/>
    <s v="0-10%"/>
    <s v="Non-payment of bills"/>
    <s v="No"/>
    <s v="No"/>
    <s v="No"/>
    <s v="No"/>
    <s v="No"/>
    <s v="Other (please specify below)"/>
    <s v="Started development of a new backup well"/>
    <s v="unpaid monthly bills is a small percentage of the expenses involved in drilling and developing a new well"/>
    <n v="66"/>
    <x v="1"/>
    <x v="1"/>
    <x v="0"/>
    <x v="1"/>
    <x v="0"/>
  </r>
  <r>
    <n v="5"/>
    <s v="Monthly"/>
    <n v="1"/>
    <n v="4690"/>
    <n v="4690"/>
    <s v="Over 30%"/>
    <s v="Over 30%"/>
    <n v="40"/>
    <n v="4690"/>
    <s v="Over 30%"/>
    <s v="0-10%"/>
    <s v="Neither"/>
    <m/>
    <m/>
    <m/>
    <s v="No"/>
    <s v="No"/>
    <m/>
    <m/>
    <s v="We waived two months fees for all customers. We had sufficient reserves."/>
    <n v="386"/>
    <x v="1"/>
    <x v="2"/>
    <x v="1"/>
    <x v="1"/>
    <x v="1"/>
  </r>
  <r>
    <n v="7"/>
    <s v="Bi-monthly"/>
    <n v="0.5"/>
    <n v="0"/>
    <n v="0"/>
    <s v="0-10%"/>
    <n v="0"/>
    <n v="0"/>
    <n v="0"/>
    <s v="0-10%"/>
    <s v="0-10%"/>
    <s v="Reduced usage"/>
    <s v="No"/>
    <s v="No"/>
    <s v="No"/>
    <s v="No"/>
    <s v="No"/>
    <m/>
    <m/>
    <s v="Inability to shut-off water service will push costs to other customers and could create greater revenue loss over the long term and violate Prop 218.  Need funding source to cover non-payment of bills."/>
    <n v="7560"/>
    <x v="2"/>
    <x v="3"/>
    <x v="0"/>
    <x v="2"/>
    <x v="0"/>
  </r>
  <r>
    <n v="9"/>
    <s v="Monthly"/>
    <n v="1"/>
    <n v="350"/>
    <n v="350"/>
    <s v="11-20%"/>
    <s v="11-20%"/>
    <n v="15"/>
    <n v="350"/>
    <s v="0-10%"/>
    <m/>
    <s v="Non-payment of bills"/>
    <s v="No"/>
    <s v="No"/>
    <s v="No"/>
    <s v="No"/>
    <s v="No"/>
    <m/>
    <m/>
    <s v="We are a very low income group of owners and the Covid -19  shut down has really hurt all of us."/>
    <n v="50"/>
    <x v="1"/>
    <x v="4"/>
    <x v="0"/>
    <x v="3"/>
    <x v="0"/>
  </r>
  <r>
    <n v="10"/>
    <s v="Bi-monthly"/>
    <n v="0.5"/>
    <n v="125800"/>
    <n v="62900"/>
    <s v="0-10%"/>
    <s v="0-10%"/>
    <n v="5"/>
    <n v="62900"/>
    <s v="0-10%"/>
    <s v="Unknown"/>
    <s v="Non-payment of bills"/>
    <s v="No"/>
    <s v="No"/>
    <s v="No"/>
    <s v="No"/>
    <s v="No"/>
    <s v="Other (please specify below)"/>
    <s v="None."/>
    <m/>
    <n v="57678"/>
    <x v="3"/>
    <x v="5"/>
    <x v="2"/>
    <x v="4"/>
    <x v="0"/>
  </r>
  <r>
    <n v="11"/>
    <m/>
    <n v="0"/>
    <n v="0"/>
    <s v=""/>
    <s v="0-10%"/>
    <n v="0"/>
    <n v="0"/>
    <n v="0"/>
    <s v="0-10%"/>
    <s v="0-10%"/>
    <s v="Neither"/>
    <m/>
    <m/>
    <m/>
    <m/>
    <m/>
    <m/>
    <m/>
    <s v="To date our system has not been impacted by covid-19"/>
    <n v="92"/>
    <x v="1"/>
    <x v="6"/>
    <x v="0"/>
    <x v="1"/>
    <x v="0"/>
  </r>
  <r>
    <n v="13"/>
    <s v="Monthly"/>
    <n v="1"/>
    <n v="335"/>
    <n v="335"/>
    <s v="0-10%"/>
    <s v="0-10%"/>
    <n v="5"/>
    <n v="335"/>
    <s v="0-10%"/>
    <m/>
    <s v="Both"/>
    <s v="No"/>
    <s v="No"/>
    <s v="No"/>
    <s v="No"/>
    <s v="No"/>
    <m/>
    <m/>
    <s v="Havasu is a resort area.  Only 25% full time residence.  Shore line closed to public by Chemehuevi Tribe"/>
    <n v="361"/>
    <x v="1"/>
    <x v="7"/>
    <x v="0"/>
    <x v="5"/>
    <x v="0"/>
  </r>
  <r>
    <n v="14"/>
    <s v="Monthly"/>
    <n v="1"/>
    <n v="6790"/>
    <n v="6790"/>
    <s v="11-20%"/>
    <s v="11-20%"/>
    <n v="15"/>
    <n v="6790"/>
    <s v="11-20%"/>
    <s v="11-20%"/>
    <s v="Non-payment of bills"/>
    <s v="No"/>
    <s v="No"/>
    <s v="No"/>
    <s v="No"/>
    <s v="No"/>
    <m/>
    <s v="none"/>
    <m/>
    <n v="1824"/>
    <x v="0"/>
    <x v="8"/>
    <x v="3"/>
    <x v="3"/>
    <x v="0"/>
  </r>
  <r>
    <n v="15"/>
    <s v="Bi-monthly"/>
    <n v="0.5"/>
    <n v="0"/>
    <n v="0"/>
    <s v="0-10%"/>
    <n v="0"/>
    <n v="0"/>
    <n v="0"/>
    <s v="0-10%"/>
    <s v="0-10%"/>
    <s v="Neither"/>
    <s v="No"/>
    <s v="No"/>
    <s v="No"/>
    <s v="No"/>
    <s v="No"/>
    <m/>
    <s v="none"/>
    <s v="SAMWAC is too small to experience any measurable effect."/>
    <n v="350"/>
    <x v="1"/>
    <x v="9"/>
    <x v="0"/>
    <x v="1"/>
    <x v="0"/>
  </r>
  <r>
    <n v="16"/>
    <s v="Monthly"/>
    <n v="1"/>
    <n v="0"/>
    <n v="0"/>
    <s v="0-10%"/>
    <n v="0"/>
    <n v="0"/>
    <n v="0"/>
    <s v="0-10%"/>
    <s v="0-10%"/>
    <s v="Neither"/>
    <s v="No"/>
    <s v="No"/>
    <s v="No"/>
    <s v="No"/>
    <s v="No"/>
    <s v="Other (please specify below)"/>
    <s v="n/a"/>
    <m/>
    <n v="66721"/>
    <x v="3"/>
    <x v="10"/>
    <x v="4"/>
    <x v="6"/>
    <x v="0"/>
  </r>
  <r>
    <n v="17"/>
    <s v="Bi-monthly"/>
    <n v="0.5"/>
    <n v="1000"/>
    <n v="500"/>
    <s v="0-10%"/>
    <s v="0-10%"/>
    <n v="5"/>
    <n v="500"/>
    <s v="0-10%"/>
    <s v="0-10%"/>
    <s v="Reduced usage"/>
    <s v="No"/>
    <s v="No"/>
    <s v="No"/>
    <s v="No"/>
    <s v="No"/>
    <m/>
    <m/>
    <s v="Very minimal impact"/>
    <n v="120"/>
    <x v="1"/>
    <x v="11"/>
    <x v="0"/>
    <x v="1"/>
    <x v="0"/>
  </r>
  <r>
    <n v="18"/>
    <s v="Quarterly"/>
    <n v="0.333333333333333"/>
    <n v="0"/>
    <n v="0"/>
    <s v="0-10%"/>
    <n v="0"/>
    <n v="0"/>
    <n v="0"/>
    <s v="0-10%"/>
    <s v="0-10%"/>
    <s v="Neither"/>
    <s v="No"/>
    <s v="No"/>
    <s v="No"/>
    <s v="No"/>
    <s v="No"/>
    <m/>
    <m/>
    <s v="No change from normal"/>
    <n v="289"/>
    <x v="1"/>
    <x v="12"/>
    <x v="0"/>
    <x v="1"/>
    <x v="0"/>
  </r>
  <r>
    <n v="19"/>
    <m/>
    <n v="0"/>
    <m/>
    <s v=""/>
    <m/>
    <n v="0"/>
    <n v="0"/>
    <n v="0"/>
    <m/>
    <m/>
    <m/>
    <s v="No"/>
    <s v="No"/>
    <s v="No"/>
    <s v="No"/>
    <s v="No"/>
    <s v="Chemicals, Parts for critical equipment"/>
    <s v="Having difficulty getting quotes for replacement items that we would not normally have delays getting. Chemical deliveries are taking an extra few days lead time."/>
    <s v="Personnel shortage is vague, we have modified our operation to reduce staffing levels to mitigate the spread of COVID-19. We don't staff trucks with two people anymore, and we staggered our work shifts to reduce employee contact with one another. This has been done since April, however we're slowly moving closer towards normal operation with new SOP's and other solutions to keep staff safe. We have not lost staff members in the water distribution or treatment crews temporarily or permanently because of COVID-19, they were just shuffled. Revenue dipped slightly in the short term but has stabilized and is more or less back to normal."/>
    <n v="63715"/>
    <x v="3"/>
    <x v="13"/>
    <x v="5"/>
    <x v="7"/>
    <x v="0"/>
  </r>
  <r>
    <n v="20"/>
    <s v="Monthly"/>
    <n v="1"/>
    <n v="0"/>
    <n v="0"/>
    <m/>
    <n v="0"/>
    <n v="0"/>
    <n v="0"/>
    <m/>
    <m/>
    <m/>
    <s v="No"/>
    <s v="No"/>
    <s v="No"/>
    <s v="No"/>
    <s v="No"/>
    <m/>
    <m/>
    <s v="We are not experiencing any revenue loss during the  COVID-19 pandemic at this time"/>
    <n v="9494"/>
    <x v="2"/>
    <x v="14"/>
    <x v="0"/>
    <x v="8"/>
    <x v="0"/>
  </r>
  <r>
    <n v="22"/>
    <s v="Monthly"/>
    <n v="1"/>
    <n v="0"/>
    <n v="0"/>
    <s v="0-10%"/>
    <n v="0"/>
    <n v="0"/>
    <n v="0"/>
    <s v="0-10%"/>
    <s v="0-10%"/>
    <s v="Non-payment of bills"/>
    <s v="No"/>
    <s v="No"/>
    <s v="No"/>
    <s v="No"/>
    <s v="No"/>
    <m/>
    <m/>
    <m/>
    <n v="4495"/>
    <x v="2"/>
    <x v="15"/>
    <x v="0"/>
    <x v="9"/>
    <x v="0"/>
  </r>
  <r>
    <n v="23"/>
    <s v="Bi-monthly"/>
    <n v="0.5"/>
    <n v="10000"/>
    <n v="5000"/>
    <s v="0-10%"/>
    <s v="0-10%"/>
    <n v="5"/>
    <n v="5000"/>
    <s v="0-10%"/>
    <s v="0-10%"/>
    <s v="Non-payment of bills"/>
    <s v="Yes"/>
    <s v="Yes"/>
    <s v="Yes"/>
    <s v="Yes"/>
    <s v="Yes"/>
    <s v="Chemicals, Parts for critical equipment"/>
    <s v="disinfectant wipes and supplies."/>
    <s v="The Governors executive order that prevents water shut offs  during Covid-19 people have taken advantage of it and used it as an excuse."/>
    <n v="4861"/>
    <x v="2"/>
    <x v="16"/>
    <x v="0"/>
    <x v="10"/>
    <x v="0"/>
  </r>
  <r>
    <n v="24"/>
    <s v="Quarterly"/>
    <n v="0.333333333333333"/>
    <n v="0"/>
    <n v="0"/>
    <s v="0-10%"/>
    <n v="0"/>
    <n v="0"/>
    <n v="0"/>
    <s v="0-10%"/>
    <s v="0-10%"/>
    <s v="Neither"/>
    <m/>
    <m/>
    <m/>
    <m/>
    <m/>
    <m/>
    <m/>
    <s v="So far, our shareholders have paid and our vendors have delivered. Tomorrow might be a different story."/>
    <n v="310"/>
    <x v="1"/>
    <x v="17"/>
    <x v="0"/>
    <x v="11"/>
    <x v="0"/>
  </r>
  <r>
    <n v="25"/>
    <s v="Bi-monthly"/>
    <n v="0.5"/>
    <n v="140"/>
    <n v="70"/>
    <s v="0-10%"/>
    <s v="0-10%"/>
    <n v="5"/>
    <n v="70"/>
    <s v="0-10%"/>
    <s v="0-10%"/>
    <s v="Non-payment of bills"/>
    <s v="No"/>
    <s v="No"/>
    <s v="No"/>
    <s v="No"/>
    <s v="No"/>
    <m/>
    <m/>
    <m/>
    <n v="175"/>
    <x v="1"/>
    <x v="18"/>
    <x v="0"/>
    <x v="1"/>
    <x v="0"/>
  </r>
  <r>
    <n v="26"/>
    <s v="Monthly"/>
    <n v="1"/>
    <n v="0"/>
    <n v="0"/>
    <s v="0-10%"/>
    <n v="0"/>
    <n v="0"/>
    <n v="0"/>
    <s v="0-10%"/>
    <s v="0-10%"/>
    <s v="Neither"/>
    <s v="No"/>
    <s v="No"/>
    <s v="No"/>
    <s v="No"/>
    <s v="No"/>
    <s v="Other (please specify below)"/>
    <s v="Personal protective equipment"/>
    <s v="Anticipating a 2% decrease in operating revenues._x000a__x000a_Causes:_x000a__x000a_1)  Deferral of rate increase from 7/1/20 to 1/1/21 ($1.4 million)._x000a__x000a_2)  Delinquent accounts that become permanently uncollectible ($200,000)."/>
    <n v="155805"/>
    <x v="4"/>
    <x v="19"/>
    <x v="6"/>
    <x v="12"/>
    <x v="0"/>
  </r>
  <r>
    <n v="27"/>
    <s v="Bi-monthly"/>
    <n v="0.5"/>
    <n v="0"/>
    <n v="0"/>
    <s v="0-10%"/>
    <n v="0"/>
    <n v="0"/>
    <n v="0"/>
    <s v="11-20%"/>
    <s v="0-10%"/>
    <s v="Neither"/>
    <m/>
    <s v="No"/>
    <s v="No"/>
    <s v="No"/>
    <s v="No"/>
    <m/>
    <m/>
    <s v="No impact to water comany"/>
    <n v="100"/>
    <x v="1"/>
    <x v="20"/>
    <x v="0"/>
    <x v="1"/>
    <x v="0"/>
  </r>
  <r>
    <n v="28"/>
    <s v="Monthly"/>
    <n v="1"/>
    <n v="13"/>
    <n v="13"/>
    <s v="0-10%"/>
    <s v="0-10%"/>
    <n v="5"/>
    <n v="13"/>
    <s v="0-10%"/>
    <s v="0-10%"/>
    <s v="Neither"/>
    <m/>
    <m/>
    <m/>
    <s v="No"/>
    <s v="No"/>
    <m/>
    <m/>
    <m/>
    <n v="486"/>
    <x v="1"/>
    <x v="21"/>
    <x v="0"/>
    <x v="13"/>
    <x v="0"/>
  </r>
  <r>
    <n v="29"/>
    <s v="Monthly"/>
    <n v="1"/>
    <n v="117038"/>
    <n v="117038"/>
    <s v="0-10%"/>
    <s v="0-10%"/>
    <n v="5"/>
    <n v="117038"/>
    <s v="0-10%"/>
    <s v="0-10%"/>
    <s v="Non-payment of bills"/>
    <s v="No"/>
    <s v="No"/>
    <s v="No"/>
    <s v="No"/>
    <s v="No"/>
    <m/>
    <m/>
    <m/>
    <n v="32330"/>
    <x v="3"/>
    <x v="22"/>
    <x v="0"/>
    <x v="14"/>
    <x v="0"/>
  </r>
  <r>
    <n v="31"/>
    <m/>
    <n v="0"/>
    <m/>
    <s v=""/>
    <s v="0-10%"/>
    <n v="0"/>
    <n v="0"/>
    <n v="0"/>
    <s v="0-10%"/>
    <s v="0-10%"/>
    <s v="Neither"/>
    <s v="No"/>
    <s v="No"/>
    <s v="No"/>
    <s v="No"/>
    <s v="No"/>
    <m/>
    <m/>
    <m/>
    <n v="7500"/>
    <x v="2"/>
    <x v="23"/>
    <x v="7"/>
    <x v="15"/>
    <x v="0"/>
  </r>
  <r>
    <n v="32"/>
    <m/>
    <n v="0"/>
    <m/>
    <s v=""/>
    <m/>
    <n v="0"/>
    <n v="0"/>
    <n v="0"/>
    <m/>
    <m/>
    <m/>
    <s v="Yes"/>
    <s v="No"/>
    <s v="No"/>
    <s v="No"/>
    <s v="No"/>
    <s v="Parts for critical equipment"/>
    <m/>
    <s v="Although we are answering no for some of the questions above the District has implemented modified staffing levels for social distancing which limits our ability to preserve the current proactive maintenance schedule. While this is acceptable temporary it is not sustainable in the long run. As the District continues maintaining ongoing dialogue with our vendors, we anticipate disruptions in the supply chain since there are a number of unknowns at this point.  We will provide the additional information come September as we anticipate having more financial data to better understand impacts."/>
    <n v="102000"/>
    <x v="4"/>
    <x v="24"/>
    <x v="8"/>
    <x v="16"/>
    <x v="0"/>
  </r>
  <r>
    <n v="33"/>
    <s v="Bi-monthly"/>
    <n v="0.5"/>
    <n v="24000"/>
    <n v="12000"/>
    <s v="11-20%"/>
    <s v="11-20%"/>
    <n v="15"/>
    <n v="12000"/>
    <s v="11-20%"/>
    <s v="0-10%"/>
    <s v="Reduced usage"/>
    <s v="No"/>
    <s v="No"/>
    <s v="No"/>
    <s v="No"/>
    <s v="No"/>
    <m/>
    <m/>
    <m/>
    <n v="1624"/>
    <x v="0"/>
    <x v="2"/>
    <x v="1"/>
    <x v="1"/>
    <x v="0"/>
  </r>
  <r>
    <n v="34"/>
    <s v="Monthly"/>
    <n v="1"/>
    <n v="0"/>
    <n v="0"/>
    <s v="0-10%"/>
    <n v="0"/>
    <n v="0"/>
    <n v="0"/>
    <s v="0-10%"/>
    <s v="0-10%"/>
    <s v="Neither"/>
    <s v="No"/>
    <s v="No"/>
    <s v="No"/>
    <s v="No"/>
    <s v="No"/>
    <s v="Other (please specify below)"/>
    <s v="none"/>
    <s v="We're lucky!"/>
    <n v="27255"/>
    <x v="3"/>
    <x v="25"/>
    <x v="0"/>
    <x v="17"/>
    <x v="0"/>
  </r>
  <r>
    <n v="35"/>
    <s v="Monthly"/>
    <n v="1"/>
    <n v="240000"/>
    <n v="240000"/>
    <s v="11-20%"/>
    <s v="11-20%"/>
    <n v="15"/>
    <n v="240000"/>
    <s v="0-10%"/>
    <s v="Unknown"/>
    <s v="Non-payment of bills"/>
    <m/>
    <m/>
    <m/>
    <s v="No"/>
    <s v="No"/>
    <m/>
    <m/>
    <s v="To date, our operations have not been significantly impacted in any way.  The financial numbers provided above are very preliminary.  We are still trying to fully assess the financial impacts, but again, for now we are getting by OK."/>
    <n v="112140"/>
    <x v="4"/>
    <x v="26"/>
    <x v="0"/>
    <x v="18"/>
    <x v="0"/>
  </r>
  <r>
    <n v="36"/>
    <s v="Monthly"/>
    <n v="1"/>
    <n v="30000"/>
    <n v="30000"/>
    <s v="0-10%"/>
    <s v="0-10%"/>
    <n v="5"/>
    <n v="30000"/>
    <s v="0-10%"/>
    <s v="0-10%"/>
    <s v="Non-payment of bills"/>
    <s v="No"/>
    <s v="No"/>
    <s v="No"/>
    <s v="No"/>
    <m/>
    <m/>
    <m/>
    <m/>
    <n v="40144"/>
    <x v="3"/>
    <x v="27"/>
    <x v="9"/>
    <x v="19"/>
    <x v="0"/>
  </r>
  <r>
    <n v="37"/>
    <s v="Monthly"/>
    <n v="1"/>
    <n v="0"/>
    <n v="0"/>
    <s v="0-10%"/>
    <n v="0"/>
    <n v="0"/>
    <n v="0"/>
    <s v="0-10%"/>
    <s v="0-10%"/>
    <s v="Non-payment of bills"/>
    <s v="No"/>
    <s v="No"/>
    <s v="No"/>
    <s v="No"/>
    <s v="No"/>
    <m/>
    <m/>
    <m/>
    <n v="87113"/>
    <x v="3"/>
    <x v="28"/>
    <x v="0"/>
    <x v="20"/>
    <x v="0"/>
  </r>
  <r>
    <n v="38"/>
    <m/>
    <n v="0"/>
    <m/>
    <s v=""/>
    <s v="0-10%"/>
    <n v="0"/>
    <n v="0"/>
    <n v="0"/>
    <s v="0-10%"/>
    <s v="0-10%"/>
    <s v="Neither"/>
    <s v="No"/>
    <s v="No"/>
    <s v="No"/>
    <s v="No"/>
    <s v="No"/>
    <m/>
    <m/>
    <s v="We are so small, we have very little issues with COVID."/>
    <n v="175"/>
    <x v="1"/>
    <x v="29"/>
    <x v="0"/>
    <x v="21"/>
    <x v="0"/>
  </r>
  <r>
    <n v="39"/>
    <s v="Bi-monthly"/>
    <n v="0.5"/>
    <n v="10200"/>
    <n v="5100"/>
    <s v="11-20%"/>
    <s v="11-20%"/>
    <n v="15"/>
    <n v="5100"/>
    <s v="0-10%"/>
    <s v="11-20%"/>
    <s v="Both"/>
    <s v="No"/>
    <s v="No"/>
    <s v="No"/>
    <s v="No"/>
    <s v="No"/>
    <m/>
    <m/>
    <s v="We expect cash reserves to be sufficient to weather the impact from COVID-19 over the next year.  Reductions in capital improvements will need to be made in the coming year based upon full impact from COVID-19."/>
    <n v="9852"/>
    <x v="2"/>
    <x v="2"/>
    <x v="1"/>
    <x v="22"/>
    <x v="0"/>
  </r>
  <r>
    <n v="40"/>
    <s v="Bi-monthly"/>
    <n v="0.5"/>
    <m/>
    <s v=""/>
    <s v="0-10%"/>
    <n v="0"/>
    <n v="0"/>
    <n v="0"/>
    <s v="0-10%"/>
    <s v="0-10%"/>
    <s v="Reduced usage"/>
    <s v="No"/>
    <s v="No"/>
    <s v="No"/>
    <s v="No"/>
    <s v="No"/>
    <m/>
    <m/>
    <s v="We experienced about 40% demand decline in the commercial sector in March &amp; April (bills issued 4/30/20). Commercial sector makes up a relatively small portion of our total system. The decline in Commercial sector was offset by overall demand uptick due to warm and dry spring."/>
    <n v="10509"/>
    <x v="3"/>
    <x v="30"/>
    <x v="0"/>
    <x v="23"/>
    <x v="0"/>
  </r>
  <r>
    <n v="41"/>
    <s v="Monthly"/>
    <n v="1"/>
    <n v="0"/>
    <n v="0"/>
    <m/>
    <n v="0"/>
    <n v="0"/>
    <n v="0"/>
    <m/>
    <m/>
    <m/>
    <s v="No"/>
    <s v="No"/>
    <s v="Yes"/>
    <s v="No"/>
    <s v="No"/>
    <s v="Chemicals, Parts for critical equipment"/>
    <m/>
    <s v="We haven't experience a revenue shortage but we have experienced an increase in expenses for remote work setup and PPE requirements."/>
    <n v="37720"/>
    <x v="3"/>
    <x v="31"/>
    <x v="0"/>
    <x v="24"/>
    <x v="0"/>
  </r>
  <r>
    <n v="43"/>
    <s v="Bi-monthly"/>
    <n v="0.5"/>
    <n v="0"/>
    <n v="0"/>
    <s v="0-10%"/>
    <n v="0"/>
    <n v="0"/>
    <n v="0"/>
    <s v="0-10%"/>
    <s v="0-10%"/>
    <s v="Neither"/>
    <s v="No"/>
    <s v="No"/>
    <s v="No"/>
    <s v="No"/>
    <s v="No"/>
    <m/>
    <m/>
    <s v="We currently have not identified any material reduction in revenue due to Covid-19.  There has been a reduction in demand from Commercial accounts, however, the overall impact is minimal because over 75% of service connections are residential, and demand changes are driven by the weather.  Overall, our AMI data shows that demand for water was down significantly in April compared to last year, but primarily due to weather.  This past April we had 3 inches more rain than last year, and the average daily temperature was 2 degrees cooler.  Sales have rebounded in May and June due to hotter, dryer weather.  We are currently projecting sales to be at or above last year._x000a__x000a__x000a__x000a_3._x0009_The Water Department has unrestricted cash reserves totaling $37.9 million as of March 31, 2020 that could be used to address potential cash flow disruptions due to COVID-19.  The current cash balance is equal to approximately 320 daysâ€™ cash on hand.  The City has not drawn on any lines of credit or otherwise taken actions to increase liquidity with respect to the Water System, including seeking funding under relief legislation enacted in response to COVID 19."/>
    <n v="205536"/>
    <x v="4"/>
    <x v="32"/>
    <x v="10"/>
    <x v="25"/>
    <x v="0"/>
  </r>
  <r>
    <n v="45"/>
    <s v="Monthly"/>
    <n v="1"/>
    <n v="296608"/>
    <n v="296608"/>
    <s v="0-10%"/>
    <s v="0-10%"/>
    <n v="5"/>
    <n v="296608"/>
    <s v="0-10%"/>
    <s v="Over 30%"/>
    <s v="Both"/>
    <s v="No"/>
    <s v="Yes"/>
    <s v="Yes"/>
    <s v="No"/>
    <s v="No"/>
    <m/>
    <m/>
    <m/>
    <n v="172836"/>
    <x v="4"/>
    <x v="2"/>
    <x v="1"/>
    <x v="26"/>
    <x v="0"/>
  </r>
  <r>
    <n v="46"/>
    <s v="Bi-monthly"/>
    <n v="0.5"/>
    <n v="30000"/>
    <n v="15000"/>
    <s v="0-10%"/>
    <s v="0-10%"/>
    <n v="5"/>
    <n v="15000"/>
    <s v="0-10%"/>
    <s v="Unknown"/>
    <s v="Non-payment of bills"/>
    <s v="No"/>
    <s v="No"/>
    <s v="No"/>
    <s v="No"/>
    <s v="No"/>
    <m/>
    <m/>
    <m/>
    <n v="29580"/>
    <x v="3"/>
    <x v="33"/>
    <x v="0"/>
    <x v="27"/>
    <x v="0"/>
  </r>
  <r>
    <n v="48"/>
    <s v="Bi-monthly"/>
    <n v="0.5"/>
    <n v="23500"/>
    <n v="11750"/>
    <s v="0-10%"/>
    <s v="0-10%"/>
    <n v="5"/>
    <n v="11750"/>
    <s v="0-10%"/>
    <s v="Unknown"/>
    <s v="Both"/>
    <s v="No"/>
    <s v="No"/>
    <s v="No"/>
    <s v="No"/>
    <s v="No"/>
    <s v="Other (please specify below)"/>
    <s v="disinfection and ppe supplies"/>
    <s v="This district wide data that includes all drinking water systems.  we have also incurred about $70,000 in direct expenses with only a portion to be reimbursed from FEMA Public Assistance"/>
    <n v="4416"/>
    <x v="2"/>
    <x v="34"/>
    <x v="0"/>
    <x v="28"/>
    <x v="0"/>
  </r>
  <r>
    <n v="49"/>
    <s v="Monthly"/>
    <n v="1"/>
    <m/>
    <s v=""/>
    <s v="0-10%"/>
    <n v="0"/>
    <n v="0"/>
    <n v="0"/>
    <s v="21-30%"/>
    <s v="0-10%"/>
    <s v="Non-payment of bills"/>
    <s v="Yes"/>
    <s v="Yes"/>
    <s v="Yes"/>
    <s v="Yes"/>
    <s v="Yes"/>
    <s v="Chemicals, Parts for critical equipment"/>
    <m/>
    <s v="Additional concern in relation to bill payment; $600 a week federal supplement to unemployment benefits is scheduled to expire on July 30. Without renewal, there is an expectation that instances of bill non-payment could increase."/>
    <n v="501344"/>
    <x v="4"/>
    <x v="35"/>
    <x v="11"/>
    <x v="29"/>
    <x v="0"/>
  </r>
  <r>
    <n v="50"/>
    <s v="Bi-monthly"/>
    <n v="0.5"/>
    <n v="250000"/>
    <n v="125000"/>
    <s v="0-10%"/>
    <s v="0-10%"/>
    <n v="5"/>
    <n v="125000"/>
    <s v="0-10%"/>
    <s v="0-10%"/>
    <s v="Reduced usage"/>
    <s v="No"/>
    <s v="Yes"/>
    <s v="Yes"/>
    <s v="No"/>
    <s v="No"/>
    <s v="Chemicals"/>
    <m/>
    <m/>
    <n v="106886"/>
    <x v="4"/>
    <x v="36"/>
    <x v="12"/>
    <x v="30"/>
    <x v="0"/>
  </r>
  <r>
    <n v="51"/>
    <s v="Monthly"/>
    <n v="1"/>
    <n v="0"/>
    <n v="0"/>
    <s v="0-10%"/>
    <n v="0"/>
    <n v="0"/>
    <n v="0"/>
    <s v="0-10%"/>
    <s v="Unknown"/>
    <s v="Neither"/>
    <s v="No"/>
    <s v="No"/>
    <s v="No"/>
    <s v="No"/>
    <s v="No"/>
    <m/>
    <m/>
    <m/>
    <n v="10386"/>
    <x v="3"/>
    <x v="37"/>
    <x v="0"/>
    <x v="31"/>
    <x v="0"/>
  </r>
  <r>
    <n v="58"/>
    <s v="Bi-monthly"/>
    <n v="0.5"/>
    <n v="2200000"/>
    <n v="1100000"/>
    <m/>
    <m/>
    <m/>
    <n v="1100000"/>
    <m/>
    <s v="Unknown"/>
    <s v="Both"/>
    <m/>
    <m/>
    <m/>
    <s v="No"/>
    <s v="No"/>
    <m/>
    <m/>
    <s v="The estimated financial information above is based on a presentation made to our Public Utilities Board based on information through mid-May and assumed that the Stateâ€™s shelter in place order is maintained through June; however, a prolonged COVID-19 pandemic could lead to further reductions/impacts."/>
    <n v="362896"/>
    <x v="4"/>
    <x v="38"/>
    <x v="13"/>
    <x v="32"/>
    <x v="1"/>
  </r>
  <r>
    <n v="59"/>
    <s v="Bi-monthly"/>
    <n v="0.5"/>
    <n v="153.37"/>
    <n v="76.685"/>
    <s v="0-10%"/>
    <s v="0-10%"/>
    <n v="5"/>
    <n v="76.685"/>
    <s v="0-10%"/>
    <s v="Unknown"/>
    <s v="Both"/>
    <s v="No"/>
    <s v="No"/>
    <s v="No"/>
    <s v="Yes"/>
    <s v="No"/>
    <m/>
    <m/>
    <m/>
    <n v="110000"/>
    <x v="4"/>
    <x v="39"/>
    <x v="14"/>
    <x v="33"/>
    <x v="0"/>
  </r>
  <r>
    <n v="60"/>
    <s v="Monthly"/>
    <n v="1"/>
    <n v="3500"/>
    <n v="3500"/>
    <s v="0-10%"/>
    <s v="0-10%"/>
    <n v="5"/>
    <n v="3500"/>
    <s v="0-10%"/>
    <s v="0-10%"/>
    <s v="Both"/>
    <s v="No"/>
    <s v="No"/>
    <s v="No"/>
    <s v="No"/>
    <s v="No"/>
    <m/>
    <m/>
    <s v="We are fortunate that 95% of our customers are paying there monthly bills. We have made a few payment arrangements with customers and only have 10 customers on our shut off list out of 800 (Still cant shut off) so it is a small impact but we are managing."/>
    <n v="1902"/>
    <x v="0"/>
    <x v="40"/>
    <x v="0"/>
    <x v="3"/>
    <x v="0"/>
  </r>
  <r>
    <n v="62"/>
    <s v="Bi-monthly"/>
    <n v="0.5"/>
    <n v="13000"/>
    <n v="6500"/>
    <s v="0-10%"/>
    <s v="0-10%"/>
    <n v="5"/>
    <n v="6500"/>
    <s v="0-10%"/>
    <s v="0-10%"/>
    <s v="Non-payment of bills"/>
    <s v="Yes"/>
    <s v="No"/>
    <s v="No"/>
    <s v="No"/>
    <s v="No"/>
    <s v="Other (please specify below)"/>
    <s v="PPE"/>
    <s v="We hired a temporary operator at the beginning of the quarantine in anticipation of staffing impacts; we did have an operations employee impacted by illness other than COVID, but had we had this operator's illness plus COVID illness, we would have been significantly impacted in our operations department.  Having access to a pool of retired or temporary workers was helpful."/>
    <n v="3247"/>
    <x v="0"/>
    <x v="41"/>
    <x v="0"/>
    <x v="34"/>
    <x v="0"/>
  </r>
  <r>
    <n v="63"/>
    <s v="Bi-monthly"/>
    <n v="0.5"/>
    <m/>
    <s v=""/>
    <s v="0-10%"/>
    <n v="0"/>
    <n v="0"/>
    <n v="0"/>
    <s v="0-10%"/>
    <s v="11-20%"/>
    <s v="Non-payment of bills"/>
    <s v="Yes"/>
    <s v="Yes"/>
    <s v="Yes"/>
    <s v="No"/>
    <s v="No"/>
    <m/>
    <m/>
    <m/>
    <n v="1405422"/>
    <x v="4"/>
    <x v="42"/>
    <x v="15"/>
    <x v="35"/>
    <x v="0"/>
  </r>
  <r>
    <n v="64"/>
    <s v="Monthly"/>
    <n v="1"/>
    <n v="42167"/>
    <n v="42167"/>
    <s v="0-10%"/>
    <s v="0-10%"/>
    <n v="5"/>
    <n v="42167"/>
    <s v="0-10%"/>
    <s v="0-10%"/>
    <s v="Non-payment of bills"/>
    <s v="No"/>
    <s v="No"/>
    <s v="No"/>
    <s v="No"/>
    <s v="No"/>
    <m/>
    <s v="none"/>
    <m/>
    <n v="34133"/>
    <x v="3"/>
    <x v="43"/>
    <x v="16"/>
    <x v="36"/>
    <x v="0"/>
  </r>
  <r>
    <n v="65"/>
    <s v="Monthly"/>
    <n v="1"/>
    <n v="0"/>
    <n v="0"/>
    <s v="0-10%"/>
    <n v="0"/>
    <n v="0"/>
    <n v="0"/>
    <s v="0-10%"/>
    <s v="0-10%"/>
    <s v="Non-payment of bills"/>
    <s v="No"/>
    <s v="No"/>
    <s v="No"/>
    <s v="No"/>
    <s v="No"/>
    <s v="Chemicals, Other (please specify below)"/>
    <s v="Anticipated SCE Public Safety Power Shutoffs may create issues this summer/fall."/>
    <s v="While YVWD is not currently experiencing staffing shortages, this may change quickly at any time.  Staffing shortages are likely as we get into the fall/winter season due to various illnesses and potential school issues/decisions."/>
    <n v="54292"/>
    <x v="3"/>
    <x v="44"/>
    <x v="0"/>
    <x v="37"/>
    <x v="0"/>
  </r>
  <r>
    <n v="67"/>
    <s v="Monthly"/>
    <n v="1"/>
    <m/>
    <s v=""/>
    <s v="0-10%"/>
    <n v="0"/>
    <n v="0"/>
    <n v="0"/>
    <s v="0-10%"/>
    <s v="0-10%"/>
    <s v="Both"/>
    <s v="No"/>
    <s v="Yes"/>
    <s v="Yes"/>
    <s v="Yes"/>
    <s v="Yes"/>
    <s v="Chemicals, Parts for critical equipment, Other (please specify below)"/>
    <s v="technical support, training for new certification or re-certification-contact hrs for licences. classes and testing for certification. -"/>
    <s v="we have several departments that we cover with minimal staffing, if someone gets sick and is quarantined  this will significantly effect us if we all have to quarantine due to exposure. this would basically shut us down for a period of time."/>
    <n v="1300"/>
    <x v="0"/>
    <x v="45"/>
    <x v="0"/>
    <x v="38"/>
    <x v="0"/>
  </r>
  <r>
    <n v="68"/>
    <m/>
    <n v="0"/>
    <n v="0"/>
    <s v=""/>
    <s v="0-10%"/>
    <n v="0"/>
    <n v="0"/>
    <n v="0"/>
    <s v="0-10%"/>
    <s v="0-10%"/>
    <s v="Non-payment of bills"/>
    <s v="No"/>
    <s v="No"/>
    <s v="No"/>
    <m/>
    <s v="No"/>
    <m/>
    <m/>
    <m/>
    <n v="55"/>
    <x v="1"/>
    <x v="46"/>
    <x v="0"/>
    <x v="1"/>
    <x v="0"/>
  </r>
  <r>
    <n v="69"/>
    <s v="Monthly"/>
    <n v="1"/>
    <m/>
    <s v=""/>
    <s v="0-10%"/>
    <n v="0"/>
    <n v="0"/>
    <n v="0"/>
    <s v="0-10%"/>
    <s v="Unknown"/>
    <s v="Non-payment of bills"/>
    <s v="No"/>
    <s v="No"/>
    <s v="Yes"/>
    <s v="Yes"/>
    <s v="Yes"/>
    <s v="Other (please specify below)"/>
    <s v="PPE and disinfectants"/>
    <m/>
    <n v="560"/>
    <x v="0"/>
    <x v="47"/>
    <x v="0"/>
    <x v="39"/>
    <x v="0"/>
  </r>
  <r>
    <n v="70"/>
    <s v="Monthly"/>
    <n v="1"/>
    <n v="5300"/>
    <n v="5300"/>
    <s v="0-10%"/>
    <s v="0-10%"/>
    <n v="5"/>
    <n v="5300"/>
    <s v="0-10%"/>
    <s v="0-10%"/>
    <s v="Non-payment of bills"/>
    <s v="No"/>
    <s v="No"/>
    <s v="No"/>
    <s v="No"/>
    <s v="No"/>
    <m/>
    <m/>
    <m/>
    <n v="4200"/>
    <x v="2"/>
    <x v="48"/>
    <x v="17"/>
    <x v="40"/>
    <x v="0"/>
  </r>
  <r>
    <n v="71"/>
    <s v="Quarterly"/>
    <n v="0.333333333333333"/>
    <n v="0"/>
    <n v="0"/>
    <s v="0-10%"/>
    <n v="0"/>
    <n v="0"/>
    <n v="0"/>
    <s v="0-10%"/>
    <s v="0-10%"/>
    <s v="Neither"/>
    <s v="No"/>
    <s v="Yes"/>
    <s v="Yes"/>
    <s v="No"/>
    <s v="No"/>
    <s v="Other (please specify below)"/>
    <s v="Testing personnel loss due to COVID Illnesses"/>
    <s v="N/A"/>
    <n v="32"/>
    <x v="1"/>
    <x v="49"/>
    <x v="0"/>
    <x v="1"/>
    <x v="0"/>
  </r>
  <r>
    <n v="73"/>
    <s v="Monthly"/>
    <n v="1"/>
    <n v="5000"/>
    <n v="5000"/>
    <s v="0-10%"/>
    <s v="0-10%"/>
    <n v="5"/>
    <n v="5000"/>
    <s v="0-10%"/>
    <s v="Unknown"/>
    <s v="Both"/>
    <s v="No"/>
    <s v="No"/>
    <s v="No"/>
    <s v="No"/>
    <s v="No"/>
    <m/>
    <m/>
    <m/>
    <n v="3600"/>
    <x v="2"/>
    <x v="50"/>
    <x v="0"/>
    <x v="41"/>
    <x v="0"/>
  </r>
  <r>
    <n v="74"/>
    <s v="Monthly"/>
    <n v="1"/>
    <m/>
    <s v=""/>
    <s v="0-10%"/>
    <n v="0"/>
    <n v="0"/>
    <n v="0"/>
    <s v="0-10%"/>
    <s v="Unknown"/>
    <s v="Non-payment of bills"/>
    <s v="No"/>
    <s v="No"/>
    <s v="No"/>
    <s v="No"/>
    <s v="No"/>
    <s v="Parts for critical equipment"/>
    <m/>
    <s v="We are currently budgeting for a generator and an extra pump and motor. We are close to our goal. I would guess by next year."/>
    <n v="150"/>
    <x v="1"/>
    <x v="2"/>
    <x v="1"/>
    <x v="1"/>
    <x v="0"/>
  </r>
  <r>
    <n v="75"/>
    <m/>
    <n v="0"/>
    <m/>
    <s v=""/>
    <m/>
    <n v="0"/>
    <n v="0"/>
    <n v="0"/>
    <m/>
    <m/>
    <m/>
    <m/>
    <m/>
    <m/>
    <m/>
    <m/>
    <s v="Parts for critical equipment, Other (please specify below)"/>
    <s v="PPE"/>
    <m/>
    <n v="108"/>
    <x v="1"/>
    <x v="51"/>
    <x v="0"/>
    <x v="42"/>
    <x v="0"/>
  </r>
  <r>
    <n v="76"/>
    <s v="Monthly"/>
    <n v="1"/>
    <n v="15000"/>
    <n v="15000"/>
    <s v="Over 30%"/>
    <s v="Over 30%"/>
    <n v="40"/>
    <n v="15000"/>
    <s v="Over 30%"/>
    <s v="0-10%"/>
    <s v="Non-payment of bills"/>
    <s v="No"/>
    <s v="No"/>
    <s v="No"/>
    <s v="No"/>
    <s v="No"/>
    <m/>
    <s v="n/a"/>
    <m/>
    <n v="943"/>
    <x v="0"/>
    <x v="52"/>
    <x v="0"/>
    <x v="1"/>
    <x v="0"/>
  </r>
  <r>
    <n v="77"/>
    <s v="Monthly"/>
    <n v="1"/>
    <n v="6000"/>
    <n v="6000"/>
    <s v="Over 30%"/>
    <s v="Over 30%"/>
    <n v="40"/>
    <n v="6000"/>
    <s v="Over 30%"/>
    <s v="0-10%"/>
    <s v="Non-payment of bills"/>
    <s v="No"/>
    <s v="No"/>
    <s v="No"/>
    <s v="No"/>
    <s v="No"/>
    <m/>
    <s v="n/a"/>
    <m/>
    <n v="712"/>
    <x v="0"/>
    <x v="53"/>
    <x v="0"/>
    <x v="1"/>
    <x v="0"/>
  </r>
  <r>
    <n v="78"/>
    <s v="Monthly"/>
    <n v="1"/>
    <m/>
    <s v=""/>
    <s v="0-10%"/>
    <n v="0"/>
    <n v="0"/>
    <n v="0"/>
    <s v="0-10%"/>
    <s v="0-10%"/>
    <s v="Non-payment of bills"/>
    <s v="Yes"/>
    <s v="No"/>
    <s v="No"/>
    <s v="No"/>
    <s v="No"/>
    <m/>
    <m/>
    <m/>
    <n v="115525"/>
    <x v="4"/>
    <x v="54"/>
    <x v="0"/>
    <x v="43"/>
    <x v="0"/>
  </r>
  <r>
    <n v="79"/>
    <s v="Monthly"/>
    <n v="1"/>
    <n v="0"/>
    <n v="0"/>
    <s v="0-10%"/>
    <n v="0"/>
    <n v="0"/>
    <n v="0"/>
    <s v="0-10%"/>
    <s v="0-10%"/>
    <s v="Neither"/>
    <s v="No"/>
    <s v="No"/>
    <s v="No"/>
    <s v="No"/>
    <s v="No"/>
    <m/>
    <m/>
    <m/>
    <n v="20500"/>
    <x v="3"/>
    <x v="55"/>
    <x v="18"/>
    <x v="44"/>
    <x v="0"/>
  </r>
  <r>
    <n v="80"/>
    <s v="Yearly"/>
    <n v="0.0833333333333333"/>
    <n v="0"/>
    <n v="0"/>
    <s v="0-10%"/>
    <n v="0"/>
    <n v="0"/>
    <n v="0"/>
    <s v="Over 30%"/>
    <s v="0-10%"/>
    <s v="Neither"/>
    <s v="No"/>
    <s v="No"/>
    <s v="No"/>
    <s v="No"/>
    <s v="No"/>
    <m/>
    <m/>
    <s v="We invoice yearly, and we pushed the due date off by a quarter.  No loss of revenue yet since we have deferred due dates."/>
    <n v="600"/>
    <x v="0"/>
    <x v="51"/>
    <x v="0"/>
    <x v="45"/>
    <x v="0"/>
  </r>
  <r>
    <n v="81"/>
    <s v="Bi-monthly"/>
    <n v="0.5"/>
    <n v="0"/>
    <n v="0"/>
    <s v="0-10%"/>
    <n v="0"/>
    <n v="0"/>
    <n v="0"/>
    <s v="0-10%"/>
    <s v="0-10%"/>
    <s v="Neither"/>
    <m/>
    <m/>
    <m/>
    <s v="No"/>
    <s v="No"/>
    <m/>
    <m/>
    <m/>
    <n v="846"/>
    <x v="0"/>
    <x v="56"/>
    <x v="0"/>
    <x v="46"/>
    <x v="0"/>
  </r>
  <r>
    <n v="82"/>
    <s v="Bi-monthly"/>
    <n v="0.5"/>
    <n v="0"/>
    <n v="0"/>
    <s v="0-10%"/>
    <n v="0"/>
    <n v="0"/>
    <n v="0"/>
    <s v="0-10%"/>
    <s v="0-10%"/>
    <s v="Neither"/>
    <s v="No"/>
    <s v="No"/>
    <s v="No"/>
    <s v="No"/>
    <s v="No"/>
    <s v="Other (please specify below)"/>
    <s v="PPE"/>
    <m/>
    <n v="1394"/>
    <x v="0"/>
    <x v="57"/>
    <x v="0"/>
    <x v="47"/>
    <x v="0"/>
  </r>
  <r>
    <n v="83"/>
    <s v="Monthly"/>
    <n v="1"/>
    <n v="5000"/>
    <n v="5000"/>
    <s v="11-20%"/>
    <s v="11-20%"/>
    <n v="15"/>
    <n v="5000"/>
    <s v="0-10%"/>
    <s v="Unknown"/>
    <s v="Non-payment of bills"/>
    <m/>
    <m/>
    <m/>
    <m/>
    <m/>
    <s v="Chemicals, Other (please specify below)"/>
    <s v="cleaning solution"/>
    <m/>
    <n v="1923"/>
    <x v="0"/>
    <x v="58"/>
    <x v="0"/>
    <x v="48"/>
    <x v="0"/>
  </r>
  <r>
    <n v="84"/>
    <s v="Monthly"/>
    <n v="1"/>
    <n v="0"/>
    <n v="0"/>
    <s v="0-10%"/>
    <n v="0"/>
    <n v="0"/>
    <n v="0"/>
    <s v="0-10%"/>
    <s v="0-10%"/>
    <s v="Non-payment of bills"/>
    <s v="No"/>
    <s v="No"/>
    <s v="No"/>
    <s v="No"/>
    <s v="No"/>
    <m/>
    <m/>
    <m/>
    <n v="76"/>
    <x v="1"/>
    <x v="59"/>
    <x v="0"/>
    <x v="1"/>
    <x v="0"/>
  </r>
  <r>
    <n v="85"/>
    <m/>
    <n v="0"/>
    <m/>
    <s v=""/>
    <s v="0-10%"/>
    <n v="0"/>
    <n v="0"/>
    <n v="0"/>
    <s v="0-10%"/>
    <s v="0-10%"/>
    <s v="Neither"/>
    <s v="No"/>
    <s v="No"/>
    <s v="Yes"/>
    <s v="No"/>
    <s v="No"/>
    <m/>
    <m/>
    <m/>
    <n v="10667"/>
    <x v="3"/>
    <x v="2"/>
    <x v="1"/>
    <x v="49"/>
    <x v="0"/>
  </r>
  <r>
    <n v="86"/>
    <s v="Monthly"/>
    <n v="1"/>
    <m/>
    <s v=""/>
    <m/>
    <n v="0"/>
    <n v="0"/>
    <n v="0"/>
    <m/>
    <m/>
    <m/>
    <s v="No"/>
    <s v="No"/>
    <s v="No"/>
    <s v="No"/>
    <s v="No"/>
    <m/>
    <m/>
    <m/>
    <n v="22348"/>
    <x v="3"/>
    <x v="60"/>
    <x v="19"/>
    <x v="50"/>
    <x v="0"/>
  </r>
  <r>
    <n v="87"/>
    <s v="Monthly"/>
    <n v="1"/>
    <n v="0"/>
    <n v="0"/>
    <s v="0-10%"/>
    <n v="0"/>
    <n v="0"/>
    <n v="0"/>
    <s v="0-10%"/>
    <s v="0-10%"/>
    <s v="Neither"/>
    <m/>
    <s v="No"/>
    <s v="No"/>
    <s v="No"/>
    <s v="No"/>
    <m/>
    <m/>
    <s v="COVID-19 has had no financial impact on our water company so far."/>
    <n v="172"/>
    <x v="1"/>
    <x v="61"/>
    <x v="0"/>
    <x v="1"/>
    <x v="0"/>
  </r>
  <r>
    <n v="88"/>
    <m/>
    <n v="0"/>
    <n v="0"/>
    <s v=""/>
    <s v="0-10%"/>
    <n v="0"/>
    <n v="0"/>
    <n v="0"/>
    <s v="0-10%"/>
    <s v="0-10%"/>
    <s v="Neither"/>
    <s v="No"/>
    <s v="Yes"/>
    <s v="Yes"/>
    <s v="No"/>
    <s v="No"/>
    <s v="Other (please specify below)"/>
    <s v="none"/>
    <m/>
    <n v="5817"/>
    <x v="2"/>
    <x v="62"/>
    <x v="1"/>
    <x v="51"/>
    <x v="0"/>
  </r>
  <r>
    <n v="89"/>
    <s v="Bi-monthly"/>
    <n v="0.5"/>
    <m/>
    <s v=""/>
    <s v="0-10%"/>
    <n v="0"/>
    <n v="0"/>
    <n v="0"/>
    <s v="0-10%"/>
    <m/>
    <m/>
    <s v="No"/>
    <s v="No"/>
    <s v="Yes"/>
    <s v="No"/>
    <s v="No"/>
    <s v="Other (please specify below)"/>
    <s v="only briefly was there a slight issue with trucking a chemical delivery due to the pandemic"/>
    <m/>
    <n v="102593"/>
    <x v="4"/>
    <x v="63"/>
    <x v="0"/>
    <x v="52"/>
    <x v="0"/>
  </r>
  <r>
    <n v="90"/>
    <s v="Quarterly"/>
    <n v="0.333333333333333"/>
    <n v="15000"/>
    <n v="4999.9999999999945"/>
    <s v="11-20%"/>
    <s v="11-20%"/>
    <n v="15"/>
    <n v="4999.9999999999945"/>
    <s v="0-10%"/>
    <s v="Unknown"/>
    <s v="Non-payment of bills"/>
    <s v="No"/>
    <s v="No"/>
    <s v="Yes"/>
    <s v="Yes"/>
    <s v="No"/>
    <s v="Parts for critical equipment, Other (please specify below)"/>
    <s v="PPE"/>
    <s v="We are a small utility with already limited staff. Additional workload as a result of COVID related surveys, meetings, requirements are the equivalent of a additional full time staff position we do not have."/>
    <n v="3200"/>
    <x v="0"/>
    <x v="64"/>
    <x v="0"/>
    <x v="53"/>
    <x v="0"/>
  </r>
  <r>
    <n v="91"/>
    <s v="Monthly"/>
    <n v="1"/>
    <n v="15000"/>
    <n v="15000"/>
    <s v="0-10%"/>
    <s v="0-10%"/>
    <n v="5"/>
    <n v="15000"/>
    <s v="0-10%"/>
    <s v="0-10%"/>
    <s v="Non-payment of bills"/>
    <m/>
    <m/>
    <m/>
    <m/>
    <m/>
    <m/>
    <m/>
    <s v="So far, revenues are down slightly, but stable. We have used messaging to emphasize our willingness to work with customers on extended payment plans, etc., but have also emphasized that past due amounts will ultimately be collected, typically by a future property tax lien"/>
    <n v="25766"/>
    <x v="3"/>
    <x v="65"/>
    <x v="0"/>
    <x v="54"/>
    <x v="0"/>
  </r>
  <r>
    <n v="92"/>
    <s v="Monthly"/>
    <n v="1"/>
    <m/>
    <s v=""/>
    <m/>
    <n v="0"/>
    <n v="0"/>
    <n v="0"/>
    <m/>
    <m/>
    <m/>
    <s v="Yes"/>
    <s v="No"/>
    <s v="Yes"/>
    <s v="No"/>
    <s v="No"/>
    <m/>
    <m/>
    <m/>
    <n v="22690"/>
    <x v="3"/>
    <x v="66"/>
    <x v="20"/>
    <x v="55"/>
    <x v="0"/>
  </r>
  <r>
    <n v="93"/>
    <s v="Monthly"/>
    <n v="1"/>
    <n v="0"/>
    <n v="0"/>
    <m/>
    <n v="0"/>
    <n v="0"/>
    <n v="0"/>
    <m/>
    <m/>
    <s v="Non-payment of bills"/>
    <m/>
    <s v="No"/>
    <s v="No"/>
    <s v="No"/>
    <s v="No"/>
    <m/>
    <m/>
    <m/>
    <n v="120"/>
    <x v="1"/>
    <x v="67"/>
    <x v="0"/>
    <x v="1"/>
    <x v="0"/>
  </r>
  <r>
    <n v="94"/>
    <m/>
    <n v="0"/>
    <n v="0"/>
    <s v=""/>
    <s v="0-10%"/>
    <n v="0"/>
    <n v="0"/>
    <n v="0"/>
    <s v="0-10%"/>
    <s v="0-10%"/>
    <s v="Neither"/>
    <s v="No"/>
    <s v="No"/>
    <s v="No"/>
    <s v="No"/>
    <s v="No"/>
    <m/>
    <s v="No"/>
    <s v="We are a State Prison and are fully Staffed. So far our water operations have  not been operationally effected due to COVID-19 beyond taking measure to protect our staff and stop it's spread. Contingencies are being developed in the invent of a personnel shortage."/>
    <n v="3600"/>
    <x v="2"/>
    <x v="49"/>
    <x v="0"/>
    <x v="56"/>
    <x v="0"/>
  </r>
  <r>
    <n v="95"/>
    <m/>
    <n v="0"/>
    <m/>
    <s v=""/>
    <m/>
    <n v="0"/>
    <n v="0"/>
    <n v="0"/>
    <m/>
    <m/>
    <m/>
    <m/>
    <m/>
    <m/>
    <m/>
    <m/>
    <m/>
    <m/>
    <s v="We are not experiencing any losses or shortages as a result of Covid-19"/>
    <n v="100"/>
    <x v="1"/>
    <x v="68"/>
    <x v="0"/>
    <x v="57"/>
    <x v="0"/>
  </r>
  <r>
    <n v="96"/>
    <m/>
    <n v="0"/>
    <m/>
    <s v=""/>
    <m/>
    <n v="0"/>
    <n v="0"/>
    <n v="0"/>
    <m/>
    <m/>
    <m/>
    <m/>
    <m/>
    <m/>
    <m/>
    <m/>
    <s v="Chemicals, Parts for critical equipment"/>
    <m/>
    <s v="With the COVID19 restrictions in place we are having to take our own water samples and having the accredited lab pick them up. This is good service on the part of our lab but we pay for the sampling charge now though the company doesn't do the sample."/>
    <n v="500"/>
    <x v="1"/>
    <x v="69"/>
    <x v="0"/>
    <x v="58"/>
    <x v="0"/>
  </r>
  <r>
    <n v="97"/>
    <s v="Monthly"/>
    <n v="1"/>
    <n v="7289"/>
    <n v="7289"/>
    <s v="0-10%"/>
    <s v="0-10%"/>
    <n v="5"/>
    <n v="7289"/>
    <s v="Over 30%"/>
    <s v="0-10%"/>
    <s v="Both"/>
    <s v="No"/>
    <s v="No"/>
    <s v="No"/>
    <s v="No"/>
    <s v="No"/>
    <s v="Parts for critical equipment, Other (please specify below)"/>
    <s v="Some PPE materials"/>
    <m/>
    <n v="5197"/>
    <x v="2"/>
    <x v="70"/>
    <x v="0"/>
    <x v="59"/>
    <x v="0"/>
  </r>
  <r>
    <n v="98"/>
    <s v="Monthly"/>
    <n v="1"/>
    <m/>
    <s v=""/>
    <s v="11-20%"/>
    <s v="11-20%"/>
    <n v="15"/>
    <s v=""/>
    <s v="0-10%"/>
    <s v="0-10%"/>
    <s v="Non-payment of bills"/>
    <s v="No"/>
    <s v="No"/>
    <s v="No"/>
    <s v="No"/>
    <s v="No"/>
    <s v="Chemicals, Parts for critical equipment"/>
    <m/>
    <m/>
    <n v="2988"/>
    <x v="0"/>
    <x v="71"/>
    <x v="0"/>
    <x v="60"/>
    <x v="0"/>
  </r>
  <r>
    <n v="99"/>
    <s v="Monthly"/>
    <n v="1"/>
    <n v="120000"/>
    <n v="120000"/>
    <s v="0-10%"/>
    <s v="0-10%"/>
    <n v="5"/>
    <n v="120000"/>
    <s v="0-10%"/>
    <s v="0-10%"/>
    <s v="Both"/>
    <s v="No"/>
    <s v="No"/>
    <s v="No"/>
    <s v="No"/>
    <s v="No"/>
    <m/>
    <m/>
    <m/>
    <n v="22679"/>
    <x v="3"/>
    <x v="72"/>
    <x v="7"/>
    <x v="61"/>
    <x v="0"/>
  </r>
  <r>
    <n v="100"/>
    <s v="Quarterly"/>
    <n v="0.333333333333333"/>
    <n v="5000"/>
    <n v="1666.666666666665"/>
    <s v="0-10%"/>
    <s v="0-10%"/>
    <n v="5"/>
    <n v="1666.666666666665"/>
    <s v="0-10%"/>
    <s v="Unknown"/>
    <s v="Non-payment of bills"/>
    <s v="No"/>
    <s v="No"/>
    <s v="No"/>
    <s v="No"/>
    <s v="No"/>
    <m/>
    <m/>
    <s v="Slow on payments being received"/>
    <n v="3578"/>
    <x v="2"/>
    <x v="73"/>
    <x v="0"/>
    <x v="62"/>
    <x v="0"/>
  </r>
  <r>
    <n v="101"/>
    <s v="Monthly"/>
    <n v="1"/>
    <n v="20000"/>
    <n v="20000"/>
    <s v="0-10%"/>
    <s v="0-10%"/>
    <n v="5"/>
    <n v="20000"/>
    <s v="0-10%"/>
    <s v="0-10%"/>
    <s v="Neither"/>
    <s v="No"/>
    <s v="No"/>
    <s v="No"/>
    <s v="No"/>
    <s v="No"/>
    <s v="Other (please specify below)"/>
    <s v="face masks and signs"/>
    <m/>
    <n v="22288"/>
    <x v="3"/>
    <x v="74"/>
    <x v="0"/>
    <x v="63"/>
    <x v="0"/>
  </r>
  <r>
    <n v="102"/>
    <s v="Monthly"/>
    <n v="1"/>
    <n v="3000"/>
    <n v="3000"/>
    <s v="0-10%"/>
    <s v="0-10%"/>
    <n v="5"/>
    <n v="3000"/>
    <s v="0-10%"/>
    <s v="0-10%"/>
    <s v="Non-payment of bills"/>
    <s v="No"/>
    <s v="No"/>
    <s v="No"/>
    <s v="No"/>
    <s v="No"/>
    <m/>
    <m/>
    <m/>
    <n v="5963"/>
    <x v="2"/>
    <x v="75"/>
    <x v="0"/>
    <x v="64"/>
    <x v="0"/>
  </r>
  <r>
    <n v="103"/>
    <s v="Bi-monthly"/>
    <n v="0.5"/>
    <n v="0"/>
    <n v="0"/>
    <s v="0-10%"/>
    <n v="0"/>
    <n v="0"/>
    <n v="0"/>
    <s v="0-10%"/>
    <s v="0-10%"/>
    <s v="Neither"/>
    <s v="No"/>
    <s v="No"/>
    <s v="No"/>
    <s v="No"/>
    <s v="No"/>
    <m/>
    <m/>
    <s v="Some customers are slow to pay _x000a__x000a_Arrangement have been made and we hope the remain on track with payments."/>
    <n v="9500"/>
    <x v="2"/>
    <x v="76"/>
    <x v="7"/>
    <x v="1"/>
    <x v="0"/>
  </r>
  <r>
    <n v="104"/>
    <s v="Monthly"/>
    <n v="1"/>
    <n v="600"/>
    <n v="600"/>
    <s v="0-10%"/>
    <s v="0-10%"/>
    <n v="5"/>
    <n v="600"/>
    <s v="0-10%"/>
    <s v="0-10%"/>
    <s v="Neither"/>
    <s v="Yes"/>
    <s v="Yes"/>
    <s v="Yes"/>
    <s v="Yes"/>
    <s v="Yes"/>
    <s v="Chemicals, Parts for critical equipment, Other (please specify below)"/>
    <s v="general supplies, meter equipment"/>
    <s v="In the case of Sanger, it is too early to determine accurate impacts. we do have more accounts not getting paid in a timely manner because we can't shut off the water. Even after COVID-19, we still can no longer just shut off water. We are already bringing temp labor in the Fiance Department to tract the new water shut-off rules. We also have staff that are either positive for COVID-19 or were exposed and now at home."/>
    <n v="25664"/>
    <x v="3"/>
    <x v="77"/>
    <x v="21"/>
    <x v="65"/>
    <x v="0"/>
  </r>
  <r>
    <n v="105"/>
    <s v="Monthly"/>
    <n v="1"/>
    <n v="298000"/>
    <n v="298000"/>
    <s v="0-10%"/>
    <s v="0-10%"/>
    <n v="5"/>
    <n v="298000"/>
    <s v="0-10%"/>
    <s v="0-10%"/>
    <s v="Reduced usage"/>
    <s v="No"/>
    <s v="No"/>
    <s v="No"/>
    <s v="No"/>
    <s v="No"/>
    <s v="Other (please specify below)"/>
    <s v="PPE"/>
    <m/>
    <n v="309875"/>
    <x v="4"/>
    <x v="78"/>
    <x v="22"/>
    <x v="66"/>
    <x v="0"/>
  </r>
  <r>
    <n v="106"/>
    <s v="Monthly"/>
    <n v="1"/>
    <n v="0"/>
    <n v="0"/>
    <s v="0-10%"/>
    <n v="0"/>
    <n v="0"/>
    <n v="0"/>
    <s v="0-10%"/>
    <s v="Over 30%"/>
    <s v="Both"/>
    <s v="Yes"/>
    <s v="Yes"/>
    <s v="Yes"/>
    <s v="No"/>
    <s v="No"/>
    <m/>
    <m/>
    <s v="Commercial revenue is down but residential revenue is higher which has offset commercial"/>
    <n v="7183"/>
    <x v="2"/>
    <x v="79"/>
    <x v="23"/>
    <x v="67"/>
    <x v="0"/>
  </r>
  <r>
    <n v="107"/>
    <m/>
    <n v="0"/>
    <m/>
    <s v=""/>
    <m/>
    <n v="0"/>
    <n v="0"/>
    <n v="0"/>
    <m/>
    <m/>
    <m/>
    <m/>
    <s v="No"/>
    <s v="No"/>
    <s v="No"/>
    <s v="No"/>
    <m/>
    <m/>
    <m/>
    <n v="28209"/>
    <x v="3"/>
    <x v="80"/>
    <x v="0"/>
    <x v="68"/>
    <x v="0"/>
  </r>
  <r>
    <n v="108"/>
    <m/>
    <n v="0"/>
    <m/>
    <s v=""/>
    <m/>
    <n v="0"/>
    <n v="0"/>
    <n v="0"/>
    <m/>
    <m/>
    <m/>
    <s v="No"/>
    <s v="No"/>
    <s v="No"/>
    <s v="No"/>
    <s v="No"/>
    <m/>
    <s v="Na"/>
    <m/>
    <n v="356"/>
    <x v="1"/>
    <x v="81"/>
    <x v="0"/>
    <x v="69"/>
    <x v="0"/>
  </r>
  <r>
    <n v="109"/>
    <m/>
    <n v="0"/>
    <m/>
    <s v=""/>
    <s v="0-10%"/>
    <n v="0"/>
    <n v="0"/>
    <n v="0"/>
    <s v="0-10%"/>
    <s v="0-10%"/>
    <s v="Neither"/>
    <s v="No"/>
    <s v="No"/>
    <s v="No"/>
    <s v="No"/>
    <s v="No"/>
    <m/>
    <m/>
    <s v="Our little system is not experiencing any problems related to COVID-19."/>
    <n v="44"/>
    <x v="1"/>
    <x v="82"/>
    <x v="0"/>
    <x v="70"/>
    <x v="0"/>
  </r>
  <r>
    <n v="110"/>
    <s v="annual"/>
    <n v="0.0833333333333333"/>
    <n v="0"/>
    <n v="0"/>
    <s v="0-10%"/>
    <n v="0"/>
    <n v="0"/>
    <n v="0"/>
    <s v="0-10%"/>
    <s v="0-10%"/>
    <s v="Neither"/>
    <m/>
    <m/>
    <m/>
    <m/>
    <m/>
    <m/>
    <m/>
    <m/>
    <n v="98"/>
    <x v="1"/>
    <x v="83"/>
    <x v="0"/>
    <x v="59"/>
    <x v="0"/>
  </r>
  <r>
    <n v="111"/>
    <s v="Monthly"/>
    <n v="1"/>
    <n v="2800"/>
    <n v="2800"/>
    <s v="0-10%"/>
    <s v="0-10%"/>
    <n v="5"/>
    <n v="2800"/>
    <s v="0-10%"/>
    <s v="0-10%"/>
    <s v="Neither"/>
    <s v="No"/>
    <s v="No"/>
    <s v="No"/>
    <s v="No"/>
    <s v="No"/>
    <m/>
    <s v="none"/>
    <s v="None at this time"/>
    <n v="8770"/>
    <x v="2"/>
    <x v="84"/>
    <x v="7"/>
    <x v="71"/>
    <x v="0"/>
  </r>
  <r>
    <n v="112"/>
    <s v="Monthly"/>
    <n v="1"/>
    <n v="400000"/>
    <n v="400000"/>
    <s v="0-10%"/>
    <s v="0-10%"/>
    <n v="5"/>
    <n v="400000"/>
    <s v="0-10%"/>
    <s v="0-10%"/>
    <s v="Both"/>
    <s v="No"/>
    <s v="No"/>
    <s v="No"/>
    <s v="No"/>
    <s v="No"/>
    <s v="Other (please specify below)"/>
    <s v="not anticipating issues at this point"/>
    <s v="We've experience an increase in delinquent accounts from about 500 in March to 1,500 in the latest billing cycle."/>
    <n v="203571"/>
    <x v="4"/>
    <x v="85"/>
    <x v="24"/>
    <x v="72"/>
    <x v="0"/>
  </r>
  <r>
    <n v="113"/>
    <s v="Monthly"/>
    <n v="1"/>
    <m/>
    <s v=""/>
    <s v="0-10%"/>
    <n v="0"/>
    <n v="0"/>
    <n v="0"/>
    <s v="0-10%"/>
    <s v="0-10%"/>
    <s v="Non-payment of bills"/>
    <m/>
    <s v="No"/>
    <s v="No"/>
    <s v="No"/>
    <s v="No"/>
    <m/>
    <m/>
    <m/>
    <n v="8839"/>
    <x v="2"/>
    <x v="86"/>
    <x v="0"/>
    <x v="73"/>
    <x v="0"/>
  </r>
  <r>
    <n v="114"/>
    <s v="N/a"/>
    <n v="0"/>
    <m/>
    <s v=""/>
    <s v="0-10%"/>
    <n v="0"/>
    <n v="0"/>
    <n v="0"/>
    <s v="0-10%"/>
    <s v="Unknown"/>
    <s v="Non-payment of bills"/>
    <s v="No"/>
    <s v="No"/>
    <s v="No"/>
    <s v="No"/>
    <s v="No"/>
    <s v="Chemicals, Parts for critical equipment"/>
    <m/>
    <m/>
    <n v="150"/>
    <x v="1"/>
    <x v="87"/>
    <x v="0"/>
    <x v="1"/>
    <x v="0"/>
  </r>
  <r>
    <n v="115"/>
    <s v="Monthly"/>
    <n v="1"/>
    <n v="103000"/>
    <n v="103000"/>
    <s v="0-10%"/>
    <s v="0-10%"/>
    <n v="5"/>
    <n v="103000"/>
    <s v="0-10%"/>
    <s v="0-10%"/>
    <s v="Neither"/>
    <s v="No"/>
    <s v="No"/>
    <s v="No"/>
    <s v="No"/>
    <s v="No"/>
    <m/>
    <m/>
    <s v="CVWD anticipates greater revenue losses if the $600 additional unemployment benefit is not renewed."/>
    <n v="280000"/>
    <x v="4"/>
    <x v="88"/>
    <x v="25"/>
    <x v="74"/>
    <x v="0"/>
  </r>
  <r>
    <n v="116"/>
    <m/>
    <n v="0"/>
    <m/>
    <s v=""/>
    <m/>
    <n v="0"/>
    <n v="0"/>
    <n v="0"/>
    <m/>
    <m/>
    <m/>
    <m/>
    <m/>
    <m/>
    <m/>
    <m/>
    <m/>
    <m/>
    <s v="no hardship is being experienced because of Covid-19"/>
    <n v="78"/>
    <x v="1"/>
    <x v="89"/>
    <x v="0"/>
    <x v="1"/>
    <x v="0"/>
  </r>
  <r>
    <n v="117"/>
    <s v="Quarterly"/>
    <n v="0.333333333333333"/>
    <n v="0"/>
    <n v="0"/>
    <s v="0-10%"/>
    <n v="0"/>
    <n v="0"/>
    <n v="0"/>
    <s v="0-10%"/>
    <s v="0-10%"/>
    <s v="Neither"/>
    <s v="No"/>
    <s v="No"/>
    <s v="No"/>
    <s v="No"/>
    <s v="No"/>
    <m/>
    <m/>
    <s v="Water system is okay and not in need of any assistance."/>
    <n v="18447"/>
    <x v="3"/>
    <x v="90"/>
    <x v="0"/>
    <x v="75"/>
    <x v="0"/>
  </r>
  <r>
    <n v="118"/>
    <s v="Bi-monthly"/>
    <n v="0.5"/>
    <n v="55000"/>
    <n v="27500"/>
    <s v="11-20%"/>
    <s v="11-20%"/>
    <n v="15"/>
    <n v="27500"/>
    <s v="11-20%"/>
    <s v="21-30%"/>
    <s v="Neither"/>
    <s v="No"/>
    <s v="No"/>
    <s v="No"/>
    <s v="No"/>
    <s v="No"/>
    <s v="Other (please specify below)"/>
    <s v="PPE"/>
    <m/>
    <n v="6032"/>
    <x v="2"/>
    <x v="91"/>
    <x v="0"/>
    <x v="76"/>
    <x v="0"/>
  </r>
  <r>
    <n v="119"/>
    <m/>
    <n v="0"/>
    <n v="0"/>
    <s v=""/>
    <m/>
    <n v="0"/>
    <n v="0"/>
    <n v="0"/>
    <m/>
    <m/>
    <m/>
    <s v="No"/>
    <s v="No"/>
    <s v="No"/>
    <m/>
    <s v="No"/>
    <m/>
    <m/>
    <m/>
    <n v="54"/>
    <x v="1"/>
    <x v="92"/>
    <x v="0"/>
    <x v="1"/>
    <x v="0"/>
  </r>
  <r>
    <n v="120"/>
    <s v="Monthly"/>
    <n v="1"/>
    <n v="12305"/>
    <n v="12305"/>
    <s v="0-10%"/>
    <s v="0-10%"/>
    <n v="5"/>
    <n v="12305"/>
    <s v="0-10%"/>
    <s v="0-10%"/>
    <s v="Non-payment of bills"/>
    <s v="No"/>
    <s v="No"/>
    <s v="No"/>
    <s v="No"/>
    <s v="No"/>
    <s v="Parts for critical equipment"/>
    <m/>
    <m/>
    <n v="65982"/>
    <x v="3"/>
    <x v="93"/>
    <x v="26"/>
    <x v="77"/>
    <x v="0"/>
  </r>
  <r>
    <n v="121"/>
    <s v="Monthly"/>
    <n v="1"/>
    <n v="0"/>
    <n v="0"/>
    <s v="0-10%"/>
    <n v="0"/>
    <n v="0"/>
    <n v="0"/>
    <s v="0-10%"/>
    <s v="0-10%"/>
    <s v="Neither"/>
    <s v="No"/>
    <s v="No"/>
    <s v="No"/>
    <s v="No"/>
    <s v="No"/>
    <m/>
    <s v="none"/>
    <m/>
    <n v="35"/>
    <x v="1"/>
    <x v="94"/>
    <x v="0"/>
    <x v="1"/>
    <x v="0"/>
  </r>
  <r>
    <n v="122"/>
    <s v="Bi-monthly"/>
    <n v="0.5"/>
    <n v="95000"/>
    <n v="47500"/>
    <s v="0-10%"/>
    <s v="0-10%"/>
    <n v="5"/>
    <n v="47500"/>
    <s v="0-10%"/>
    <s v="11-20%"/>
    <s v="Reduced usage"/>
    <s v="No"/>
    <s v="No"/>
    <s v="No"/>
    <s v="No"/>
    <s v="No"/>
    <m/>
    <s v="none, vendors have confirmed supplies and materials are readily available."/>
    <s v="It seems people are trying to make a crisis worse by hyping this type of survey as important.  We have continued to provide safe and reliable drinking water 24/7 and our customers need to know we are solid not insecure.  This is as much a crisis of public confidence as a medical situation.  Maintaining the public trust and confidence is an essential and fundamental role of Public Water._x000a__x000a_We have continued capital programs and accelerated other work to make more jobs available to the community through out the past five months._x000a__x000a_In recent years, the State and many utilities have lost the path, that public water is a service not a commodity.  Distortions to cost recovery via rate structures have been too focused on the meter.  The meter is not a cash register, it is a method to distribute costs.  When a utility has a properly constructed structure, when demands fall cost will fall (but not absolutely proportional), the service aspect of the utility is in place.  We lost some demand (and revenue) from commercial, but the residential demand is up a bit.  It does not match the revenue loss but the difference is de minimis.   When addressing retail agencies, the State board should view water as an essential service and not fall  in the trap of considering it a commodity."/>
    <n v="166046"/>
    <x v="4"/>
    <x v="95"/>
    <x v="27"/>
    <x v="78"/>
    <x v="0"/>
  </r>
  <r>
    <n v="123"/>
    <s v="Bi-monthly"/>
    <n v="0.5"/>
    <n v="0"/>
    <n v="0"/>
    <s v="0-10%"/>
    <n v="0"/>
    <n v="0"/>
    <n v="0"/>
    <s v="0-10%"/>
    <s v="0-10%"/>
    <s v="Neither"/>
    <s v="No"/>
    <s v="No"/>
    <s v="No"/>
    <s v="No"/>
    <s v="No"/>
    <m/>
    <m/>
    <m/>
    <n v="58212"/>
    <x v="3"/>
    <x v="96"/>
    <x v="28"/>
    <x v="79"/>
    <x v="0"/>
  </r>
  <r>
    <n v="124"/>
    <m/>
    <n v="0"/>
    <m/>
    <s v=""/>
    <m/>
    <n v="0"/>
    <n v="0"/>
    <n v="0"/>
    <m/>
    <m/>
    <s v="Reduced usage"/>
    <m/>
    <m/>
    <m/>
    <s v="No"/>
    <s v="No"/>
    <s v="Other (please specify below)"/>
    <s v="PPE"/>
    <m/>
    <n v="48828"/>
    <x v="3"/>
    <x v="97"/>
    <x v="0"/>
    <x v="80"/>
    <x v="0"/>
  </r>
  <r>
    <n v="125"/>
    <s v="Bi-monthly"/>
    <n v="0.5"/>
    <m/>
    <s v=""/>
    <m/>
    <n v="0"/>
    <n v="0"/>
    <n v="0"/>
    <m/>
    <m/>
    <m/>
    <s v="No"/>
    <s v="No"/>
    <s v="No"/>
    <s v="No"/>
    <s v="No"/>
    <m/>
    <m/>
    <m/>
    <n v="10762"/>
    <x v="3"/>
    <x v="98"/>
    <x v="0"/>
    <x v="81"/>
    <x v="0"/>
  </r>
  <r>
    <n v="126"/>
    <m/>
    <n v="0"/>
    <m/>
    <s v=""/>
    <m/>
    <n v="0"/>
    <n v="0"/>
    <n v="0"/>
    <m/>
    <m/>
    <m/>
    <m/>
    <m/>
    <m/>
    <m/>
    <m/>
    <m/>
    <m/>
    <s v="We have not been grossly affected by. COVID-19. We had to manage the schedule for the purchase of disinfectant, modify delivery of water samples to the lab, few other minor adjustments, but no loss of revenue and nothing crippling to operations."/>
    <n v="60"/>
    <x v="1"/>
    <x v="99"/>
    <x v="0"/>
    <x v="1"/>
    <x v="0"/>
  </r>
  <r>
    <n v="127"/>
    <s v="Monthly"/>
    <n v="1"/>
    <m/>
    <s v=""/>
    <s v="0-10%"/>
    <n v="0"/>
    <n v="0"/>
    <n v="0"/>
    <s v="0-10%"/>
    <s v="0-10%"/>
    <s v="Neither"/>
    <s v="Yes"/>
    <s v="Yes"/>
    <s v="Yes"/>
    <s v="No"/>
    <s v="No"/>
    <s v="Parts for critical equipment"/>
    <m/>
    <s v="Will CA Water Distribution/Treatment and Wastewater Operator testing resume? If so, when? Will testing move to an online model due to COVID-19 concerns?"/>
    <n v="13220"/>
    <x v="3"/>
    <x v="100"/>
    <x v="29"/>
    <x v="82"/>
    <x v="0"/>
  </r>
  <r>
    <n v="128"/>
    <s v="Monthly"/>
    <n v="1"/>
    <n v="9750"/>
    <n v="9750"/>
    <s v="21-30%"/>
    <s v="21-30%"/>
    <n v="25"/>
    <n v="9750"/>
    <s v="11-20%"/>
    <s v="0-10%"/>
    <s v="Non-payment of bills"/>
    <s v="No"/>
    <s v="No"/>
    <s v="No"/>
    <s v="No"/>
    <s v="No"/>
    <m/>
    <m/>
    <s v="A huge impact on our loss of income are customers not paying their bills.  As of May 31st, we had about 20% of our customers with unpaid account balances.   Last year we had 10% during the same period.  We have no recourse to make customers pay without the threat of disconnection.  We realize people need water and understand why disconnections were stopped, but we need some way of getting customers to pay their bills.  In an effort to help our customers through this time, we stopped all late fees for four months (March - June).   A &quot;normal&quot; month of late fees are about $1,500, so we lost that income as well.  Our water production has increased during the last few months.  We are a rural area and have noticed more homes being used for &quot;full time&quot; residences instead of vacation retreats.  We also have had more people home due to the Stay At Home orders issued by the Governor. More people at home means they are using more water for hand washing and other personal hygiene, cleaning and laundry.  At this time, our we are not having an issue with staffing or getting supplies. PPE (hand sanitizer,  cleaning supplies, masks, etc.) were tough to get, but that has improved in the last month or so.  We appreciate the opportunity to comment.  Thank you."/>
    <n v="1300"/>
    <x v="0"/>
    <x v="101"/>
    <x v="0"/>
    <x v="1"/>
    <x v="0"/>
  </r>
  <r>
    <n v="129"/>
    <s v="Bi-monthly"/>
    <n v="0.5"/>
    <n v="53438"/>
    <n v="26719"/>
    <s v="11-20%"/>
    <s v="11-20%"/>
    <n v="15"/>
    <n v="26719"/>
    <s v="0-10%"/>
    <s v="Unknown"/>
    <s v="Non-payment of bills"/>
    <s v="No"/>
    <s v="No"/>
    <s v="No"/>
    <s v="No"/>
    <s v="No"/>
    <m/>
    <m/>
    <m/>
    <n v="38003"/>
    <x v="3"/>
    <x v="102"/>
    <x v="0"/>
    <x v="83"/>
    <x v="0"/>
  </r>
  <r>
    <n v="130"/>
    <s v="Monthly"/>
    <n v="1"/>
    <n v="0"/>
    <n v="0"/>
    <s v="0-10%"/>
    <n v="0"/>
    <n v="0"/>
    <n v="0"/>
    <s v="0-10%"/>
    <s v="0-10%"/>
    <s v="Neither"/>
    <s v="No"/>
    <s v="No"/>
    <s v="No"/>
    <s v="No"/>
    <s v="No"/>
    <m/>
    <m/>
    <m/>
    <n v="75384"/>
    <x v="3"/>
    <x v="103"/>
    <x v="0"/>
    <x v="84"/>
    <x v="0"/>
  </r>
  <r>
    <n v="131"/>
    <s v="Monthly"/>
    <n v="1"/>
    <n v="0"/>
    <n v="0"/>
    <s v="0-10%"/>
    <n v="0"/>
    <n v="0"/>
    <n v="0"/>
    <s v="0-10%"/>
    <s v="0-10%"/>
    <s v="Neither"/>
    <m/>
    <m/>
    <m/>
    <s v="No"/>
    <s v="No"/>
    <m/>
    <m/>
    <s v="Our revenue is up this year compared to last year due to drier weather conditions."/>
    <n v="88422"/>
    <x v="3"/>
    <x v="104"/>
    <x v="0"/>
    <x v="85"/>
    <x v="0"/>
  </r>
  <r>
    <n v="132"/>
    <s v="Quarterly"/>
    <n v="0.333333333333333"/>
    <n v="0"/>
    <n v="0"/>
    <s v="0-10%"/>
    <n v="0"/>
    <n v="0"/>
    <n v="0"/>
    <s v="0-10%"/>
    <s v="0-10%"/>
    <s v="Neither"/>
    <s v="No"/>
    <s v="No"/>
    <s v="No"/>
    <s v="No"/>
    <s v="No"/>
    <m/>
    <s v="n/a"/>
    <s v="n/a"/>
    <n v="356"/>
    <x v="1"/>
    <x v="105"/>
    <x v="0"/>
    <x v="86"/>
    <x v="0"/>
  </r>
  <r>
    <n v="133"/>
    <s v="Monthly"/>
    <n v="1"/>
    <n v="1129583"/>
    <n v="1129583"/>
    <s v="0-10%"/>
    <s v="0-10%"/>
    <n v="5"/>
    <n v="1129583"/>
    <s v="0-10%"/>
    <s v="0-10%"/>
    <s v="Both"/>
    <s v="No"/>
    <s v="No"/>
    <s v="No"/>
    <s v="No"/>
    <s v="No"/>
    <s v="Other (please specify below)"/>
    <s v="Personal protective equipment"/>
    <s v="Revenues has dropped, but we have mainly been impacted by accounts receivable not being paid.  Our receivables has increased by over $1 million.  Residents are not currently getting shut off, penalties are being waived (loss of revenue), and payments are not required from residents."/>
    <n v="209877"/>
    <x v="4"/>
    <x v="106"/>
    <x v="30"/>
    <x v="87"/>
    <x v="1"/>
  </r>
  <r>
    <n v="134"/>
    <s v="Monthly"/>
    <n v="1"/>
    <n v="10000"/>
    <n v="10000"/>
    <s v="0-10%"/>
    <s v="0-10%"/>
    <n v="5"/>
    <n v="10000"/>
    <s v="0-10%"/>
    <s v="0-10%"/>
    <s v="Non-payment of bills"/>
    <s v="Yes"/>
    <s v="Yes"/>
    <s v="No"/>
    <s v="No"/>
    <s v="No"/>
    <s v="Other (please specify below)"/>
    <s v="Na"/>
    <m/>
    <n v="1129"/>
    <x v="0"/>
    <x v="107"/>
    <x v="0"/>
    <x v="88"/>
    <x v="0"/>
  </r>
  <r>
    <n v="135"/>
    <m/>
    <n v="0"/>
    <m/>
    <s v=""/>
    <s v="0-10%"/>
    <n v="0"/>
    <n v="0"/>
    <n v="0"/>
    <s v="0-10%"/>
    <s v="Unknown"/>
    <s v="Neither"/>
    <s v="No"/>
    <s v="No"/>
    <s v="No"/>
    <s v="No"/>
    <s v="No"/>
    <m/>
    <m/>
    <m/>
    <n v="40"/>
    <x v="1"/>
    <x v="108"/>
    <x v="0"/>
    <x v="1"/>
    <x v="0"/>
  </r>
  <r>
    <n v="136"/>
    <s v="Bi-monthly"/>
    <n v="0.5"/>
    <n v="0"/>
    <n v="0"/>
    <s v="0-10%"/>
    <n v="0"/>
    <n v="0"/>
    <n v="0"/>
    <s v="0-10%"/>
    <s v="0-10%"/>
    <s v="Neither"/>
    <s v="No"/>
    <s v="No"/>
    <s v="No"/>
    <s v="No"/>
    <s v="No"/>
    <m/>
    <m/>
    <s v="At this time we have been very lucky with our customers paying their bills and our employees staying safe, so knock on wood we can stay the course."/>
    <n v="45000"/>
    <x v="3"/>
    <x v="109"/>
    <x v="31"/>
    <x v="89"/>
    <x v="0"/>
  </r>
  <r>
    <n v="137"/>
    <s v="Monthly"/>
    <n v="1"/>
    <n v="0"/>
    <n v="0"/>
    <s v="0-10%"/>
    <n v="0"/>
    <n v="0"/>
    <n v="0"/>
    <s v="0-10%"/>
    <s v="0-10%"/>
    <s v="Neither"/>
    <s v="No"/>
    <s v="No"/>
    <s v="No"/>
    <s v="No"/>
    <s v="No"/>
    <m/>
    <m/>
    <m/>
    <n v="150"/>
    <x v="1"/>
    <x v="110"/>
    <x v="0"/>
    <x v="90"/>
    <x v="0"/>
  </r>
  <r>
    <n v="138"/>
    <s v="Monthly"/>
    <n v="1"/>
    <n v="1500"/>
    <n v="1500"/>
    <s v="0-10%"/>
    <s v="0-10%"/>
    <n v="5"/>
    <n v="1500"/>
    <s v="0-10%"/>
    <s v="0-10%"/>
    <s v="Non-payment of bills"/>
    <s v="No"/>
    <s v="No"/>
    <s v="No"/>
    <s v="No"/>
    <s v="No"/>
    <s v="Other (please specify below)"/>
    <s v="PPE/N95"/>
    <m/>
    <n v="798"/>
    <x v="0"/>
    <x v="111"/>
    <x v="0"/>
    <x v="1"/>
    <x v="0"/>
  </r>
  <r>
    <n v="139"/>
    <s v="Bi-monthly"/>
    <n v="0.5"/>
    <n v="14214"/>
    <n v="7107"/>
    <s v="0-10%"/>
    <s v="0-10%"/>
    <n v="5"/>
    <n v="7107"/>
    <s v="0-10%"/>
    <s v="0-10%"/>
    <s v="Non-payment of bills"/>
    <m/>
    <m/>
    <m/>
    <m/>
    <m/>
    <s v="Other (please specify below)"/>
    <s v="Disinfection/cleaning supplies"/>
    <m/>
    <n v="135204"/>
    <x v="4"/>
    <x v="2"/>
    <x v="1"/>
    <x v="91"/>
    <x v="0"/>
  </r>
  <r>
    <n v="140"/>
    <s v="Monthly"/>
    <n v="1"/>
    <n v="367980"/>
    <n v="367980"/>
    <s v="11-20%"/>
    <s v="11-20%"/>
    <n v="15"/>
    <n v="367980"/>
    <s v="0-10%"/>
    <s v="0-10%"/>
    <s v="Non-payment of bills"/>
    <s v="No"/>
    <s v="No"/>
    <s v="No"/>
    <s v="No"/>
    <s v="No"/>
    <s v="Other (please specify below)"/>
    <s v="Takes longer to receive orders but we have accommodated"/>
    <m/>
    <n v="50001"/>
    <x v="3"/>
    <x v="112"/>
    <x v="32"/>
    <x v="92"/>
    <x v="1"/>
  </r>
  <r>
    <n v="141"/>
    <m/>
    <n v="0"/>
    <m/>
    <s v=""/>
    <m/>
    <n v="0"/>
    <n v="0"/>
    <n v="0"/>
    <m/>
    <m/>
    <m/>
    <s v="No"/>
    <s v="No"/>
    <s v="No"/>
    <s v="No"/>
    <s v="No"/>
    <m/>
    <m/>
    <m/>
    <n v="1000"/>
    <x v="0"/>
    <x v="113"/>
    <x v="7"/>
    <x v="93"/>
    <x v="0"/>
  </r>
  <r>
    <n v="142"/>
    <s v="Monthly"/>
    <n v="1"/>
    <n v="0"/>
    <n v="0"/>
    <m/>
    <n v="0"/>
    <n v="0"/>
    <n v="0"/>
    <m/>
    <m/>
    <m/>
    <s v="No"/>
    <s v="No"/>
    <s v="No"/>
    <s v="No"/>
    <s v="No"/>
    <m/>
    <m/>
    <m/>
    <n v="3782"/>
    <x v="2"/>
    <x v="114"/>
    <x v="0"/>
    <x v="1"/>
    <x v="0"/>
  </r>
  <r>
    <n v="143"/>
    <s v="Quarterly"/>
    <n v="0.333333333333333"/>
    <n v="20000"/>
    <n v="6666.66666666666"/>
    <s v="11-20%"/>
    <s v="11-20%"/>
    <n v="15"/>
    <n v="6666.66666666666"/>
    <s v="11-20%"/>
    <s v="Unknown"/>
    <s v="Non-payment of bills"/>
    <s v="Yes"/>
    <s v="Yes"/>
    <s v="Yes"/>
    <s v="No"/>
    <s v="No"/>
    <s v="Parts for critical equipment"/>
    <m/>
    <m/>
    <n v="145"/>
    <x v="1"/>
    <x v="115"/>
    <x v="0"/>
    <x v="1"/>
    <x v="1"/>
  </r>
  <r>
    <n v="144"/>
    <s v="Monthly"/>
    <n v="1"/>
    <n v="4878.83"/>
    <n v="4878.83"/>
    <s v="0-10%"/>
    <s v="0-10%"/>
    <n v="5"/>
    <n v="4878.83"/>
    <s v="0-10%"/>
    <s v="0-10%"/>
    <s v="Both"/>
    <s v="No"/>
    <s v="No"/>
    <s v="No"/>
    <s v="No"/>
    <s v="No"/>
    <m/>
    <m/>
    <m/>
    <n v="2535"/>
    <x v="0"/>
    <x v="116"/>
    <x v="0"/>
    <x v="94"/>
    <x v="0"/>
  </r>
  <r>
    <n v="145"/>
    <m/>
    <n v="0"/>
    <m/>
    <s v=""/>
    <s v="0-10%"/>
    <n v="0"/>
    <n v="0"/>
    <n v="0"/>
    <s v="0-10%"/>
    <s v="Unknown"/>
    <m/>
    <m/>
    <m/>
    <m/>
    <m/>
    <m/>
    <m/>
    <m/>
    <s v="I am the owner and the employee. Doing well so far, no tenants have any symptoms, so far. No impact, so far."/>
    <n v="24"/>
    <x v="1"/>
    <x v="117"/>
    <x v="0"/>
    <x v="1"/>
    <x v="0"/>
  </r>
  <r>
    <n v="146"/>
    <s v="Quarterly"/>
    <n v="0.333333333333333"/>
    <n v="328000"/>
    <n v="109333.33333333321"/>
    <s v="0-10%"/>
    <s v="0-10%"/>
    <n v="5"/>
    <n v="109333.33333333321"/>
    <s v="0-10%"/>
    <s v="11-20%"/>
    <s v="Both"/>
    <s v="No"/>
    <s v="Yes"/>
    <s v="Yes"/>
    <s v="No"/>
    <s v="No"/>
    <m/>
    <m/>
    <m/>
    <n v="121124"/>
    <x v="4"/>
    <x v="118"/>
    <x v="0"/>
    <x v="95"/>
    <x v="0"/>
  </r>
  <r>
    <n v="147"/>
    <m/>
    <n v="0"/>
    <m/>
    <s v=""/>
    <m/>
    <n v="0"/>
    <n v="0"/>
    <n v="0"/>
    <m/>
    <m/>
    <m/>
    <m/>
    <m/>
    <m/>
    <m/>
    <m/>
    <m/>
    <m/>
    <s v="We are a privately owned company in a rural area and we have not been adversely affected by COVID-19 yet."/>
    <n v="4600"/>
    <x v="2"/>
    <x v="119"/>
    <x v="0"/>
    <x v="96"/>
    <x v="0"/>
  </r>
  <r>
    <n v="148"/>
    <s v="Monthly"/>
    <n v="1"/>
    <n v="0"/>
    <n v="0"/>
    <s v="0-10%"/>
    <n v="0"/>
    <n v="0"/>
    <n v="0"/>
    <s v="0-10%"/>
    <s v="0-10%"/>
    <s v="Neither"/>
    <s v="No"/>
    <s v="No"/>
    <s v="No"/>
    <s v="No"/>
    <s v="No"/>
    <m/>
    <s v="none"/>
    <s v="We are not having any losses due to COVID-19."/>
    <n v="218"/>
    <x v="1"/>
    <x v="120"/>
    <x v="0"/>
    <x v="1"/>
    <x v="0"/>
  </r>
  <r>
    <n v="149"/>
    <s v="Quarterly"/>
    <n v="0.333333333333333"/>
    <m/>
    <s v=""/>
    <s v="0-10%"/>
    <n v="0"/>
    <n v="0"/>
    <n v="0"/>
    <s v="0-10%"/>
    <s v="0-10%"/>
    <s v="Neither"/>
    <s v="No"/>
    <s v="No"/>
    <s v="No"/>
    <s v="No"/>
    <s v="No"/>
    <m/>
    <m/>
    <m/>
    <n v="65"/>
    <x v="1"/>
    <x v="121"/>
    <x v="0"/>
    <x v="1"/>
    <x v="0"/>
  </r>
  <r>
    <n v="150"/>
    <s v="Monthly"/>
    <n v="1"/>
    <n v="0"/>
    <n v="0"/>
    <s v="0-10%"/>
    <n v="0"/>
    <n v="0"/>
    <n v="0"/>
    <s v="0-10%"/>
    <s v="0-10%"/>
    <s v="Neither"/>
    <s v="Yes"/>
    <s v="Yes"/>
    <s v="Yes"/>
    <s v="No"/>
    <s v="Yes"/>
    <s v="Parts for critical equipment"/>
    <m/>
    <s v="Without State Operator testing, employees are harder to maintain while others are leaving and retiring."/>
    <n v="29982"/>
    <x v="3"/>
    <x v="122"/>
    <x v="33"/>
    <x v="97"/>
    <x v="0"/>
  </r>
  <r>
    <n v="151"/>
    <m/>
    <n v="0"/>
    <m/>
    <s v=""/>
    <m/>
    <n v="0"/>
    <n v="0"/>
    <n v="0"/>
    <m/>
    <m/>
    <m/>
    <m/>
    <m/>
    <m/>
    <m/>
    <m/>
    <m/>
    <m/>
    <s v="None of the above has affected us."/>
    <n v="65"/>
    <x v="1"/>
    <x v="123"/>
    <x v="0"/>
    <x v="98"/>
    <x v="0"/>
  </r>
  <r>
    <n v="153"/>
    <s v="Monthly"/>
    <n v="1"/>
    <m/>
    <s v=""/>
    <s v="0-10%"/>
    <n v="0"/>
    <n v="0"/>
    <n v="0"/>
    <s v="0-10%"/>
    <s v="0-10%"/>
    <s v="Non-payment of bills"/>
    <s v="No"/>
    <s v="No"/>
    <s v="No"/>
    <s v="No"/>
    <s v="No"/>
    <m/>
    <s v="n/a"/>
    <m/>
    <n v="40998"/>
    <x v="3"/>
    <x v="124"/>
    <x v="34"/>
    <x v="99"/>
    <x v="0"/>
  </r>
  <r>
    <n v="154"/>
    <s v="Monthly"/>
    <n v="1"/>
    <m/>
    <s v=""/>
    <s v="0-10%"/>
    <n v="0"/>
    <n v="0"/>
    <n v="0"/>
    <s v="0-10%"/>
    <s v="21-30%"/>
    <s v="Reduced usage"/>
    <s v="Yes"/>
    <s v="Yes"/>
    <s v="Yes"/>
    <s v="No"/>
    <s v="Yes"/>
    <s v="Chemicals, Parts for critical equipment, Other (please specify below)"/>
    <s v="Electrical, filter vessels, pumps, building materials for a new water well we are equiping and a new TCP,123 filter station going out to bid"/>
    <m/>
    <n v="52658"/>
    <x v="3"/>
    <x v="125"/>
    <x v="35"/>
    <x v="100"/>
    <x v="0"/>
  </r>
  <r>
    <n v="155"/>
    <s v="other"/>
    <n v="0"/>
    <n v="0"/>
    <n v="0"/>
    <s v="0-10%"/>
    <n v="0"/>
    <n v="0"/>
    <n v="0"/>
    <s v="0-10%"/>
    <s v="0-10%"/>
    <s v="Neither"/>
    <s v="No"/>
    <s v="No"/>
    <s v="Yes"/>
    <s v="No"/>
    <s v="No"/>
    <s v="Chemicals"/>
    <m/>
    <m/>
    <n v="14971"/>
    <x v="3"/>
    <x v="126"/>
    <x v="0"/>
    <x v="101"/>
    <x v="0"/>
  </r>
  <r>
    <n v="156"/>
    <s v="Bi-monthly"/>
    <n v="0.5"/>
    <n v="97237"/>
    <n v="48618.5"/>
    <s v="Over 30%"/>
    <s v="Over 30%"/>
    <n v="40"/>
    <n v="48618.5"/>
    <s v="0-10%"/>
    <s v="Over 30%"/>
    <s v="Reduced usage"/>
    <s v="No"/>
    <s v="No"/>
    <s v="No"/>
    <s v="No"/>
    <s v="No"/>
    <m/>
    <m/>
    <m/>
    <n v="9338"/>
    <x v="2"/>
    <x v="127"/>
    <x v="0"/>
    <x v="102"/>
    <x v="1"/>
  </r>
  <r>
    <n v="157"/>
    <s v="Bi-monthly"/>
    <n v="0.5"/>
    <n v="0"/>
    <n v="0"/>
    <s v="0-10%"/>
    <n v="0"/>
    <n v="0"/>
    <n v="0"/>
    <s v="0-10%"/>
    <s v="Unknown"/>
    <s v="Non-payment of bills"/>
    <s v="No"/>
    <s v="No"/>
    <s v="No"/>
    <s v="No"/>
    <s v="No"/>
    <m/>
    <s v="Na"/>
    <s v="NA"/>
    <n v="24848"/>
    <x v="3"/>
    <x v="128"/>
    <x v="7"/>
    <x v="103"/>
    <x v="0"/>
  </r>
  <r>
    <n v="158"/>
    <s v="Bi-monthly"/>
    <n v="0.5"/>
    <n v="5183.63"/>
    <n v="2591.815"/>
    <s v="11-20%"/>
    <s v="11-20%"/>
    <n v="15"/>
    <n v="2591.815"/>
    <s v="0-10%"/>
    <s v="Unknown"/>
    <s v="Non-payment of bills"/>
    <s v="No"/>
    <s v="No"/>
    <s v="No"/>
    <s v="No"/>
    <s v="No"/>
    <m/>
    <s v="Na"/>
    <s v="NA"/>
    <n v="24957"/>
    <x v="3"/>
    <x v="129"/>
    <x v="7"/>
    <x v="104"/>
    <x v="0"/>
  </r>
  <r>
    <n v="159"/>
    <s v="Bi-monthly"/>
    <n v="0.5"/>
    <n v="0"/>
    <n v="0"/>
    <s v="0-10%"/>
    <n v="0"/>
    <n v="0"/>
    <n v="0"/>
    <s v="0-10%"/>
    <s v="Unknown"/>
    <s v="Non-payment of bills"/>
    <s v="No"/>
    <s v="No"/>
    <s v="No"/>
    <s v="No"/>
    <s v="No"/>
    <m/>
    <s v="Na"/>
    <s v="NA"/>
    <n v="73209"/>
    <x v="3"/>
    <x v="130"/>
    <x v="36"/>
    <x v="105"/>
    <x v="0"/>
  </r>
  <r>
    <n v="160"/>
    <s v="Bi-monthly"/>
    <n v="0.5"/>
    <n v="5000"/>
    <n v="2500"/>
    <s v="0-10%"/>
    <s v="0-10%"/>
    <n v="5"/>
    <n v="2500"/>
    <s v="0-10%"/>
    <s v="0-10%"/>
    <s v="Non-payment of bills"/>
    <s v="No"/>
    <s v="No"/>
    <s v="No"/>
    <s v="No"/>
    <s v="No"/>
    <m/>
    <m/>
    <s v="We have no leverage to collect due to not being able to turn off for non payment - understand hardships due to pandemic, but customer are also taking advantage of this"/>
    <n v="22968"/>
    <x v="3"/>
    <x v="131"/>
    <x v="37"/>
    <x v="106"/>
    <x v="0"/>
  </r>
  <r>
    <n v="161"/>
    <s v="Bi-monthly"/>
    <n v="0.5"/>
    <m/>
    <s v=""/>
    <s v="0-10%"/>
    <n v="0"/>
    <n v="0"/>
    <n v="0"/>
    <s v="11-20%"/>
    <s v="Unknown"/>
    <s v="Non-payment of bills"/>
    <s v="Yes"/>
    <s v="Yes"/>
    <s v="No"/>
    <s v="No"/>
    <s v="No"/>
    <s v="Other (please specify below)"/>
    <s v="none"/>
    <m/>
    <n v="155306"/>
    <x v="4"/>
    <x v="132"/>
    <x v="38"/>
    <x v="107"/>
    <x v="0"/>
  </r>
  <r>
    <n v="162"/>
    <s v="Monthly"/>
    <n v="1"/>
    <m/>
    <s v=""/>
    <s v="Over 30%"/>
    <s v="Over 30%"/>
    <n v="40"/>
    <s v=""/>
    <s v="Over 30%"/>
    <s v="0-10%"/>
    <s v="Non-payment of bills"/>
    <s v="No"/>
    <s v="No"/>
    <s v="No"/>
    <s v="No"/>
    <s v="Yes"/>
    <s v="Chemicals, Parts for critical equipment"/>
    <m/>
    <m/>
    <n v="193"/>
    <x v="1"/>
    <x v="133"/>
    <x v="0"/>
    <x v="108"/>
    <x v="0"/>
  </r>
  <r>
    <n v="163"/>
    <s v="Monthly"/>
    <n v="1"/>
    <n v="305846.21"/>
    <n v="305846.21"/>
    <s v="11-20%"/>
    <s v="11-20%"/>
    <n v="15"/>
    <n v="305846.21"/>
    <s v="0-10%"/>
    <s v="0-10%"/>
    <s v="Non-payment of bills"/>
    <s v="No"/>
    <s v="Yes"/>
    <s v="Yes"/>
    <s v="No"/>
    <s v="Yes"/>
    <s v="Parts for critical equipment"/>
    <m/>
    <s v="Delinquency continues to grow.  Request for Mutual aid is a possibility."/>
    <n v="122603"/>
    <x v="4"/>
    <x v="134"/>
    <x v="39"/>
    <x v="109"/>
    <x v="0"/>
  </r>
  <r>
    <n v="164"/>
    <m/>
    <n v="0"/>
    <m/>
    <s v=""/>
    <m/>
    <n v="0"/>
    <n v="0"/>
    <n v="0"/>
    <m/>
    <m/>
    <s v="Neither"/>
    <s v="No"/>
    <s v="No"/>
    <s v="No"/>
    <s v="No"/>
    <s v="No"/>
    <m/>
    <m/>
    <s v="Our revenues have been within the margin of error."/>
    <n v="201000"/>
    <x v="4"/>
    <x v="135"/>
    <x v="40"/>
    <x v="110"/>
    <x v="0"/>
  </r>
  <r>
    <n v="165"/>
    <s v="Monthly"/>
    <n v="1"/>
    <n v="0"/>
    <n v="0"/>
    <s v="0-10%"/>
    <n v="0"/>
    <n v="0"/>
    <n v="0"/>
    <s v="0-10%"/>
    <s v="0-10%"/>
    <s v="Neither"/>
    <s v="No"/>
    <s v="No"/>
    <s v="No"/>
    <s v="No"/>
    <s v="No"/>
    <m/>
    <m/>
    <m/>
    <n v="37687"/>
    <x v="3"/>
    <x v="136"/>
    <x v="0"/>
    <x v="111"/>
    <x v="0"/>
  </r>
  <r>
    <n v="167"/>
    <s v="Monthly"/>
    <n v="1"/>
    <n v="0"/>
    <n v="0"/>
    <s v="0-10%"/>
    <n v="0"/>
    <n v="0"/>
    <n v="0"/>
    <s v="0-10%"/>
    <s v="0-10%"/>
    <s v="Neither"/>
    <s v="No"/>
    <s v="No"/>
    <s v="No"/>
    <s v="No"/>
    <s v="No"/>
    <s v="Other (please specify below)"/>
    <s v="none"/>
    <m/>
    <n v="244"/>
    <x v="1"/>
    <x v="137"/>
    <x v="0"/>
    <x v="1"/>
    <x v="0"/>
  </r>
  <r>
    <n v="168"/>
    <s v="Bi-monthly"/>
    <n v="0.5"/>
    <m/>
    <s v=""/>
    <s v="0-10%"/>
    <n v="0"/>
    <n v="0"/>
    <n v="0"/>
    <m/>
    <s v="0-10%"/>
    <s v="Reduced usage"/>
    <s v="No"/>
    <s v="Yes"/>
    <s v="Yes"/>
    <s v="No"/>
    <s v="No"/>
    <m/>
    <m/>
    <m/>
    <n v="61500"/>
    <x v="3"/>
    <x v="138"/>
    <x v="0"/>
    <x v="112"/>
    <x v="0"/>
  </r>
  <r>
    <n v="169"/>
    <s v="Monthly"/>
    <n v="1"/>
    <n v="5000"/>
    <n v="5000"/>
    <s v="0-10%"/>
    <s v="0-10%"/>
    <n v="5"/>
    <n v="5000"/>
    <s v="0-10%"/>
    <s v="0-10%"/>
    <s v="Non-payment of bills"/>
    <s v="No"/>
    <s v="No"/>
    <s v="No"/>
    <s v="No"/>
    <s v="No"/>
    <m/>
    <m/>
    <m/>
    <n v="2359"/>
    <x v="0"/>
    <x v="139"/>
    <x v="0"/>
    <x v="113"/>
    <x v="0"/>
  </r>
  <r>
    <n v="170"/>
    <s v="Monthly"/>
    <n v="1"/>
    <m/>
    <s v=""/>
    <s v="0-10%"/>
    <n v="0"/>
    <n v="0"/>
    <n v="0"/>
    <s v="0-10%"/>
    <s v="Unknown"/>
    <s v="Non-payment of bills"/>
    <s v="No"/>
    <s v="No"/>
    <s v="No"/>
    <s v="No"/>
    <s v="No"/>
    <m/>
    <m/>
    <m/>
    <n v="4943"/>
    <x v="2"/>
    <x v="140"/>
    <x v="0"/>
    <x v="114"/>
    <x v="0"/>
  </r>
  <r>
    <n v="171"/>
    <m/>
    <n v="0"/>
    <m/>
    <s v=""/>
    <s v="0-10%"/>
    <n v="0"/>
    <n v="0"/>
    <n v="0"/>
    <s v="0-10%"/>
    <s v="Unknown"/>
    <s v="Neither"/>
    <m/>
    <m/>
    <m/>
    <m/>
    <m/>
    <m/>
    <m/>
    <m/>
    <n v="4800"/>
    <x v="2"/>
    <x v="141"/>
    <x v="1"/>
    <x v="115"/>
    <x v="0"/>
  </r>
  <r>
    <n v="173"/>
    <s v="Bi-monthly"/>
    <n v="0.5"/>
    <n v="38000"/>
    <n v="19000"/>
    <s v="Over 30%"/>
    <s v="Over 30%"/>
    <n v="40"/>
    <n v="19000"/>
    <s v="0-10%"/>
    <s v="0-10%"/>
    <s v="Non-payment of bills"/>
    <s v="No"/>
    <s v="No"/>
    <s v="No"/>
    <s v="No"/>
    <s v="No"/>
    <s v="Other (please specify below)"/>
    <s v="PPE's such as N95 masks"/>
    <m/>
    <n v="18795"/>
    <x v="3"/>
    <x v="142"/>
    <x v="0"/>
    <x v="116"/>
    <x v="0"/>
  </r>
  <r>
    <n v="174"/>
    <m/>
    <n v="0"/>
    <m/>
    <s v=""/>
    <m/>
    <n v="0"/>
    <n v="0"/>
    <n v="0"/>
    <m/>
    <m/>
    <m/>
    <s v="No"/>
    <s v="No"/>
    <s v="No"/>
    <s v="No"/>
    <s v="No"/>
    <m/>
    <m/>
    <s v="So far operations are normal. No revenue losses and CV-19 has not affected staff. But CV-19 is unpredictable."/>
    <n v="20715"/>
    <x v="3"/>
    <x v="143"/>
    <x v="41"/>
    <x v="117"/>
    <x v="0"/>
  </r>
  <r>
    <n v="175"/>
    <s v="Monthly"/>
    <n v="1"/>
    <n v="0"/>
    <n v="0"/>
    <s v="0-10%"/>
    <n v="0"/>
    <n v="0"/>
    <n v="0"/>
    <s v="0-10%"/>
    <s v="0-10%"/>
    <s v="Neither"/>
    <m/>
    <s v="No"/>
    <s v="No"/>
    <s v="No"/>
    <s v="No"/>
    <m/>
    <m/>
    <s v="Customer billing for the month of June 2020 was greater than that of June 2019 by approximately $450,000. Therefore, the District's responses are no for the most part._x000a__x000a_There is shortage in our personnel"/>
    <n v="82807"/>
    <x v="3"/>
    <x v="144"/>
    <x v="0"/>
    <x v="118"/>
    <x v="0"/>
  </r>
  <r>
    <n v="176"/>
    <m/>
    <n v="0"/>
    <n v="0"/>
    <s v=""/>
    <s v="0-10%"/>
    <n v="0"/>
    <n v="0"/>
    <n v="0"/>
    <s v="0-10%"/>
    <s v="0-10%"/>
    <s v="Neither"/>
    <s v="No"/>
    <s v="No"/>
    <s v="No"/>
    <s v="No"/>
    <s v="No"/>
    <s v="Chemicals, Parts for critical equipment"/>
    <m/>
    <s v="I don't think we have supply chain issues but they are possible"/>
    <n v="62"/>
    <x v="1"/>
    <x v="145"/>
    <x v="0"/>
    <x v="1"/>
    <x v="0"/>
  </r>
  <r>
    <n v="177"/>
    <s v="Monthly"/>
    <n v="1"/>
    <m/>
    <s v=""/>
    <s v="Over 30%"/>
    <s v="Over 30%"/>
    <n v="40"/>
    <s v=""/>
    <s v="11-20%"/>
    <s v="0-10%"/>
    <s v="Non-payment of bills"/>
    <s v="No"/>
    <s v="No"/>
    <s v="No"/>
    <s v="No"/>
    <s v="No"/>
    <s v="Parts for critical equipment"/>
    <m/>
    <m/>
    <n v="19372"/>
    <x v="3"/>
    <x v="146"/>
    <x v="0"/>
    <x v="119"/>
    <x v="0"/>
  </r>
  <r>
    <n v="178"/>
    <m/>
    <n v="0"/>
    <m/>
    <s v=""/>
    <m/>
    <n v="0"/>
    <n v="0"/>
    <n v="0"/>
    <m/>
    <m/>
    <m/>
    <m/>
    <m/>
    <m/>
    <s v="No"/>
    <s v="No"/>
    <m/>
    <m/>
    <m/>
    <n v="100"/>
    <x v="1"/>
    <x v="47"/>
    <x v="0"/>
    <x v="1"/>
    <x v="0"/>
  </r>
  <r>
    <n v="179"/>
    <s v="Monthly"/>
    <n v="1"/>
    <n v="0"/>
    <n v="0"/>
    <s v="0-10%"/>
    <n v="0"/>
    <n v="0"/>
    <n v="0"/>
    <s v="0-10%"/>
    <s v="0-10%"/>
    <s v="Neither"/>
    <s v="No"/>
    <s v="No"/>
    <s v="No"/>
    <s v="No"/>
    <s v="No"/>
    <m/>
    <s v="none"/>
    <s v="Virtually no COVID impact."/>
    <n v="614"/>
    <x v="0"/>
    <x v="147"/>
    <x v="0"/>
    <x v="120"/>
    <x v="0"/>
  </r>
  <r>
    <n v="180"/>
    <s v="Monthly"/>
    <n v="1"/>
    <m/>
    <s v=""/>
    <s v="0-10%"/>
    <n v="0"/>
    <n v="0"/>
    <n v="0"/>
    <s v="0-10%"/>
    <s v="0-10%"/>
    <s v="Non-payment of bills"/>
    <s v="Yes"/>
    <s v="Yes"/>
    <s v="Yes"/>
    <s v="No"/>
    <s v="Yes"/>
    <m/>
    <m/>
    <s v="This is a challenging time to operate a utility with the COVID-19 pandemic. With budget shortfalls, staffing issues, rate pressure and overall economic climate there are many challenges ahead for Utilities."/>
    <n v="117200"/>
    <x v="4"/>
    <x v="148"/>
    <x v="42"/>
    <x v="121"/>
    <x v="0"/>
  </r>
  <r>
    <n v="181"/>
    <s v="Monthly"/>
    <n v="1"/>
    <m/>
    <s v=""/>
    <s v="0-10%"/>
    <n v="0"/>
    <n v="0"/>
    <n v="0"/>
    <s v="0-10%"/>
    <s v="0-10%"/>
    <s v="Non-payment of bills"/>
    <s v="No"/>
    <s v="No"/>
    <s v="No"/>
    <s v="No"/>
    <s v="No"/>
    <m/>
    <m/>
    <m/>
    <n v="422000"/>
    <x v="4"/>
    <x v="149"/>
    <x v="0"/>
    <x v="122"/>
    <x v="0"/>
  </r>
  <r>
    <n v="182"/>
    <s v="Monthly"/>
    <n v="1"/>
    <m/>
    <s v=""/>
    <s v="0-10%"/>
    <n v="0"/>
    <n v="0"/>
    <n v="0"/>
    <s v="0-10%"/>
    <s v="0-10%"/>
    <s v="Non-payment of bills"/>
    <s v="No"/>
    <s v="No"/>
    <s v="No"/>
    <s v="No"/>
    <s v="No"/>
    <m/>
    <m/>
    <m/>
    <n v="49054"/>
    <x v="3"/>
    <x v="150"/>
    <x v="0"/>
    <x v="123"/>
    <x v="0"/>
  </r>
  <r>
    <n v="183"/>
    <s v="Monthly"/>
    <n v="1"/>
    <m/>
    <s v=""/>
    <m/>
    <n v="0"/>
    <n v="0"/>
    <n v="0"/>
    <m/>
    <s v="Unknown"/>
    <m/>
    <s v="Yes"/>
    <s v="Yes"/>
    <s v="Yes"/>
    <s v="No"/>
    <s v="No"/>
    <m/>
    <m/>
    <s v="The City does not have the capability to determine the actual revenue shortfalls due to limited staff resources in Utility Billing in the Finance Department.  Staff shortages are due to budget constraints imposed on the entire City, hiring freezes, and general City direction to have a limited workforce."/>
    <n v="107356"/>
    <x v="4"/>
    <x v="151"/>
    <x v="0"/>
    <x v="124"/>
    <x v="0"/>
  </r>
  <r>
    <n v="184"/>
    <s v="other"/>
    <n v="0"/>
    <n v="0"/>
    <n v="0"/>
    <s v="0-10%"/>
    <n v="0"/>
    <n v="0"/>
    <n v="0"/>
    <s v="0-10%"/>
    <m/>
    <s v="Neither"/>
    <s v="No"/>
    <s v="No"/>
    <s v="No"/>
    <s v="No"/>
    <s v="No"/>
    <m/>
    <m/>
    <s v="outlook could change as things progress but we pay annual fees so we do not yet know of loss of income for the water system."/>
    <n v="84"/>
    <x v="1"/>
    <x v="152"/>
    <x v="0"/>
    <x v="1"/>
    <x v="0"/>
  </r>
  <r>
    <n v="185"/>
    <s v="Bi-monthly"/>
    <n v="0.5"/>
    <n v="40000"/>
    <n v="20000"/>
    <s v="0-10%"/>
    <s v="0-10%"/>
    <n v="5"/>
    <n v="20000"/>
    <s v="0-10%"/>
    <s v="Unknown"/>
    <s v="Non-payment of bills"/>
    <m/>
    <m/>
    <m/>
    <s v="No"/>
    <s v="No"/>
    <m/>
    <m/>
    <m/>
    <n v="198000"/>
    <x v="4"/>
    <x v="153"/>
    <x v="43"/>
    <x v="125"/>
    <x v="0"/>
  </r>
  <r>
    <n v="186"/>
    <s v="Yearly"/>
    <n v="0.0833333333333333"/>
    <n v="0"/>
    <n v="0"/>
    <s v="0-10%"/>
    <n v="0"/>
    <n v="0"/>
    <n v="0"/>
    <s v="0-10%"/>
    <s v="0-10%"/>
    <m/>
    <s v="No"/>
    <s v="No"/>
    <s v="No"/>
    <s v="No"/>
    <s v="No"/>
    <m/>
    <m/>
    <s v="Yearly billing in September so we had no effect on revenues from Covid to date.  We may have some customers request monthly payments rather than annual billing."/>
    <n v="468"/>
    <x v="1"/>
    <x v="154"/>
    <x v="0"/>
    <x v="1"/>
    <x v="0"/>
  </r>
  <r>
    <n v="187"/>
    <m/>
    <n v="0"/>
    <m/>
    <s v=""/>
    <m/>
    <n v="0"/>
    <n v="0"/>
    <n v="0"/>
    <m/>
    <m/>
    <m/>
    <m/>
    <m/>
    <m/>
    <m/>
    <m/>
    <s v="Chemicals"/>
    <m/>
    <m/>
    <n v="44"/>
    <x v="1"/>
    <x v="155"/>
    <x v="7"/>
    <x v="1"/>
    <x v="0"/>
  </r>
  <r>
    <n v="188"/>
    <s v="Monthly"/>
    <n v="1"/>
    <n v="0"/>
    <n v="0"/>
    <s v="0-10%"/>
    <n v="0"/>
    <n v="0"/>
    <n v="0"/>
    <s v="0-10%"/>
    <s v="0-10%"/>
    <s v="Non-payment of bills"/>
    <s v="No"/>
    <s v="No"/>
    <s v="No"/>
    <s v="No"/>
    <s v="No"/>
    <m/>
    <m/>
    <m/>
    <n v="7854"/>
    <x v="2"/>
    <x v="156"/>
    <x v="7"/>
    <x v="126"/>
    <x v="0"/>
  </r>
  <r>
    <n v="189"/>
    <m/>
    <n v="0"/>
    <m/>
    <s v=""/>
    <m/>
    <n v="0"/>
    <n v="0"/>
    <n v="0"/>
    <m/>
    <m/>
    <s v="Non-payment of bills"/>
    <s v="No"/>
    <s v="No"/>
    <s v="No"/>
    <s v="No"/>
    <s v="No"/>
    <s v="Other (please specify below)"/>
    <s v="Well service repair and availability of contractor to perform work if needed."/>
    <m/>
    <n v="105"/>
    <x v="1"/>
    <x v="157"/>
    <x v="0"/>
    <x v="1"/>
    <x v="0"/>
  </r>
  <r>
    <n v="190"/>
    <s v="Monthly"/>
    <n v="1"/>
    <n v="10000"/>
    <n v="10000"/>
    <s v="0-10%"/>
    <s v="0-10%"/>
    <n v="5"/>
    <n v="10000"/>
    <s v="0-10%"/>
    <s v="0-10%"/>
    <s v="Non-payment of bills"/>
    <s v="Yes"/>
    <s v="Yes"/>
    <s v="Yes"/>
    <s v="No"/>
    <s v="Yes"/>
    <s v="Parts for critical equipment"/>
    <m/>
    <m/>
    <n v="8383"/>
    <x v="2"/>
    <x v="158"/>
    <x v="0"/>
    <x v="127"/>
    <x v="0"/>
  </r>
  <r>
    <n v="191"/>
    <s v="Monthly"/>
    <n v="1"/>
    <m/>
    <s v=""/>
    <s v="0-10%"/>
    <n v="0"/>
    <n v="0"/>
    <n v="0"/>
    <s v="0-10%"/>
    <s v="0-10%"/>
    <s v="Non-payment of bills"/>
    <s v="No"/>
    <s v="No"/>
    <s v="No"/>
    <s v="No"/>
    <s v="No"/>
    <m/>
    <m/>
    <s v="We have $134,000 in outstanding unpaid bills by residents who would otherwise be shut off due to late payment.  We have not asked any residents to provide proof of COVID related financial impacts so it is assumed presently all unpaid bills are COVID related."/>
    <n v="19189"/>
    <x v="3"/>
    <x v="159"/>
    <x v="0"/>
    <x v="128"/>
    <x v="0"/>
  </r>
  <r>
    <n v="192"/>
    <s v="Quarterly"/>
    <n v="0.333333333333333"/>
    <n v="0"/>
    <n v="0"/>
    <s v="0-10%"/>
    <n v="0"/>
    <n v="0"/>
    <n v="0"/>
    <s v="0-10%"/>
    <s v="0-10%"/>
    <s v="Neither"/>
    <m/>
    <m/>
    <m/>
    <s v="No"/>
    <s v="No"/>
    <m/>
    <m/>
    <s v="We are a small (34 connection) mutual with no paid staff.  The  primary  impacts for us have been derived from the affect that the current emergency has on our owner-participants in their personal lives and the limitations those might have on their ability to participate in company operations.  Also, the difficulty in arranging meetings of work groups, the board, etc. with the current limitations."/>
    <n v="92"/>
    <x v="1"/>
    <x v="160"/>
    <x v="0"/>
    <x v="1"/>
    <x v="0"/>
  </r>
  <r>
    <n v="193"/>
    <s v="Monthly"/>
    <n v="1"/>
    <m/>
    <s v=""/>
    <m/>
    <n v="0"/>
    <n v="0"/>
    <n v="0"/>
    <m/>
    <m/>
    <m/>
    <s v="No"/>
    <s v="No"/>
    <s v="No"/>
    <s v="No"/>
    <s v="No"/>
    <s v="Parts for critical equipment"/>
    <m/>
    <m/>
    <n v="70235"/>
    <x v="3"/>
    <x v="161"/>
    <x v="0"/>
    <x v="129"/>
    <x v="0"/>
  </r>
  <r>
    <n v="194"/>
    <s v="Bi-monthly"/>
    <n v="0.5"/>
    <n v="55822"/>
    <n v="27911"/>
    <s v="0-10%"/>
    <s v="0-10%"/>
    <n v="5"/>
    <n v="27911"/>
    <s v="0-10%"/>
    <s v="0-10%"/>
    <s v="Non-payment of bills"/>
    <s v="No"/>
    <s v="No"/>
    <s v="No"/>
    <s v="No"/>
    <s v="No"/>
    <m/>
    <m/>
    <m/>
    <n v="9102"/>
    <x v="2"/>
    <x v="162"/>
    <x v="0"/>
    <x v="130"/>
    <x v="0"/>
  </r>
  <r>
    <n v="195"/>
    <s v="Bi-monthly"/>
    <n v="0.5"/>
    <n v="0"/>
    <n v="0"/>
    <m/>
    <n v="0"/>
    <n v="0"/>
    <n v="0"/>
    <m/>
    <m/>
    <m/>
    <s v="No"/>
    <s v="No"/>
    <s v="No"/>
    <s v="No"/>
    <s v="No"/>
    <s v="Parts for critical equipment"/>
    <m/>
    <s v="We are in uncertain time although we are holding with minimal shortages this can change instantly. We had a Covid scare 2 weeks ago with a contractor all is well now but that can change._x000a__x000a_"/>
    <n v="2013"/>
    <x v="0"/>
    <x v="163"/>
    <x v="0"/>
    <x v="131"/>
    <x v="0"/>
  </r>
  <r>
    <n v="196"/>
    <s v="Bi-monthly"/>
    <n v="0.5"/>
    <m/>
    <s v=""/>
    <s v="0-10%"/>
    <n v="0"/>
    <n v="0"/>
    <n v="0"/>
    <s v="0-10%"/>
    <s v="0-10%"/>
    <s v="Non-payment of bills"/>
    <s v="No"/>
    <s v="No"/>
    <s v="No"/>
    <s v="No"/>
    <s v="No"/>
    <m/>
    <m/>
    <m/>
    <n v="55703"/>
    <x v="3"/>
    <x v="164"/>
    <x v="44"/>
    <x v="132"/>
    <x v="0"/>
  </r>
  <r>
    <n v="197"/>
    <s v="Quarterly"/>
    <n v="0.333333333333333"/>
    <n v="0"/>
    <n v="0"/>
    <s v="0-10%"/>
    <n v="0"/>
    <n v="0"/>
    <n v="0"/>
    <s v="0-10%"/>
    <s v="0-10%"/>
    <s v="Neither"/>
    <s v="No"/>
    <s v="No"/>
    <s v="No"/>
    <s v="No"/>
    <s v="No"/>
    <m/>
    <m/>
    <m/>
    <n v="188"/>
    <x v="1"/>
    <x v="165"/>
    <x v="0"/>
    <x v="1"/>
    <x v="0"/>
  </r>
  <r>
    <n v="198"/>
    <s v="Bi-monthly"/>
    <n v="0.5"/>
    <n v="44454"/>
    <n v="22227"/>
    <s v="0-10%"/>
    <s v="0-10%"/>
    <n v="5"/>
    <n v="22227"/>
    <s v="0-10%"/>
    <s v="Unknown"/>
    <s v="Non-payment of bills"/>
    <s v="No"/>
    <s v="No"/>
    <s v="Yes"/>
    <s v="No"/>
    <s v="Yes"/>
    <m/>
    <m/>
    <m/>
    <n v="35375"/>
    <x v="3"/>
    <x v="166"/>
    <x v="45"/>
    <x v="133"/>
    <x v="0"/>
  </r>
  <r>
    <n v="199"/>
    <s v="Monthly"/>
    <n v="1"/>
    <n v="5000"/>
    <n v="5000"/>
    <s v="0-10%"/>
    <s v="0-10%"/>
    <n v="5"/>
    <n v="5000"/>
    <s v="0-10%"/>
    <s v="Unknown"/>
    <s v="Both"/>
    <s v="No"/>
    <s v="No"/>
    <s v="No"/>
    <s v="No"/>
    <s v="No"/>
    <s v="Chemicals"/>
    <m/>
    <s v="Though OMWD has not yet experienced significant issues with nonpayment, we anticipate this to worsen in the coming months as federal COVID-related unemployment benefits expire, and particularly if the economy does not improve."/>
    <n v="86478"/>
    <x v="3"/>
    <x v="167"/>
    <x v="0"/>
    <x v="134"/>
    <x v="0"/>
  </r>
  <r>
    <n v="200"/>
    <s v="Monthly"/>
    <n v="1"/>
    <m/>
    <s v=""/>
    <s v="Over 30%"/>
    <s v="Over 30%"/>
    <n v="40"/>
    <s v=""/>
    <s v="0-10%"/>
    <s v="Unknown"/>
    <s v="Non-payment of bills"/>
    <s v="No"/>
    <s v="No"/>
    <s v="No"/>
    <s v="No"/>
    <s v="No"/>
    <s v="Chemicals, Parts for critical equipment, Other (please specify below)"/>
    <s v="Hand sanitizer and PPE"/>
    <s v="All the chemicals and parts needed to operate are available, however, it takes longer time to obtain them."/>
    <n v="26273"/>
    <x v="3"/>
    <x v="168"/>
    <x v="46"/>
    <x v="135"/>
    <x v="0"/>
  </r>
  <r>
    <n v="201"/>
    <s v="Monthly"/>
    <n v="1"/>
    <n v="29000"/>
    <n v="29000"/>
    <s v="11-20%"/>
    <s v="11-20%"/>
    <n v="15"/>
    <n v="29000"/>
    <s v="0-10%"/>
    <s v="11-20%"/>
    <s v="Reduced usage"/>
    <s v="No"/>
    <s v="No"/>
    <s v="No"/>
    <s v="No"/>
    <s v="No"/>
    <s v="Other (please specify below)"/>
    <s v="Cleaning and Disinfection items hard to get for Covid protection."/>
    <m/>
    <n v="8948"/>
    <x v="2"/>
    <x v="169"/>
    <x v="0"/>
    <x v="136"/>
    <x v="0"/>
  </r>
  <r>
    <n v="202"/>
    <s v="Monthly"/>
    <n v="1"/>
    <n v="21262"/>
    <n v="21262"/>
    <s v="0-10%"/>
    <s v="0-10%"/>
    <n v="5"/>
    <n v="21262"/>
    <s v="0-10%"/>
    <s v="0-10%"/>
    <s v="Non-payment of bills"/>
    <s v="No"/>
    <s v="No"/>
    <s v="No"/>
    <s v="No"/>
    <s v="No"/>
    <m/>
    <m/>
    <s v="Our water consumption is up as more people are home during the day.  We are not charging late fees and we are not shutting off water.  This has caused a revenue loss of about $6,000 per month.  Also, we are operating with only half of our employees on duty at a time.  They are working week on week off so as to maintain social distancing.  Thus, we are paying our employees when they are not working on their COVID week off.  We are losing productivity, behind on customer generated work orders, deferring maintenance, and repairs."/>
    <n v="6979"/>
    <x v="2"/>
    <x v="170"/>
    <x v="7"/>
    <x v="137"/>
    <x v="0"/>
  </r>
  <r>
    <n v="203"/>
    <m/>
    <n v="0"/>
    <m/>
    <s v=""/>
    <m/>
    <n v="0"/>
    <n v="0"/>
    <n v="0"/>
    <m/>
    <m/>
    <m/>
    <s v="No"/>
    <s v="No"/>
    <s v="No"/>
    <s v="No"/>
    <s v="No"/>
    <m/>
    <m/>
    <m/>
    <n v="115"/>
    <x v="1"/>
    <x v="171"/>
    <x v="0"/>
    <x v="1"/>
    <x v="0"/>
  </r>
  <r>
    <n v="204"/>
    <s v="Bi-monthly"/>
    <n v="0.5"/>
    <n v="50191"/>
    <n v="25095.5"/>
    <s v="11-20%"/>
    <s v="11-20%"/>
    <n v="15"/>
    <n v="25095.5"/>
    <s v="11-20%"/>
    <s v="Over 30%"/>
    <s v="Reduced usage"/>
    <m/>
    <m/>
    <m/>
    <m/>
    <m/>
    <m/>
    <m/>
    <s v="It is hard to predict what will happen in the next months. But at this time we are fully staffed and are not experiencing any supply chain issues."/>
    <n v="1435"/>
    <x v="0"/>
    <x v="172"/>
    <x v="0"/>
    <x v="138"/>
    <x v="1"/>
  </r>
  <r>
    <n v="205"/>
    <s v="Monthly"/>
    <n v="1"/>
    <n v="9783.52"/>
    <n v="9783.52"/>
    <s v="11-20%"/>
    <s v="11-20%"/>
    <n v="15"/>
    <n v="9783.52"/>
    <s v="11-20%"/>
    <s v="0-10%"/>
    <s v="Non-payment of bills"/>
    <s v="No"/>
    <s v="No"/>
    <s v="Yes"/>
    <s v="No"/>
    <s v="No"/>
    <m/>
    <m/>
    <s v="Due to  the Covid 19 pandemic we are restricted  in enforcing our bylaws and rules and regulation, therefore we are experiencing a financial hardship"/>
    <n v="1850"/>
    <x v="0"/>
    <x v="173"/>
    <x v="7"/>
    <x v="139"/>
    <x v="0"/>
  </r>
  <r>
    <n v="206"/>
    <s v="Monthly"/>
    <n v="1"/>
    <m/>
    <s v=""/>
    <s v="0-10%"/>
    <n v="0"/>
    <n v="0"/>
    <n v="0"/>
    <s v="0-10%"/>
    <s v="0-10%"/>
    <s v="Non-payment of bills"/>
    <s v="No"/>
    <s v="No"/>
    <s v="No"/>
    <s v="No"/>
    <s v="No"/>
    <m/>
    <m/>
    <s v="we have had very few accounts go past 3 month past due.  For the most part accounts have continued to remain current"/>
    <n v="775"/>
    <x v="0"/>
    <x v="174"/>
    <x v="7"/>
    <x v="140"/>
    <x v="0"/>
  </r>
  <r>
    <n v="207"/>
    <s v="Monthly"/>
    <n v="1"/>
    <m/>
    <s v=""/>
    <s v="0-10%"/>
    <n v="0"/>
    <n v="0"/>
    <n v="0"/>
    <s v="0-10%"/>
    <s v="0-10%"/>
    <s v="Neither"/>
    <s v="No"/>
    <s v="No"/>
    <s v="No"/>
    <s v="No"/>
    <s v="No"/>
    <m/>
    <m/>
    <s v="very few accounts going past 3 months past due."/>
    <n v="140"/>
    <x v="1"/>
    <x v="175"/>
    <x v="7"/>
    <x v="1"/>
    <x v="0"/>
  </r>
  <r>
    <n v="208"/>
    <s v="Monthly"/>
    <n v="1"/>
    <n v="0"/>
    <n v="0"/>
    <s v="0-10%"/>
    <n v="0"/>
    <n v="0"/>
    <n v="0"/>
    <s v="0-10%"/>
    <s v="0-10%"/>
    <s v="Neither"/>
    <s v="No"/>
    <s v="No"/>
    <s v="No"/>
    <s v="No"/>
    <s v="No"/>
    <m/>
    <m/>
    <m/>
    <n v="4762"/>
    <x v="2"/>
    <x v="176"/>
    <x v="0"/>
    <x v="141"/>
    <x v="0"/>
  </r>
  <r>
    <n v="209"/>
    <s v="Monthly"/>
    <n v="1"/>
    <n v="0"/>
    <n v="0"/>
    <s v="0-10%"/>
    <n v="0"/>
    <n v="0"/>
    <n v="0"/>
    <s v="0-10%"/>
    <s v="0-10%"/>
    <s v="Neither"/>
    <s v="No"/>
    <s v="No"/>
    <s v="No"/>
    <s v="No"/>
    <s v="No"/>
    <s v="Chemicals, Parts for critical equipment"/>
    <m/>
    <m/>
    <n v="83546"/>
    <x v="3"/>
    <x v="177"/>
    <x v="0"/>
    <x v="142"/>
    <x v="0"/>
  </r>
  <r>
    <n v="210"/>
    <s v="Monthly"/>
    <n v="1"/>
    <n v="0"/>
    <n v="0"/>
    <s v="0-10%"/>
    <n v="0"/>
    <n v="0"/>
    <n v="0"/>
    <s v="0-10%"/>
    <s v="0-10%"/>
    <s v="Non-payment of bills"/>
    <s v="No"/>
    <s v="No"/>
    <s v="No"/>
    <s v="No"/>
    <s v="No"/>
    <s v="Other (please specify below)"/>
    <s v="We are having issues getting PPE"/>
    <m/>
    <n v="30000"/>
    <x v="3"/>
    <x v="178"/>
    <x v="0"/>
    <x v="143"/>
    <x v="0"/>
  </r>
  <r>
    <n v="211"/>
    <s v="Bi-monthly"/>
    <n v="0.5"/>
    <n v="32910"/>
    <n v="16455"/>
    <s v="0-10%"/>
    <s v="0-10%"/>
    <n v="5"/>
    <n v="16455"/>
    <s v="Over 30%"/>
    <s v="0-10%"/>
    <s v="Non-payment of bills"/>
    <s v="No"/>
    <s v="No"/>
    <s v="No"/>
    <s v="No"/>
    <s v="No"/>
    <m/>
    <m/>
    <m/>
    <n v="96179"/>
    <x v="3"/>
    <x v="179"/>
    <x v="47"/>
    <x v="144"/>
    <x v="0"/>
  </r>
  <r>
    <n v="212"/>
    <s v="0"/>
    <n v="0"/>
    <n v="0"/>
    <n v="0"/>
    <s v="0-10%"/>
    <n v="0"/>
    <n v="0"/>
    <n v="0"/>
    <s v="0-10%"/>
    <s v="0-10%"/>
    <s v="Neither"/>
    <s v="Yes"/>
    <s v="Yes"/>
    <s v="No"/>
    <s v="No"/>
    <s v="No"/>
    <m/>
    <m/>
    <s v="water fees are included with the dues for the H.O.A."/>
    <n v="359"/>
    <x v="1"/>
    <x v="180"/>
    <x v="0"/>
    <x v="145"/>
    <x v="0"/>
  </r>
  <r>
    <n v="213"/>
    <s v="Bi-monthly"/>
    <n v="0.5"/>
    <m/>
    <s v=""/>
    <s v="21-30%"/>
    <s v="21-30%"/>
    <n v="25"/>
    <s v=""/>
    <s v="21-30%"/>
    <s v="21-30%"/>
    <s v="Both"/>
    <s v="Yes"/>
    <s v="Yes"/>
    <s v="Yes"/>
    <s v="No"/>
    <s v="Yes"/>
    <s v="Parts for critical equipment"/>
    <m/>
    <m/>
    <n v="868"/>
    <x v="0"/>
    <x v="181"/>
    <x v="0"/>
    <x v="146"/>
    <x v="0"/>
  </r>
  <r>
    <n v="214"/>
    <s v="Monthly"/>
    <n v="1"/>
    <n v="0"/>
    <n v="0"/>
    <s v="0-10%"/>
    <n v="0"/>
    <n v="0"/>
    <n v="0"/>
    <s v="0-10%"/>
    <s v="Unknown"/>
    <m/>
    <s v="No"/>
    <s v="No"/>
    <s v="No"/>
    <s v="No"/>
    <s v="No"/>
    <m/>
    <m/>
    <s v="We have experienced a reduction in late payments. However, June of 2020 brought in more revenue than June of 2019. We have not written off any revenue due to COVID-19"/>
    <n v="113061"/>
    <x v="4"/>
    <x v="182"/>
    <x v="48"/>
    <x v="147"/>
    <x v="0"/>
  </r>
  <r>
    <n v="215"/>
    <m/>
    <n v="0"/>
    <n v="0"/>
    <s v=""/>
    <s v="0-10%"/>
    <n v="0"/>
    <n v="0"/>
    <n v="0"/>
    <s v="0-10%"/>
    <s v="0-10%"/>
    <m/>
    <s v="No"/>
    <s v="No"/>
    <s v="No"/>
    <s v="No"/>
    <s v="No"/>
    <m/>
    <m/>
    <s v="Ponderosa CSD bills annually as a direct charge on property tax bills.  At this time, our district is not experiencing any difficulties because of Covid19."/>
    <n v="340"/>
    <x v="1"/>
    <x v="183"/>
    <x v="0"/>
    <x v="148"/>
    <x v="0"/>
  </r>
  <r>
    <n v="216"/>
    <s v="Monthly"/>
    <n v="1"/>
    <n v="900"/>
    <n v="900"/>
    <s v="0-10%"/>
    <s v="0-10%"/>
    <n v="5"/>
    <n v="900"/>
    <s v="0-10%"/>
    <s v="0-10%"/>
    <s v="Non-payment of bills"/>
    <s v="No"/>
    <s v="No"/>
    <s v="No"/>
    <s v="No"/>
    <s v="No"/>
    <s v="Chemicals"/>
    <m/>
    <s v="So far we have been working with our customers on payment plans and differing payments until they get back to work. We have received the Paycheck Protection Program, that has helped with Staff who have needed time off due to Covid19 exposure."/>
    <n v="501"/>
    <x v="0"/>
    <x v="184"/>
    <x v="0"/>
    <x v="1"/>
    <x v="0"/>
  </r>
  <r>
    <n v="217"/>
    <s v="Monthly"/>
    <n v="1"/>
    <n v="1500"/>
    <n v="1500"/>
    <s v="0-10%"/>
    <s v="0-10%"/>
    <n v="5"/>
    <n v="1500"/>
    <s v="0-10%"/>
    <s v="0-10%"/>
    <s v="Non-payment of bills"/>
    <s v="No"/>
    <s v="No"/>
    <s v="No"/>
    <s v="No"/>
    <s v="No"/>
    <s v="Chemicals"/>
    <m/>
    <s v="We have been working with our customers on payment plans and deferring payment until they get back to work. We have received the Paycheck protection loan, that has helped with the staff that  have needed time off due to Covid19 exposure."/>
    <n v="1103"/>
    <x v="0"/>
    <x v="185"/>
    <x v="0"/>
    <x v="149"/>
    <x v="0"/>
  </r>
  <r>
    <n v="218"/>
    <s v="Bi-monthly"/>
    <n v="0.5"/>
    <n v="46660"/>
    <n v="23330"/>
    <s v="0-10%"/>
    <s v="0-10%"/>
    <n v="5"/>
    <n v="23330"/>
    <s v="0-10%"/>
    <s v="0-10%"/>
    <s v="Reduced usage"/>
    <m/>
    <m/>
    <m/>
    <s v="No"/>
    <s v="No"/>
    <m/>
    <m/>
    <m/>
    <n v="94133"/>
    <x v="3"/>
    <x v="186"/>
    <x v="49"/>
    <x v="150"/>
    <x v="0"/>
  </r>
  <r>
    <n v="219"/>
    <s v="Monthly"/>
    <n v="1"/>
    <n v="18456.47"/>
    <n v="18456.47"/>
    <s v="0-10%"/>
    <s v="0-10%"/>
    <n v="5"/>
    <n v="18456.47"/>
    <s v="11-20%"/>
    <s v="Unknown"/>
    <s v="Non-payment of bills"/>
    <s v="No"/>
    <s v="No"/>
    <s v="No"/>
    <s v="No"/>
    <s v="No"/>
    <s v="Chemicals"/>
    <m/>
    <m/>
    <n v="6032"/>
    <x v="2"/>
    <x v="187"/>
    <x v="0"/>
    <x v="151"/>
    <x v="0"/>
  </r>
  <r>
    <n v="220"/>
    <s v="Monthly"/>
    <n v="1"/>
    <n v="15000"/>
    <n v="15000"/>
    <s v="Over 30%"/>
    <s v="Over 30%"/>
    <n v="40"/>
    <n v="15000"/>
    <s v="Over 30%"/>
    <s v="Unknown"/>
    <s v="Non-payment of bills"/>
    <s v="Yes"/>
    <s v="Yes"/>
    <s v="Yes"/>
    <s v="No"/>
    <s v="Yes"/>
    <s v="Parts for critical equipment"/>
    <m/>
    <m/>
    <n v="2444"/>
    <x v="0"/>
    <x v="188"/>
    <x v="7"/>
    <x v="152"/>
    <x v="0"/>
  </r>
  <r>
    <n v="221"/>
    <s v="Bi-monthly"/>
    <n v="0.5"/>
    <m/>
    <s v=""/>
    <m/>
    <n v="0"/>
    <n v="0"/>
    <n v="0"/>
    <m/>
    <m/>
    <m/>
    <s v="No"/>
    <s v="No"/>
    <s v="No"/>
    <s v="No"/>
    <s v="No"/>
    <m/>
    <m/>
    <s v="Bills for May/June 2020 were mailed out on 7-17-2020. Payments are due 30 days from mailing.  We do not have sufficient information to answer the Financial Information section."/>
    <n v="81"/>
    <x v="1"/>
    <x v="189"/>
    <x v="0"/>
    <x v="1"/>
    <x v="0"/>
  </r>
  <r>
    <n v="222"/>
    <s v="Monthly"/>
    <n v="1"/>
    <n v="800"/>
    <n v="800"/>
    <s v="0-10%"/>
    <s v="0-10%"/>
    <n v="5"/>
    <n v="800"/>
    <s v="0-10%"/>
    <s v="0-10%"/>
    <s v="Non-payment of bills"/>
    <s v="Yes"/>
    <s v="Yes"/>
    <s v="Yes"/>
    <s v="No"/>
    <s v="No"/>
    <s v="Other (please specify below)"/>
    <s v="CA not requiring residents to pay back until Dec 2021"/>
    <m/>
    <n v="308"/>
    <x v="1"/>
    <x v="190"/>
    <x v="0"/>
    <x v="1"/>
    <x v="0"/>
  </r>
  <r>
    <n v="223"/>
    <s v="Monthly"/>
    <n v="1"/>
    <n v="5000"/>
    <n v="5000"/>
    <s v="0-10%"/>
    <s v="0-10%"/>
    <n v="5"/>
    <n v="5000"/>
    <s v="11-20%"/>
    <s v="0-10%"/>
    <s v="Both"/>
    <s v="No"/>
    <s v="No"/>
    <s v="No"/>
    <s v="No"/>
    <s v="No"/>
    <s v="Parts for critical equipment"/>
    <m/>
    <m/>
    <n v="14415"/>
    <x v="3"/>
    <x v="191"/>
    <x v="50"/>
    <x v="153"/>
    <x v="0"/>
  </r>
  <r>
    <n v="224"/>
    <m/>
    <n v="0"/>
    <m/>
    <s v=""/>
    <s v="0-10%"/>
    <n v="0"/>
    <n v="0"/>
    <n v="0"/>
    <s v="0-10%"/>
    <s v="0-10%"/>
    <s v="Neither"/>
    <s v="No"/>
    <s v="No"/>
    <s v="No"/>
    <s v="No"/>
    <s v="No"/>
    <m/>
    <m/>
    <m/>
    <n v="55"/>
    <x v="1"/>
    <x v="192"/>
    <x v="0"/>
    <x v="1"/>
    <x v="0"/>
  </r>
  <r>
    <n v="225"/>
    <s v="Monthly"/>
    <n v="1"/>
    <m/>
    <s v=""/>
    <s v="0-10%"/>
    <n v="0"/>
    <n v="0"/>
    <n v="0"/>
    <s v="0-10%"/>
    <s v="Unknown"/>
    <s v="Non-payment of bills"/>
    <s v="No"/>
    <s v="No"/>
    <s v="No"/>
    <s v="No"/>
    <s v="No"/>
    <m/>
    <m/>
    <m/>
    <n v="132916"/>
    <x v="4"/>
    <x v="193"/>
    <x v="51"/>
    <x v="154"/>
    <x v="0"/>
  </r>
  <r>
    <n v="226"/>
    <s v="Monthly"/>
    <n v="1"/>
    <n v="2890"/>
    <n v="2890"/>
    <s v="0-10%"/>
    <s v="0-10%"/>
    <n v="5"/>
    <n v="2890"/>
    <s v="0-10%"/>
    <s v="Unknown"/>
    <s v="Non-payment of bills"/>
    <s v="No"/>
    <s v="No"/>
    <s v="No"/>
    <s v="No"/>
    <s v="No"/>
    <m/>
    <m/>
    <s v="We are a very small agency, not being able to collect late fees or to collect from non-payers really affects our income. It may not be high numbers but we operate on a very slim margin. To force us to implement the restrictions with no compensation is unfair."/>
    <n v="550"/>
    <x v="0"/>
    <x v="194"/>
    <x v="7"/>
    <x v="155"/>
    <x v="0"/>
  </r>
  <r>
    <n v="227"/>
    <m/>
    <n v="0"/>
    <m/>
    <s v=""/>
    <m/>
    <n v="0"/>
    <n v="0"/>
    <n v="0"/>
    <m/>
    <m/>
    <m/>
    <s v="No"/>
    <s v="No"/>
    <s v="No"/>
    <s v="No"/>
    <s v="No"/>
    <m/>
    <m/>
    <m/>
    <n v="860"/>
    <x v="0"/>
    <x v="195"/>
    <x v="0"/>
    <x v="156"/>
    <x v="0"/>
  </r>
  <r>
    <n v="228"/>
    <s v="Monthly"/>
    <n v="1"/>
    <n v="0"/>
    <n v="0"/>
    <s v="0-10%"/>
    <n v="0"/>
    <n v="0"/>
    <n v="0"/>
    <s v="0-10%"/>
    <s v="0-10%"/>
    <s v="Neither"/>
    <s v="No"/>
    <s v="No"/>
    <s v="No"/>
    <s v="No"/>
    <s v="No"/>
    <m/>
    <s v="Only time delays on delivery."/>
    <s v="We are short staff in our backflow program."/>
    <n v="46315"/>
    <x v="3"/>
    <x v="196"/>
    <x v="52"/>
    <x v="1"/>
    <x v="0"/>
  </r>
  <r>
    <n v="229"/>
    <s v="Monthly"/>
    <n v="1"/>
    <n v="4000"/>
    <n v="4000"/>
    <s v="0-10%"/>
    <s v="0-10%"/>
    <n v="5"/>
    <n v="4000"/>
    <s v="0-10%"/>
    <s v="0-10%"/>
    <s v="Both"/>
    <s v="No"/>
    <s v="No"/>
    <s v="No"/>
    <s v="Yes"/>
    <s v="No"/>
    <m/>
    <m/>
    <m/>
    <n v="1450"/>
    <x v="0"/>
    <x v="2"/>
    <x v="1"/>
    <x v="157"/>
    <x v="0"/>
  </r>
  <r>
    <n v="231"/>
    <s v="Monthly"/>
    <n v="1"/>
    <m/>
    <s v=""/>
    <s v="0-10%"/>
    <n v="0"/>
    <n v="0"/>
    <n v="0"/>
    <s v="0-10%"/>
    <s v="Unknown"/>
    <s v="Both"/>
    <s v="No"/>
    <s v="No"/>
    <s v="No"/>
    <s v="No"/>
    <s v="No"/>
    <m/>
    <m/>
    <m/>
    <n v="32212"/>
    <x v="3"/>
    <x v="197"/>
    <x v="0"/>
    <x v="158"/>
    <x v="0"/>
  </r>
  <r>
    <n v="232"/>
    <s v="Anually"/>
    <n v="0.0833333333333333"/>
    <n v="10794.46"/>
    <n v="899.538333333333"/>
    <s v="0-10%"/>
    <s v="0-10%"/>
    <n v="5"/>
    <n v="899.538333333333"/>
    <s v="0-10%"/>
    <s v="0-10%"/>
    <s v="Non-payment of bills"/>
    <s v="No"/>
    <s v="No"/>
    <s v="No"/>
    <s v="No"/>
    <s v="No"/>
    <m/>
    <s v="None"/>
    <m/>
    <n v="995"/>
    <x v="0"/>
    <x v="198"/>
    <x v="0"/>
    <x v="159"/>
    <x v="0"/>
  </r>
  <r>
    <n v="233"/>
    <m/>
    <n v="0"/>
    <m/>
    <s v=""/>
    <m/>
    <n v="0"/>
    <n v="0"/>
    <n v="0"/>
    <m/>
    <m/>
    <m/>
    <s v="No"/>
    <s v="No"/>
    <s v="No"/>
    <s v="No"/>
    <s v="No"/>
    <m/>
    <m/>
    <m/>
    <n v="400"/>
    <x v="1"/>
    <x v="199"/>
    <x v="7"/>
    <x v="49"/>
    <x v="0"/>
  </r>
  <r>
    <n v="234"/>
    <s v="Bi-monthly"/>
    <n v="0.5"/>
    <m/>
    <s v=""/>
    <s v="0-10%"/>
    <n v="0"/>
    <n v="0"/>
    <n v="0"/>
    <s v="0-10%"/>
    <s v="Unknown"/>
    <s v="Reduced usage"/>
    <s v="No"/>
    <s v="No"/>
    <s v="No"/>
    <s v="No"/>
    <s v="No"/>
    <m/>
    <m/>
    <m/>
    <n v="42067"/>
    <x v="3"/>
    <x v="200"/>
    <x v="53"/>
    <x v="160"/>
    <x v="0"/>
  </r>
  <r>
    <n v="236"/>
    <s v="Monthly"/>
    <n v="1"/>
    <n v="1000"/>
    <n v="1000"/>
    <s v="0-10%"/>
    <s v="0-10%"/>
    <n v="5"/>
    <n v="1000"/>
    <s v="0-10%"/>
    <s v="0-10%"/>
    <s v="Non-payment of bills"/>
    <s v="No"/>
    <s v="No"/>
    <s v="No"/>
    <s v="No"/>
    <s v="No"/>
    <m/>
    <m/>
    <m/>
    <n v="735"/>
    <x v="0"/>
    <x v="201"/>
    <x v="0"/>
    <x v="1"/>
    <x v="0"/>
  </r>
  <r>
    <n v="237"/>
    <m/>
    <n v="0"/>
    <m/>
    <s v=""/>
    <m/>
    <n v="0"/>
    <n v="0"/>
    <n v="0"/>
    <m/>
    <m/>
    <m/>
    <m/>
    <s v="No"/>
    <s v="No"/>
    <s v="No"/>
    <s v="No"/>
    <m/>
    <m/>
    <m/>
    <n v="92"/>
    <x v="1"/>
    <x v="202"/>
    <x v="0"/>
    <x v="1"/>
    <x v="0"/>
  </r>
</pivotCacheRecords>
</file>

<file path=xl/pivotCache/pivotCacheRecords6.xml><?xml version="1.0" encoding="utf-8"?>
<pivotCacheRecords xmlns="http://schemas.openxmlformats.org/spreadsheetml/2006/main" xmlns:r="http://schemas.openxmlformats.org/officeDocument/2006/relationships" count="1130">
  <r>
    <n v="11565194193"/>
    <x v="0"/>
    <s v="1"/>
    <m/>
    <x v="0"/>
    <x v="0"/>
    <x v="0"/>
    <s v="21 to 30%"/>
    <m/>
    <m/>
    <m/>
    <s v="Less than 2 months"/>
    <n v="1"/>
    <s v="Yes"/>
    <m/>
    <s v="keeping staff"/>
    <s v="paying bills, like electricity"/>
    <m/>
    <m/>
    <s v="complying with state and/or federal regulations"/>
    <s v="delaying or impeding capital improvement projects"/>
    <s v="paying back existing debt"/>
    <m/>
    <m/>
    <m/>
    <s v="Increase"/>
    <m/>
    <s v=""/>
    <s v=""/>
    <m/>
    <s v=""/>
    <m/>
    <m/>
    <m/>
    <m/>
    <m/>
    <m/>
    <m/>
    <m/>
    <m/>
    <m/>
    <m/>
    <m/>
    <m/>
    <m/>
    <m/>
    <m/>
    <m/>
    <m/>
    <m/>
    <m/>
    <m/>
    <x v="0"/>
    <x v="0"/>
  </r>
  <r>
    <n v="11565525658"/>
    <x v="1"/>
    <s v="1"/>
    <m/>
    <x v="1"/>
    <x v="1"/>
    <x v="1"/>
    <s v="41 to 50%"/>
    <n v="14"/>
    <n v="0"/>
    <n v="0"/>
    <s v="7 to 12 months"/>
    <n v="9"/>
    <s v="Yes"/>
    <s v="paying staff"/>
    <s v="keeping staff"/>
    <m/>
    <m/>
    <s v="maintaining our system"/>
    <s v="complying with state and/or federal regulations"/>
    <s v="delaying or impeding capital improvement projects"/>
    <m/>
    <m/>
    <m/>
    <m/>
    <s v="Decrease"/>
    <n v="19.4"/>
    <n v="-19.4"/>
    <s v="-20 - -11%"/>
    <n v="55780"/>
    <n v="-55780"/>
    <m/>
    <m/>
    <m/>
    <m/>
    <m/>
    <s v="Do not want to answer"/>
    <m/>
    <s v="No"/>
    <s v="No"/>
    <m/>
    <m/>
    <m/>
    <s v="Help accessing financial assistance"/>
    <m/>
    <m/>
    <m/>
    <s v="Help complying with state and/or federal regulations"/>
    <m/>
    <m/>
    <m/>
    <m/>
    <x v="1"/>
    <x v="0"/>
  </r>
  <r>
    <n v="11565578502"/>
    <x v="2"/>
    <s v="1"/>
    <m/>
    <x v="0"/>
    <x v="2"/>
    <x v="2"/>
    <s v="11 to 20%"/>
    <n v="8"/>
    <n v="3"/>
    <n v="0"/>
    <s v="2 to 6 months"/>
    <n v="4"/>
    <s v="Yes"/>
    <m/>
    <m/>
    <m/>
    <m/>
    <m/>
    <m/>
    <s v="delaying or impeding capital improvement projects"/>
    <m/>
    <m/>
    <m/>
    <s v="None yet/too early to tell"/>
    <s v="Increase"/>
    <n v="19"/>
    <n v="19"/>
    <s v="10 - 19%"/>
    <n v="12469"/>
    <n v="12469"/>
    <s v="Yes"/>
    <s v="Bond(s)"/>
    <m/>
    <m/>
    <m/>
    <m/>
    <m/>
    <s v="No"/>
    <s v="No"/>
    <m/>
    <s v="Providing food/meals"/>
    <m/>
    <m/>
    <m/>
    <m/>
    <m/>
    <m/>
    <m/>
    <m/>
    <s v="Not sure"/>
    <m/>
    <x v="2"/>
    <x v="0"/>
  </r>
  <r>
    <n v="11565735154"/>
    <x v="1"/>
    <s v="1"/>
    <m/>
    <x v="1"/>
    <x v="2"/>
    <x v="3"/>
    <m/>
    <n v="3"/>
    <n v="0"/>
    <n v="0"/>
    <s v="Don't know"/>
    <s v=""/>
    <s v="Not sure"/>
    <m/>
    <m/>
    <m/>
    <m/>
    <m/>
    <m/>
    <m/>
    <m/>
    <m/>
    <m/>
    <m/>
    <m/>
    <m/>
    <n v="0"/>
    <s v="0 - 9%"/>
    <m/>
    <s v=""/>
    <s v="Yes"/>
    <m/>
    <s v="U.S. Department of Agriculture loan(s)"/>
    <m/>
    <m/>
    <m/>
    <m/>
    <s v="No"/>
    <s v="No"/>
    <m/>
    <m/>
    <m/>
    <m/>
    <m/>
    <m/>
    <m/>
    <m/>
    <m/>
    <m/>
    <s v="Not sure"/>
    <m/>
    <x v="3"/>
    <x v="0"/>
  </r>
  <r>
    <n v="11565944100"/>
    <x v="3"/>
    <s v="1"/>
    <m/>
    <x v="0"/>
    <x v="2"/>
    <x v="4"/>
    <s v="1 to 10%"/>
    <n v="2"/>
    <n v="1"/>
    <n v="1"/>
    <s v="7 to 12 months"/>
    <n v="9"/>
    <s v="Not sure"/>
    <m/>
    <m/>
    <m/>
    <m/>
    <m/>
    <m/>
    <m/>
    <m/>
    <m/>
    <m/>
    <m/>
    <m/>
    <m/>
    <n v="0"/>
    <s v="0 - 9%"/>
    <m/>
    <s v=""/>
    <s v="Yes"/>
    <m/>
    <s v="U.S. Department of Agriculture loan(s)"/>
    <m/>
    <m/>
    <m/>
    <m/>
    <s v="No"/>
    <s v="No"/>
    <m/>
    <m/>
    <m/>
    <m/>
    <m/>
    <m/>
    <m/>
    <m/>
    <m/>
    <m/>
    <s v="Not sure"/>
    <m/>
    <x v="4"/>
    <x v="0"/>
  </r>
  <r>
    <n v="11566025103"/>
    <x v="2"/>
    <m/>
    <m/>
    <x v="2"/>
    <x v="3"/>
    <x v="5"/>
    <s v="31 to 40%"/>
    <n v="0"/>
    <n v="2"/>
    <n v="0"/>
    <s v="Less than 2 months"/>
    <n v="1"/>
    <s v="Yes"/>
    <s v="paying staff"/>
    <m/>
    <s v="paying bills, like electricity"/>
    <m/>
    <s v="maintaining our system"/>
    <s v="complying with state and/or federal regulations"/>
    <s v="delaying or impeding capital improvement projects"/>
    <s v="paying back existing debt"/>
    <m/>
    <m/>
    <m/>
    <s v="Decrease"/>
    <n v="27"/>
    <n v="-27"/>
    <s v="-30 - -21%"/>
    <n v="1100"/>
    <n v="-1100"/>
    <s v="Yes"/>
    <m/>
    <s v="U.S. Department of Agriculture loan(s)"/>
    <m/>
    <m/>
    <m/>
    <m/>
    <s v="Yes"/>
    <s v="No"/>
    <s v="Personnel backups"/>
    <s v="None/NA"/>
    <s v="Help navigating resources and/or policy changes"/>
    <s v="Help accessing financial assistance"/>
    <m/>
    <m/>
    <m/>
    <s v="Help complying with state and/or federal regulations"/>
    <m/>
    <m/>
    <m/>
    <m/>
    <x v="5"/>
    <x v="0"/>
  </r>
  <r>
    <n v="11566039630"/>
    <x v="2"/>
    <s v="1"/>
    <m/>
    <x v="1"/>
    <x v="3"/>
    <x v="6"/>
    <s v="0 percent"/>
    <n v="0"/>
    <n v="1"/>
    <n v="1"/>
    <s v="Do not want to answer"/>
    <s v=""/>
    <s v="No"/>
    <m/>
    <m/>
    <m/>
    <m/>
    <m/>
    <m/>
    <m/>
    <m/>
    <m/>
    <m/>
    <m/>
    <m/>
    <m/>
    <n v="0"/>
    <s v="0 - 9%"/>
    <m/>
    <s v=""/>
    <s v="No"/>
    <m/>
    <m/>
    <m/>
    <s v="Not borrowing"/>
    <m/>
    <m/>
    <s v="No"/>
    <s v="No"/>
    <m/>
    <m/>
    <m/>
    <m/>
    <m/>
    <m/>
    <m/>
    <m/>
    <m/>
    <m/>
    <s v="Not sure"/>
    <m/>
    <x v="6"/>
    <x v="0"/>
  </r>
  <r>
    <n v="11566093500"/>
    <x v="2"/>
    <s v="1"/>
    <m/>
    <x v="1"/>
    <x v="1"/>
    <x v="3"/>
    <m/>
    <n v="5"/>
    <n v="0"/>
    <n v="0"/>
    <s v="More than a year"/>
    <n v="15"/>
    <s v="No"/>
    <m/>
    <m/>
    <m/>
    <m/>
    <m/>
    <m/>
    <m/>
    <m/>
    <m/>
    <m/>
    <m/>
    <m/>
    <m/>
    <n v="0"/>
    <s v="0 - 9%"/>
    <m/>
    <s v=""/>
    <s v="Yes"/>
    <m/>
    <m/>
    <s v="State Revolving Fund loan(s)"/>
    <m/>
    <m/>
    <m/>
    <s v="No"/>
    <s v="No"/>
    <m/>
    <m/>
    <m/>
    <m/>
    <m/>
    <m/>
    <m/>
    <m/>
    <m/>
    <m/>
    <m/>
    <s v="None/NA"/>
    <x v="7"/>
    <x v="0"/>
  </r>
  <r>
    <n v="11566181945"/>
    <x v="3"/>
    <s v="1"/>
    <m/>
    <x v="1"/>
    <x v="2"/>
    <x v="7"/>
    <s v="1 to 10%"/>
    <n v="0"/>
    <n v="2"/>
    <n v="1"/>
    <s v="2 to 6 months"/>
    <n v="4"/>
    <s v="Yes"/>
    <m/>
    <s v="keeping staff"/>
    <s v="paying bills, like electricity"/>
    <s v="paying for chemicals"/>
    <s v="maintaining our system"/>
    <s v="complying with state and/or federal regulations"/>
    <m/>
    <s v="paying back existing debt"/>
    <m/>
    <m/>
    <m/>
    <s v="Decrease"/>
    <n v="15"/>
    <n v="-15"/>
    <s v="-20 - -11%"/>
    <n v="975"/>
    <n v="-975"/>
    <s v="Yes"/>
    <m/>
    <s v="U.S. Department of Agriculture loan(s)"/>
    <m/>
    <m/>
    <m/>
    <m/>
    <s v="No"/>
    <s v="No"/>
    <m/>
    <m/>
    <m/>
    <m/>
    <m/>
    <m/>
    <m/>
    <m/>
    <m/>
    <m/>
    <s v="Not sure"/>
    <m/>
    <x v="8"/>
    <x v="0"/>
  </r>
  <r>
    <n v="11566289933"/>
    <x v="1"/>
    <s v="1"/>
    <m/>
    <x v="0"/>
    <x v="2"/>
    <x v="8"/>
    <s v="21 to 30%"/>
    <n v="2"/>
    <n v="0"/>
    <n v="0"/>
    <s v="7 to 12 months"/>
    <n v="9"/>
    <s v="No"/>
    <m/>
    <m/>
    <m/>
    <m/>
    <m/>
    <m/>
    <m/>
    <m/>
    <m/>
    <m/>
    <m/>
    <m/>
    <m/>
    <n v="0"/>
    <s v="0 - 9%"/>
    <m/>
    <s v=""/>
    <s v="Yes"/>
    <m/>
    <s v="U.S. Department of Agriculture loan(s)"/>
    <m/>
    <m/>
    <m/>
    <m/>
    <s v="Not applicable"/>
    <s v="No"/>
    <m/>
    <m/>
    <m/>
    <m/>
    <m/>
    <m/>
    <m/>
    <m/>
    <m/>
    <m/>
    <s v="Not sure"/>
    <m/>
    <x v="9"/>
    <x v="0"/>
  </r>
  <r>
    <n v="11566619086"/>
    <x v="4"/>
    <s v="1"/>
    <m/>
    <x v="0"/>
    <x v="3"/>
    <x v="6"/>
    <s v="0 percent"/>
    <n v="0"/>
    <n v="1"/>
    <n v="1"/>
    <s v="Don't know"/>
    <s v=""/>
    <s v="Yes"/>
    <m/>
    <m/>
    <m/>
    <m/>
    <m/>
    <m/>
    <m/>
    <m/>
    <s v="unsure"/>
    <m/>
    <m/>
    <s v="Decrease"/>
    <n v="12"/>
    <n v="-12"/>
    <s v="-20 - -11%"/>
    <n v="1800"/>
    <n v="-1800"/>
    <s v="No"/>
    <m/>
    <m/>
    <m/>
    <s v="Not borrowing"/>
    <m/>
    <m/>
    <s v="No"/>
    <s v="No"/>
    <m/>
    <m/>
    <m/>
    <m/>
    <m/>
    <m/>
    <m/>
    <m/>
    <m/>
    <m/>
    <s v="Not sure"/>
    <m/>
    <x v="10"/>
    <x v="0"/>
  </r>
  <r>
    <n v="11566644116"/>
    <x v="1"/>
    <s v="Multiple"/>
    <m/>
    <x v="1"/>
    <x v="4"/>
    <x v="9"/>
    <s v="1 to 10%"/>
    <n v="2"/>
    <n v="1"/>
    <n v="4"/>
    <s v="More than a year"/>
    <n v="15"/>
    <s v="No"/>
    <m/>
    <m/>
    <m/>
    <m/>
    <m/>
    <m/>
    <m/>
    <m/>
    <m/>
    <m/>
    <m/>
    <m/>
    <m/>
    <n v="0"/>
    <s v="0 - 9%"/>
    <m/>
    <s v=""/>
    <s v="Yes"/>
    <m/>
    <m/>
    <s v="State Revolving Fund loan(s)"/>
    <m/>
    <m/>
    <m/>
    <s v="No"/>
    <s v="No"/>
    <m/>
    <m/>
    <m/>
    <m/>
    <s v="Help with operations and maintenance"/>
    <m/>
    <m/>
    <m/>
    <m/>
    <m/>
    <m/>
    <m/>
    <x v="11"/>
    <x v="0"/>
  </r>
  <r>
    <n v="11567793694"/>
    <x v="5"/>
    <s v="1"/>
    <s v="Incomplete"/>
    <x v="1"/>
    <x v="2"/>
    <x v="3"/>
    <m/>
    <n v="1"/>
    <n v="0"/>
    <n v="0"/>
    <s v="7 to 12 months"/>
    <n v="9"/>
    <s v="Yes"/>
    <m/>
    <m/>
    <m/>
    <m/>
    <m/>
    <m/>
    <m/>
    <m/>
    <m/>
    <m/>
    <m/>
    <m/>
    <m/>
    <s v=""/>
    <s v=""/>
    <m/>
    <s v=""/>
    <m/>
    <m/>
    <m/>
    <m/>
    <m/>
    <m/>
    <m/>
    <m/>
    <m/>
    <m/>
    <m/>
    <m/>
    <m/>
    <m/>
    <m/>
    <m/>
    <m/>
    <m/>
    <m/>
    <m/>
    <m/>
    <x v="12"/>
    <x v="0"/>
  </r>
  <r>
    <n v="11568035261"/>
    <x v="3"/>
    <s v="1"/>
    <m/>
    <x v="0"/>
    <x v="2"/>
    <x v="8"/>
    <s v="21 to 30%"/>
    <n v="2"/>
    <n v="0"/>
    <n v="0"/>
    <s v="2 to 6 months"/>
    <n v="4"/>
    <s v="Not sure"/>
    <m/>
    <m/>
    <m/>
    <m/>
    <m/>
    <m/>
    <m/>
    <m/>
    <m/>
    <m/>
    <m/>
    <m/>
    <m/>
    <n v="0"/>
    <s v="0 - 9%"/>
    <m/>
    <s v=""/>
    <m/>
    <m/>
    <m/>
    <m/>
    <m/>
    <m/>
    <s v="Grant - no details provided"/>
    <s v="No"/>
    <s v="No"/>
    <m/>
    <s v="None/NA"/>
    <m/>
    <m/>
    <m/>
    <m/>
    <m/>
    <m/>
    <m/>
    <m/>
    <s v="Not sure"/>
    <m/>
    <x v="13"/>
    <x v="0"/>
  </r>
  <r>
    <n v="11568073925"/>
    <x v="2"/>
    <s v="1"/>
    <m/>
    <x v="1"/>
    <x v="2"/>
    <x v="10"/>
    <s v="81 to 90%"/>
    <n v="4"/>
    <n v="0"/>
    <n v="0"/>
    <s v="2 to 6 months"/>
    <n v="4"/>
    <s v="Yes"/>
    <s v="paying staff"/>
    <s v="keeping staff"/>
    <s v="paying bills, like electricity"/>
    <s v="paying for chemicals"/>
    <s v="maintaining our system"/>
    <m/>
    <s v="delaying or impeding capital improvement projects"/>
    <s v="paying back existing debt"/>
    <m/>
    <m/>
    <m/>
    <s v="Decrease"/>
    <n v="14"/>
    <n v="-14"/>
    <s v="-20 - -11%"/>
    <n v="8000"/>
    <n v="-8000"/>
    <s v="Yes"/>
    <m/>
    <s v="U.S. Department of Agriculture loan(s)"/>
    <m/>
    <m/>
    <m/>
    <m/>
    <s v="Yes"/>
    <s v="Yes"/>
    <s v="Emergency assistance"/>
    <s v="None/NA"/>
    <s v="Help navigating resources and/or policy changes"/>
    <s v="Help accessing financial assistance"/>
    <s v="Help with operations and maintenance"/>
    <s v="Help accessing Personal Protective Equipment (PPE)"/>
    <m/>
    <s v="Help complying with state and/or federal regulations"/>
    <s v="Help communicating with customers"/>
    <s v="Help planning for or adjusting to any future reopening (flushing, financing reconnections, etc.)"/>
    <m/>
    <m/>
    <x v="14"/>
    <x v="0"/>
  </r>
  <r>
    <n v="11568138940"/>
    <x v="6"/>
    <s v="1"/>
    <m/>
    <x v="1"/>
    <x v="3"/>
    <x v="11"/>
    <s v="1 to 10%"/>
    <n v="0"/>
    <n v="2"/>
    <n v="0"/>
    <s v="2 to 6 months"/>
    <n v="4"/>
    <s v="Not sure"/>
    <m/>
    <m/>
    <m/>
    <m/>
    <m/>
    <m/>
    <m/>
    <m/>
    <m/>
    <m/>
    <m/>
    <m/>
    <m/>
    <n v="0"/>
    <s v="0 - 9%"/>
    <m/>
    <s v=""/>
    <m/>
    <m/>
    <m/>
    <m/>
    <m/>
    <m/>
    <m/>
    <m/>
    <m/>
    <m/>
    <m/>
    <m/>
    <m/>
    <m/>
    <m/>
    <m/>
    <m/>
    <m/>
    <m/>
    <m/>
    <m/>
    <x v="15"/>
    <x v="0"/>
  </r>
  <r>
    <n v="11568245579"/>
    <x v="7"/>
    <s v="1"/>
    <m/>
    <x v="0"/>
    <x v="2"/>
    <x v="4"/>
    <s v="1 to 10%"/>
    <n v="2"/>
    <n v="1"/>
    <n v="0"/>
    <s v="Don't know"/>
    <s v=""/>
    <s v="Not sure"/>
    <m/>
    <m/>
    <m/>
    <m/>
    <m/>
    <m/>
    <m/>
    <m/>
    <m/>
    <m/>
    <m/>
    <m/>
    <m/>
    <n v="0"/>
    <s v="0 - 9%"/>
    <m/>
    <s v=""/>
    <s v="Yes"/>
    <m/>
    <s v="U.S. Department of Agriculture loan(s)"/>
    <m/>
    <m/>
    <m/>
    <m/>
    <s v="No"/>
    <s v="No"/>
    <m/>
    <m/>
    <m/>
    <m/>
    <m/>
    <s v="Help accessing Personal Protective Equipment (PPE)"/>
    <m/>
    <m/>
    <m/>
    <m/>
    <m/>
    <m/>
    <x v="16"/>
    <x v="0"/>
  </r>
  <r>
    <n v="11568246932"/>
    <x v="7"/>
    <s v="1"/>
    <m/>
    <x v="0"/>
    <x v="2"/>
    <x v="7"/>
    <s v="1 to 10%"/>
    <n v="5"/>
    <n v="0"/>
    <n v="1"/>
    <s v="Don't know"/>
    <s v=""/>
    <s v="Not sure"/>
    <m/>
    <m/>
    <m/>
    <m/>
    <m/>
    <m/>
    <m/>
    <m/>
    <m/>
    <m/>
    <m/>
    <m/>
    <m/>
    <n v="0"/>
    <s v="0 - 9%"/>
    <m/>
    <s v=""/>
    <s v="Yes"/>
    <m/>
    <m/>
    <m/>
    <m/>
    <m/>
    <s v="Loan - other"/>
    <s v="No"/>
    <s v="No"/>
    <m/>
    <m/>
    <m/>
    <m/>
    <m/>
    <m/>
    <m/>
    <s v="Help complying with state and/or federal regulations"/>
    <m/>
    <m/>
    <m/>
    <m/>
    <x v="17"/>
    <x v="0"/>
  </r>
  <r>
    <n v="11568249977"/>
    <x v="7"/>
    <s v="1"/>
    <m/>
    <x v="1"/>
    <x v="4"/>
    <x v="3"/>
    <m/>
    <n v="26"/>
    <n v="0"/>
    <n v="1"/>
    <s v="Do not want to answer"/>
    <s v=""/>
    <s v="Yes"/>
    <s v="paying staff"/>
    <m/>
    <s v="paying bills, like electricity"/>
    <s v="paying for chemicals"/>
    <m/>
    <m/>
    <m/>
    <m/>
    <m/>
    <m/>
    <m/>
    <s v="Decrease"/>
    <m/>
    <s v=""/>
    <s v=""/>
    <n v="35000"/>
    <n v="-35000"/>
    <s v="Yes"/>
    <s v="Bond(s)"/>
    <m/>
    <s v="State Revolving Fund loan(s)"/>
    <m/>
    <m/>
    <m/>
    <s v="Yes"/>
    <s v="No"/>
    <m/>
    <m/>
    <m/>
    <m/>
    <m/>
    <s v="Help accessing Personal Protective Equipment (PPE)"/>
    <m/>
    <m/>
    <m/>
    <m/>
    <s v="Not sure"/>
    <m/>
    <x v="18"/>
    <x v="0"/>
  </r>
  <r>
    <n v="11568277651"/>
    <x v="3"/>
    <s v="1"/>
    <m/>
    <x v="1"/>
    <x v="2"/>
    <x v="12"/>
    <s v="1 to 10%"/>
    <n v="2"/>
    <n v="0"/>
    <n v="0"/>
    <s v="Don't know"/>
    <s v=""/>
    <s v="Not sure"/>
    <m/>
    <m/>
    <m/>
    <m/>
    <m/>
    <m/>
    <m/>
    <m/>
    <m/>
    <m/>
    <m/>
    <m/>
    <m/>
    <n v="0"/>
    <s v="0 - 9%"/>
    <m/>
    <s v=""/>
    <s v="Yes"/>
    <m/>
    <s v="U.S. Department of Agriculture loan(s)"/>
    <m/>
    <m/>
    <m/>
    <m/>
    <s v="No"/>
    <s v="No"/>
    <m/>
    <m/>
    <m/>
    <m/>
    <m/>
    <m/>
    <m/>
    <m/>
    <m/>
    <m/>
    <s v="Not sure"/>
    <m/>
    <x v="19"/>
    <x v="0"/>
  </r>
  <r>
    <n v="11568300228"/>
    <x v="2"/>
    <s v="1"/>
    <m/>
    <x v="0"/>
    <x v="3"/>
    <x v="4"/>
    <s v="1 to 10%"/>
    <n v="1"/>
    <n v="1"/>
    <n v="0"/>
    <s v="2 to 6 months"/>
    <n v="4"/>
    <s v="Yes"/>
    <s v="paying staff"/>
    <s v="keeping staff"/>
    <s v="paying bills, like electricity"/>
    <m/>
    <s v="maintaining our system"/>
    <s v="complying with state and/or federal regulations"/>
    <s v="delaying or impeding capital improvement projects"/>
    <s v="paying back existing debt"/>
    <m/>
    <m/>
    <m/>
    <s v="Decrease"/>
    <n v="21"/>
    <n v="-21"/>
    <s v="-30 - -21%"/>
    <n v="2000"/>
    <n v="-2000"/>
    <s v="Yes"/>
    <m/>
    <s v="U.S. Department of Agriculture loan(s)"/>
    <m/>
    <m/>
    <m/>
    <m/>
    <s v="No"/>
    <s v="Yes"/>
    <s v="Personnel backups"/>
    <s v="None/NA"/>
    <m/>
    <s v="Help accessing financial assistance"/>
    <s v="Help with operations and maintenance"/>
    <m/>
    <m/>
    <s v="Help complying with state and/or federal regulations"/>
    <m/>
    <m/>
    <m/>
    <m/>
    <x v="20"/>
    <x v="0"/>
  </r>
  <r>
    <n v="11568306280"/>
    <x v="1"/>
    <s v="1"/>
    <m/>
    <x v="0"/>
    <x v="2"/>
    <x v="7"/>
    <s v="1 to 10%"/>
    <n v="5"/>
    <n v="0"/>
    <n v="0"/>
    <s v="7 to 12 months"/>
    <n v="9"/>
    <s v="Not sure"/>
    <m/>
    <m/>
    <m/>
    <m/>
    <m/>
    <m/>
    <m/>
    <m/>
    <m/>
    <m/>
    <m/>
    <m/>
    <m/>
    <n v="0"/>
    <s v="0 - 9%"/>
    <m/>
    <s v=""/>
    <s v="Yes"/>
    <s v="Bond(s)"/>
    <m/>
    <m/>
    <m/>
    <m/>
    <s v="Grant - no details provided"/>
    <s v="No"/>
    <s v="No"/>
    <m/>
    <m/>
    <s v="Help navigating resources and/or policy changes"/>
    <m/>
    <m/>
    <s v="Help accessing Personal Protective Equipment (PPE)"/>
    <m/>
    <s v="Help complying with state and/or federal regulations"/>
    <m/>
    <m/>
    <m/>
    <m/>
    <x v="21"/>
    <x v="0"/>
  </r>
  <r>
    <n v="11568311290"/>
    <x v="1"/>
    <s v="1"/>
    <m/>
    <x v="1"/>
    <x v="3"/>
    <x v="6"/>
    <s v="0 percent"/>
    <n v="0"/>
    <n v="1"/>
    <n v="0"/>
    <s v="Less than 2 months"/>
    <n v="1"/>
    <s v="Yes"/>
    <s v="paying staff"/>
    <s v="keeping staff"/>
    <s v="paying bills, like electricity"/>
    <s v="paying for chemicals"/>
    <s v="maintaining our system"/>
    <s v="complying with state and/or federal regulations"/>
    <m/>
    <m/>
    <m/>
    <m/>
    <m/>
    <s v="Decrease"/>
    <n v="100"/>
    <n v="-100"/>
    <s v="-100 - -91%"/>
    <m/>
    <s v=""/>
    <s v="Yes"/>
    <m/>
    <m/>
    <s v="State Revolving Fund loan(s)"/>
    <m/>
    <m/>
    <m/>
    <s v="No"/>
    <s v="Yes"/>
    <s v="No details provided - just listed agency they're partnering with"/>
    <m/>
    <m/>
    <m/>
    <m/>
    <m/>
    <m/>
    <m/>
    <m/>
    <m/>
    <s v="Not sure"/>
    <m/>
    <x v="22"/>
    <x v="1"/>
  </r>
  <r>
    <n v="11568319293"/>
    <x v="7"/>
    <s v="2"/>
    <m/>
    <x v="1"/>
    <x v="1"/>
    <x v="11"/>
    <s v="1 to 10%"/>
    <n v="9"/>
    <n v="0"/>
    <n v="0"/>
    <s v="Less than 2 months"/>
    <n v="1"/>
    <s v="Yes"/>
    <m/>
    <m/>
    <m/>
    <m/>
    <m/>
    <m/>
    <m/>
    <s v="paying back existing debt"/>
    <m/>
    <m/>
    <m/>
    <s v="Decrease"/>
    <m/>
    <s v=""/>
    <s v=""/>
    <m/>
    <s v=""/>
    <s v="Yes"/>
    <s v="Bond(s)"/>
    <m/>
    <s v="State Revolving Fund loan(s)"/>
    <m/>
    <m/>
    <m/>
    <s v="Yes"/>
    <s v="Yes"/>
    <m/>
    <m/>
    <m/>
    <m/>
    <m/>
    <m/>
    <m/>
    <m/>
    <m/>
    <m/>
    <s v="Not sure"/>
    <m/>
    <x v="23"/>
    <x v="0"/>
  </r>
  <r>
    <n v="11568323135"/>
    <x v="7"/>
    <s v="1"/>
    <m/>
    <x v="1"/>
    <x v="1"/>
    <x v="13"/>
    <s v="1 to 10%"/>
    <n v="4"/>
    <n v="1"/>
    <n v="0"/>
    <s v="Don't know"/>
    <s v=""/>
    <s v="Not sure"/>
    <m/>
    <m/>
    <m/>
    <m/>
    <m/>
    <m/>
    <m/>
    <m/>
    <m/>
    <m/>
    <m/>
    <m/>
    <m/>
    <n v="0"/>
    <s v="0 - 9%"/>
    <m/>
    <s v=""/>
    <m/>
    <m/>
    <m/>
    <m/>
    <m/>
    <m/>
    <m/>
    <m/>
    <m/>
    <m/>
    <m/>
    <m/>
    <m/>
    <m/>
    <m/>
    <m/>
    <m/>
    <m/>
    <m/>
    <m/>
    <m/>
    <x v="24"/>
    <x v="0"/>
  </r>
  <r>
    <n v="11568344767"/>
    <x v="7"/>
    <s v="1"/>
    <m/>
    <x v="0"/>
    <x v="2"/>
    <x v="7"/>
    <s v="1 to 10%"/>
    <n v="7"/>
    <n v="0"/>
    <n v="4"/>
    <s v="2 to 6 months"/>
    <n v="4"/>
    <s v="Yes"/>
    <s v="paying staff"/>
    <m/>
    <m/>
    <s v="paying for chemicals"/>
    <s v="maintaining our system"/>
    <m/>
    <m/>
    <s v="paying back existing debt"/>
    <m/>
    <m/>
    <m/>
    <s v="Decrease"/>
    <n v="3"/>
    <n v="-3"/>
    <s v="-10 - -1%"/>
    <n v="10000"/>
    <n v="-10000"/>
    <s v="Yes"/>
    <s v="Bond(s)"/>
    <s v="U.S. Department of Agriculture loan(s)"/>
    <m/>
    <m/>
    <m/>
    <m/>
    <s v="No"/>
    <s v="No"/>
    <m/>
    <s v="None/NA"/>
    <s v="Help navigating resources and/or policy changes"/>
    <s v="Help accessing financial assistance"/>
    <m/>
    <s v="Help accessing Personal Protective Equipment (PPE)"/>
    <s v="Help accessing supplies/chemicals"/>
    <m/>
    <m/>
    <s v="Help planning for or adjusting to any future reopening (flushing, financing reconnections, etc.)"/>
    <m/>
    <m/>
    <x v="25"/>
    <x v="0"/>
  </r>
  <r>
    <n v="11568395540"/>
    <x v="3"/>
    <s v="1"/>
    <m/>
    <x v="1"/>
    <x v="2"/>
    <x v="14"/>
    <s v="11 to 20%"/>
    <n v="1"/>
    <n v="2"/>
    <n v="0"/>
    <s v="More than a year"/>
    <n v="15"/>
    <s v="No"/>
    <m/>
    <m/>
    <m/>
    <m/>
    <m/>
    <m/>
    <m/>
    <m/>
    <m/>
    <m/>
    <m/>
    <m/>
    <m/>
    <n v="0"/>
    <s v="0 - 9%"/>
    <m/>
    <s v=""/>
    <s v="Yes"/>
    <m/>
    <s v="U.S. Department of Agriculture loan(s)"/>
    <m/>
    <m/>
    <m/>
    <m/>
    <s v="No"/>
    <s v="No"/>
    <m/>
    <m/>
    <m/>
    <m/>
    <m/>
    <m/>
    <m/>
    <m/>
    <m/>
    <m/>
    <s v="Not sure"/>
    <m/>
    <x v="19"/>
    <x v="0"/>
  </r>
  <r>
    <n v="11568421524"/>
    <x v="7"/>
    <s v="Multiple"/>
    <m/>
    <x v="1"/>
    <x v="1"/>
    <x v="14"/>
    <s v="11 to 20%"/>
    <n v="4"/>
    <n v="0"/>
    <n v="0"/>
    <s v="2 to 6 months"/>
    <n v="4"/>
    <s v="Not sure"/>
    <m/>
    <m/>
    <m/>
    <m/>
    <m/>
    <m/>
    <m/>
    <m/>
    <m/>
    <m/>
    <m/>
    <m/>
    <m/>
    <n v="0"/>
    <s v="0 - 9%"/>
    <m/>
    <s v=""/>
    <s v="Yes"/>
    <m/>
    <s v="U.S. Department of Agriculture loan(s)"/>
    <m/>
    <m/>
    <m/>
    <m/>
    <s v="No"/>
    <s v="No"/>
    <m/>
    <m/>
    <m/>
    <m/>
    <m/>
    <m/>
    <m/>
    <m/>
    <m/>
    <m/>
    <s v="Not sure"/>
    <m/>
    <x v="19"/>
    <x v="0"/>
  </r>
  <r>
    <n v="11568442223"/>
    <x v="7"/>
    <s v="2"/>
    <m/>
    <x v="2"/>
    <x v="2"/>
    <x v="4"/>
    <s v="1 to 10%"/>
    <n v="3"/>
    <n v="0"/>
    <n v="1"/>
    <s v="2 to 6 months"/>
    <n v="4"/>
    <s v="Yes"/>
    <m/>
    <m/>
    <s v="paying bills, like electricity"/>
    <m/>
    <m/>
    <m/>
    <s v="delaying or impeding capital improvement projects"/>
    <m/>
    <m/>
    <m/>
    <m/>
    <s v="Decrease"/>
    <n v="20"/>
    <n v="-20"/>
    <s v="-20 - -11%"/>
    <n v="3000"/>
    <n v="-3000"/>
    <s v="Yes"/>
    <s v="Bond(s)"/>
    <m/>
    <m/>
    <m/>
    <m/>
    <m/>
    <s v="No"/>
    <s v="No"/>
    <m/>
    <s v="None/NA"/>
    <m/>
    <s v="Help accessing financial assistance"/>
    <m/>
    <m/>
    <m/>
    <m/>
    <m/>
    <m/>
    <m/>
    <m/>
    <x v="26"/>
    <x v="0"/>
  </r>
  <r>
    <n v="11568446051"/>
    <x v="7"/>
    <s v="1"/>
    <m/>
    <x v="1"/>
    <x v="3"/>
    <x v="6"/>
    <s v="0 percent"/>
    <n v="0"/>
    <n v="2"/>
    <n v="0"/>
    <s v="Don't know"/>
    <s v=""/>
    <s v="Yes"/>
    <m/>
    <m/>
    <m/>
    <m/>
    <s v="maintaining our system"/>
    <m/>
    <m/>
    <m/>
    <m/>
    <m/>
    <s v="Payment collection"/>
    <s v="Decrease"/>
    <m/>
    <s v=""/>
    <s v=""/>
    <n v="1500"/>
    <n v="-1500"/>
    <s v="No"/>
    <m/>
    <m/>
    <m/>
    <s v="Not borrowing"/>
    <m/>
    <m/>
    <s v="Not applicable"/>
    <s v="No"/>
    <m/>
    <m/>
    <m/>
    <m/>
    <m/>
    <m/>
    <m/>
    <m/>
    <m/>
    <m/>
    <s v="Not sure"/>
    <m/>
    <x v="19"/>
    <x v="0"/>
  </r>
  <r>
    <n v="11568473676"/>
    <x v="1"/>
    <s v="1"/>
    <m/>
    <x v="0"/>
    <x v="3"/>
    <x v="11"/>
    <s v="1 to 10%"/>
    <n v="1"/>
    <n v="2"/>
    <n v="0"/>
    <s v="Don't know"/>
    <s v=""/>
    <s v="Yes"/>
    <m/>
    <s v="keeping staff"/>
    <m/>
    <s v="paying for chemicals"/>
    <s v="maintaining our system"/>
    <m/>
    <s v="delaying or impeding capital improvement projects"/>
    <m/>
    <m/>
    <m/>
    <m/>
    <s v="Decrease"/>
    <n v="25"/>
    <n v="-25"/>
    <s v="-30 - -21%"/>
    <n v="4500"/>
    <n v="-4500"/>
    <m/>
    <m/>
    <m/>
    <m/>
    <m/>
    <m/>
    <s v="None/don't know"/>
    <s v="Not applicable"/>
    <s v="No"/>
    <m/>
    <s v="None/NA"/>
    <m/>
    <s v="Help accessing financial assistance"/>
    <s v="Help with operations and maintenance"/>
    <s v="Help accessing Personal Protective Equipment (PPE)"/>
    <m/>
    <s v="Help complying with state and/or federal regulations"/>
    <s v="Help communicating with customers"/>
    <m/>
    <m/>
    <m/>
    <x v="19"/>
    <x v="0"/>
  </r>
  <r>
    <n v="11568476689"/>
    <x v="8"/>
    <s v="1"/>
    <m/>
    <x v="0"/>
    <x v="2"/>
    <x v="12"/>
    <s v="1 to 10%"/>
    <n v="3"/>
    <n v="1"/>
    <n v="0"/>
    <s v="Less than 2 months"/>
    <n v="1"/>
    <s v="No"/>
    <m/>
    <m/>
    <m/>
    <m/>
    <m/>
    <m/>
    <m/>
    <m/>
    <m/>
    <m/>
    <m/>
    <m/>
    <m/>
    <n v="0"/>
    <s v="0 - 9%"/>
    <m/>
    <s v=""/>
    <s v="No"/>
    <m/>
    <m/>
    <m/>
    <s v="Not borrowing"/>
    <m/>
    <m/>
    <s v="Not applicable"/>
    <s v="Not sure"/>
    <m/>
    <s v="None/NA"/>
    <m/>
    <m/>
    <m/>
    <m/>
    <m/>
    <m/>
    <m/>
    <m/>
    <s v="Not sure"/>
    <m/>
    <x v="27"/>
    <x v="0"/>
  </r>
  <r>
    <n v="11568484482"/>
    <x v="7"/>
    <s v="Multiple"/>
    <m/>
    <x v="0"/>
    <x v="4"/>
    <x v="15"/>
    <s v="11 to 20%"/>
    <n v="21"/>
    <n v="2"/>
    <n v="0"/>
    <s v="More than a year"/>
    <n v="15"/>
    <s v="No"/>
    <m/>
    <m/>
    <m/>
    <m/>
    <m/>
    <m/>
    <m/>
    <m/>
    <m/>
    <m/>
    <m/>
    <m/>
    <m/>
    <n v="0"/>
    <s v="0 - 9%"/>
    <m/>
    <s v=""/>
    <s v="Yes"/>
    <s v="Bond(s)"/>
    <m/>
    <m/>
    <m/>
    <m/>
    <m/>
    <s v="No"/>
    <s v="Yes"/>
    <s v="Communication/Discussion - Providing help as needed"/>
    <m/>
    <m/>
    <m/>
    <m/>
    <m/>
    <m/>
    <m/>
    <m/>
    <m/>
    <s v="Not sure"/>
    <m/>
    <x v="17"/>
    <x v="0"/>
  </r>
  <r>
    <n v="11568516074"/>
    <x v="1"/>
    <s v="1"/>
    <m/>
    <x v="0"/>
    <x v="2"/>
    <x v="12"/>
    <s v="1 to 10%"/>
    <n v="4"/>
    <n v="0"/>
    <n v="1"/>
    <s v="More than a year"/>
    <n v="15"/>
    <s v="No"/>
    <m/>
    <m/>
    <m/>
    <m/>
    <m/>
    <m/>
    <m/>
    <m/>
    <m/>
    <m/>
    <m/>
    <m/>
    <m/>
    <n v="0"/>
    <s v="0 - 9%"/>
    <m/>
    <s v=""/>
    <s v="Yes"/>
    <m/>
    <s v="U.S. Department of Agriculture loan(s)"/>
    <m/>
    <m/>
    <m/>
    <m/>
    <s v="No"/>
    <s v="No"/>
    <m/>
    <m/>
    <m/>
    <m/>
    <m/>
    <m/>
    <m/>
    <m/>
    <m/>
    <m/>
    <m/>
    <s v="None/NA"/>
    <x v="28"/>
    <x v="0"/>
  </r>
  <r>
    <n v="11568531367"/>
    <x v="7"/>
    <s v="1"/>
    <m/>
    <x v="0"/>
    <x v="2"/>
    <x v="4"/>
    <s v="1 to 10%"/>
    <n v="4"/>
    <n v="0"/>
    <n v="0"/>
    <s v="More than a year"/>
    <n v="15"/>
    <s v="No"/>
    <m/>
    <m/>
    <m/>
    <m/>
    <m/>
    <m/>
    <m/>
    <m/>
    <m/>
    <m/>
    <m/>
    <m/>
    <m/>
    <n v="0"/>
    <s v="0 - 9%"/>
    <m/>
    <s v=""/>
    <s v="No"/>
    <m/>
    <m/>
    <m/>
    <s v="Not borrowing"/>
    <m/>
    <m/>
    <s v="Not applicable"/>
    <s v="No"/>
    <m/>
    <m/>
    <m/>
    <m/>
    <m/>
    <m/>
    <m/>
    <m/>
    <m/>
    <m/>
    <s v="Not sure"/>
    <m/>
    <x v="29"/>
    <x v="0"/>
  </r>
  <r>
    <n v="11568534985"/>
    <x v="3"/>
    <s v="1"/>
    <m/>
    <x v="1"/>
    <x v="2"/>
    <x v="3"/>
    <m/>
    <n v="4"/>
    <n v="0"/>
    <n v="2"/>
    <s v="2 to 6 months"/>
    <n v="4"/>
    <s v="Yes"/>
    <m/>
    <m/>
    <m/>
    <s v="paying for chemicals"/>
    <s v="maintaining our system"/>
    <s v="complying with state and/or federal regulations"/>
    <m/>
    <m/>
    <m/>
    <m/>
    <m/>
    <s v="Decrease"/>
    <m/>
    <s v=""/>
    <s v=""/>
    <n v="5000"/>
    <n v="-5000"/>
    <s v="Yes"/>
    <m/>
    <m/>
    <m/>
    <m/>
    <m/>
    <s v="Loan - other"/>
    <s v="Not applicable"/>
    <s v="No"/>
    <m/>
    <m/>
    <m/>
    <m/>
    <m/>
    <m/>
    <s v="Help accessing supplies/chemicals"/>
    <s v="Help complying with state and/or federal regulations"/>
    <m/>
    <m/>
    <m/>
    <m/>
    <x v="19"/>
    <x v="0"/>
  </r>
  <r>
    <n v="11568545840"/>
    <x v="3"/>
    <s v="1"/>
    <m/>
    <x v="1"/>
    <x v="2"/>
    <x v="11"/>
    <s v="1 to 10%"/>
    <n v="1"/>
    <n v="1"/>
    <n v="0"/>
    <s v="Don't know"/>
    <s v=""/>
    <s v="Yes"/>
    <s v="paying staff"/>
    <m/>
    <s v="paying bills, like electricity"/>
    <s v="paying for chemicals"/>
    <s v="maintaining our system"/>
    <s v="complying with state and/or federal regulations"/>
    <s v="delaying or impeding capital improvement projects"/>
    <s v="paying back existing debt"/>
    <m/>
    <m/>
    <m/>
    <s v="No change"/>
    <n v="0"/>
    <n v="0"/>
    <s v="0 - 9%"/>
    <n v="0"/>
    <n v="0"/>
    <s v="Yes"/>
    <m/>
    <m/>
    <m/>
    <m/>
    <m/>
    <s v="Bank loan"/>
    <s v="No"/>
    <s v="No"/>
    <m/>
    <m/>
    <m/>
    <m/>
    <m/>
    <m/>
    <m/>
    <m/>
    <m/>
    <m/>
    <s v="Not sure"/>
    <m/>
    <x v="30"/>
    <x v="0"/>
  </r>
  <r>
    <n v="11568549005"/>
    <x v="1"/>
    <s v="1"/>
    <m/>
    <x v="1"/>
    <x v="3"/>
    <x v="6"/>
    <s v="0 percent"/>
    <n v="0"/>
    <n v="1"/>
    <n v="1"/>
    <s v="Don't know"/>
    <s v=""/>
    <s v="Not sure"/>
    <m/>
    <m/>
    <m/>
    <m/>
    <m/>
    <m/>
    <m/>
    <m/>
    <m/>
    <m/>
    <m/>
    <m/>
    <m/>
    <n v="0"/>
    <s v="0 - 9%"/>
    <m/>
    <s v=""/>
    <s v="Yes"/>
    <m/>
    <m/>
    <m/>
    <m/>
    <m/>
    <s v="State gov. agency"/>
    <s v="Not applicable"/>
    <s v="Yes"/>
    <s v="Emergency assistance"/>
    <s v="General assistance"/>
    <m/>
    <m/>
    <m/>
    <m/>
    <m/>
    <m/>
    <m/>
    <m/>
    <m/>
    <s v="Already receiving help"/>
    <x v="31"/>
    <x v="0"/>
  </r>
  <r>
    <n v="11568551815"/>
    <x v="8"/>
    <s v="1"/>
    <m/>
    <x v="0"/>
    <x v="3"/>
    <x v="16"/>
    <s v="1 to 10%"/>
    <n v="0"/>
    <n v="2"/>
    <n v="1"/>
    <s v="Don't know"/>
    <s v=""/>
    <s v="No"/>
    <m/>
    <m/>
    <m/>
    <m/>
    <m/>
    <m/>
    <m/>
    <m/>
    <m/>
    <m/>
    <m/>
    <m/>
    <m/>
    <n v="0"/>
    <s v="0 - 9%"/>
    <m/>
    <s v=""/>
    <s v="Yes"/>
    <s v="Bond(s)"/>
    <m/>
    <m/>
    <m/>
    <m/>
    <m/>
    <s v="No"/>
    <s v="No"/>
    <m/>
    <m/>
    <m/>
    <m/>
    <m/>
    <m/>
    <m/>
    <m/>
    <m/>
    <m/>
    <s v="Not sure"/>
    <m/>
    <x v="32"/>
    <x v="0"/>
  </r>
  <r>
    <n v="11568593198"/>
    <x v="1"/>
    <s v="1"/>
    <m/>
    <x v="0"/>
    <x v="2"/>
    <x v="17"/>
    <s v="31 to 40%"/>
    <n v="4"/>
    <n v="0"/>
    <n v="1"/>
    <s v="Do not want to answer"/>
    <s v=""/>
    <s v="No"/>
    <m/>
    <m/>
    <m/>
    <m/>
    <m/>
    <m/>
    <m/>
    <m/>
    <m/>
    <m/>
    <m/>
    <m/>
    <m/>
    <n v="0"/>
    <s v="0 - 9%"/>
    <m/>
    <s v=""/>
    <s v="Yes"/>
    <m/>
    <s v="U.S. Department of Agriculture loan(s)"/>
    <m/>
    <m/>
    <m/>
    <m/>
    <s v="No"/>
    <s v="No"/>
    <m/>
    <m/>
    <m/>
    <s v="Help accessing financial assistance"/>
    <s v="Help with operations and maintenance"/>
    <m/>
    <m/>
    <m/>
    <s v="Help communicating with customers"/>
    <m/>
    <m/>
    <m/>
    <x v="33"/>
    <x v="0"/>
  </r>
  <r>
    <n v="11568623519"/>
    <x v="7"/>
    <s v="3"/>
    <m/>
    <x v="1"/>
    <x v="2"/>
    <x v="3"/>
    <m/>
    <n v="0"/>
    <n v="2"/>
    <n v="1"/>
    <s v="Less than 2 months"/>
    <n v="1"/>
    <s v="Yes"/>
    <s v="paying staff"/>
    <m/>
    <s v="paying bills, like electricity"/>
    <s v="paying for chemicals"/>
    <s v="maintaining our system"/>
    <s v="complying with state and/or federal regulations"/>
    <m/>
    <s v="paying back existing debt"/>
    <m/>
    <m/>
    <m/>
    <s v="No change"/>
    <n v="0"/>
    <n v="0"/>
    <s v="0 - 9%"/>
    <n v="0"/>
    <n v="0"/>
    <s v="Yes"/>
    <m/>
    <s v="U.S. Department of Agriculture loan(s)"/>
    <m/>
    <m/>
    <m/>
    <m/>
    <s v="Yes"/>
    <s v="Yes"/>
    <s v="Personnel backups"/>
    <s v="Compliance with disinfection/social distancing protocols"/>
    <s v="Help navigating resources and/or policy changes"/>
    <s v="Help accessing financial assistance"/>
    <m/>
    <m/>
    <m/>
    <s v="Help complying with state and/or federal regulations"/>
    <m/>
    <m/>
    <s v="Not sure"/>
    <m/>
    <x v="19"/>
    <x v="0"/>
  </r>
  <r>
    <n v="11568646474"/>
    <x v="8"/>
    <s v="1"/>
    <m/>
    <x v="0"/>
    <x v="2"/>
    <x v="4"/>
    <s v="1 to 10%"/>
    <n v="2"/>
    <n v="0"/>
    <n v="1"/>
    <s v="2 to 6 months"/>
    <n v="4"/>
    <s v="No"/>
    <m/>
    <m/>
    <m/>
    <m/>
    <m/>
    <m/>
    <m/>
    <m/>
    <m/>
    <m/>
    <m/>
    <m/>
    <m/>
    <n v="0"/>
    <s v="0 - 9%"/>
    <m/>
    <s v=""/>
    <s v="Yes"/>
    <m/>
    <s v="U.S. Department of Agriculture loan(s)"/>
    <m/>
    <m/>
    <m/>
    <m/>
    <s v="No"/>
    <s v="Yes"/>
    <s v="No details provided - just listed agency they're partnering with"/>
    <s v="None/NA"/>
    <m/>
    <m/>
    <m/>
    <m/>
    <m/>
    <m/>
    <m/>
    <m/>
    <s v="Not sure"/>
    <m/>
    <x v="34"/>
    <x v="0"/>
  </r>
  <r>
    <n v="11568664965"/>
    <x v="1"/>
    <s v="1"/>
    <m/>
    <x v="1"/>
    <x v="2"/>
    <x v="18"/>
    <s v="11 to 20%"/>
    <n v="3"/>
    <n v="2"/>
    <n v="0"/>
    <s v="More than a year"/>
    <n v="15"/>
    <s v="Not sure"/>
    <m/>
    <m/>
    <m/>
    <m/>
    <m/>
    <m/>
    <m/>
    <m/>
    <m/>
    <m/>
    <m/>
    <m/>
    <m/>
    <n v="0"/>
    <s v="0 - 9%"/>
    <m/>
    <s v=""/>
    <s v="No"/>
    <m/>
    <m/>
    <m/>
    <s v="Not borrowing"/>
    <m/>
    <m/>
    <s v="Not applicable"/>
    <s v="Not sure"/>
    <m/>
    <m/>
    <m/>
    <m/>
    <m/>
    <m/>
    <m/>
    <m/>
    <m/>
    <m/>
    <s v="Not sure"/>
    <m/>
    <x v="35"/>
    <x v="0"/>
  </r>
  <r>
    <n v="11568682299"/>
    <x v="1"/>
    <s v="1"/>
    <m/>
    <x v="1"/>
    <x v="2"/>
    <x v="4"/>
    <s v="1 to 10%"/>
    <n v="1"/>
    <n v="0"/>
    <n v="0"/>
    <s v="2 to 6 months"/>
    <n v="4"/>
    <s v="Yes"/>
    <m/>
    <m/>
    <s v="paying bills, like electricity"/>
    <m/>
    <s v="maintaining our system"/>
    <m/>
    <m/>
    <m/>
    <m/>
    <m/>
    <m/>
    <s v="Increase"/>
    <n v="3"/>
    <n v="3"/>
    <s v="0 - 9%"/>
    <n v="4177.1"/>
    <n v="4177.1"/>
    <s v="Yes"/>
    <m/>
    <s v="U.S. Department of Agriculture loan(s)"/>
    <m/>
    <m/>
    <m/>
    <m/>
    <s v="No"/>
    <s v="Yes"/>
    <m/>
    <m/>
    <m/>
    <m/>
    <m/>
    <m/>
    <s v="Help accessing supplies/chemicals"/>
    <m/>
    <m/>
    <m/>
    <m/>
    <m/>
    <x v="36"/>
    <x v="0"/>
  </r>
  <r>
    <n v="11568700228"/>
    <x v="8"/>
    <s v="1"/>
    <m/>
    <x v="0"/>
    <x v="1"/>
    <x v="3"/>
    <m/>
    <n v="6"/>
    <n v="1"/>
    <n v="1"/>
    <s v="Don't know"/>
    <s v=""/>
    <s v="Yes"/>
    <s v="paying staff"/>
    <s v="keeping staff"/>
    <s v="paying bills, like electricity"/>
    <m/>
    <s v="maintaining our system"/>
    <m/>
    <m/>
    <m/>
    <m/>
    <m/>
    <m/>
    <s v="Decrease"/>
    <m/>
    <s v=""/>
    <s v=""/>
    <m/>
    <s v=""/>
    <s v="No"/>
    <m/>
    <m/>
    <m/>
    <s v="Not borrowing"/>
    <m/>
    <m/>
    <s v="No"/>
    <s v="Not sure"/>
    <m/>
    <m/>
    <m/>
    <m/>
    <m/>
    <m/>
    <m/>
    <m/>
    <m/>
    <m/>
    <s v="Not sure"/>
    <m/>
    <x v="37"/>
    <x v="0"/>
  </r>
  <r>
    <n v="11568725986"/>
    <x v="1"/>
    <s v="1"/>
    <m/>
    <x v="0"/>
    <x v="2"/>
    <x v="19"/>
    <s v="11 to 20%"/>
    <n v="2"/>
    <n v="0"/>
    <n v="0"/>
    <s v="Don't know"/>
    <s v=""/>
    <s v="Yes"/>
    <m/>
    <m/>
    <m/>
    <m/>
    <m/>
    <m/>
    <m/>
    <m/>
    <m/>
    <s v="not applicable"/>
    <m/>
    <s v="No change"/>
    <n v="0"/>
    <n v="0"/>
    <s v="0 - 9%"/>
    <n v="0"/>
    <n v="0"/>
    <s v="No"/>
    <m/>
    <m/>
    <m/>
    <s v="Not borrowing"/>
    <m/>
    <m/>
    <s v="No"/>
    <s v="No"/>
    <m/>
    <s v="None/NA"/>
    <m/>
    <m/>
    <m/>
    <m/>
    <m/>
    <m/>
    <m/>
    <m/>
    <s v="Not sure"/>
    <m/>
    <x v="38"/>
    <x v="0"/>
  </r>
  <r>
    <n v="11568727315"/>
    <x v="8"/>
    <s v="1"/>
    <m/>
    <x v="0"/>
    <x v="2"/>
    <x v="12"/>
    <s v="1 to 10%"/>
    <n v="2"/>
    <n v="0"/>
    <n v="1"/>
    <s v="7 to 12 months"/>
    <n v="9"/>
    <s v="No"/>
    <m/>
    <m/>
    <m/>
    <m/>
    <m/>
    <m/>
    <m/>
    <m/>
    <m/>
    <m/>
    <m/>
    <m/>
    <m/>
    <n v="0"/>
    <s v="0 - 9%"/>
    <m/>
    <s v=""/>
    <s v="Yes"/>
    <m/>
    <s v="U.S. Department of Agriculture loan(s)"/>
    <m/>
    <m/>
    <m/>
    <m/>
    <s v="No"/>
    <s v="No"/>
    <m/>
    <s v="None/NA"/>
    <m/>
    <m/>
    <m/>
    <m/>
    <m/>
    <m/>
    <m/>
    <m/>
    <s v="Not sure"/>
    <m/>
    <x v="39"/>
    <x v="0"/>
  </r>
  <r>
    <n v="11568729628"/>
    <x v="3"/>
    <s v="1"/>
    <m/>
    <x v="1"/>
    <x v="2"/>
    <x v="14"/>
    <s v="11 to 20%"/>
    <n v="1"/>
    <n v="1"/>
    <n v="1"/>
    <s v="Don't know"/>
    <s v=""/>
    <s v="No"/>
    <m/>
    <m/>
    <m/>
    <m/>
    <m/>
    <m/>
    <m/>
    <m/>
    <m/>
    <m/>
    <m/>
    <m/>
    <m/>
    <n v="0"/>
    <s v="0 - 9%"/>
    <m/>
    <s v=""/>
    <s v="Yes"/>
    <m/>
    <s v="U.S. Department of Agriculture loan(s)"/>
    <m/>
    <m/>
    <m/>
    <m/>
    <s v="No"/>
    <s v="No"/>
    <m/>
    <m/>
    <m/>
    <s v="Help accessing financial assistance"/>
    <m/>
    <m/>
    <m/>
    <m/>
    <m/>
    <m/>
    <m/>
    <m/>
    <x v="40"/>
    <x v="0"/>
  </r>
  <r>
    <n v="11568752538"/>
    <x v="2"/>
    <s v="1"/>
    <m/>
    <x v="1"/>
    <x v="2"/>
    <x v="11"/>
    <s v="1 to 10%"/>
    <n v="4"/>
    <n v="0"/>
    <n v="0"/>
    <s v="2 to 6 months"/>
    <n v="4"/>
    <s v="Yes"/>
    <s v="paying staff"/>
    <m/>
    <m/>
    <m/>
    <s v="maintaining our system"/>
    <m/>
    <m/>
    <m/>
    <m/>
    <m/>
    <m/>
    <s v="Decrease"/>
    <n v="4.7"/>
    <n v="-4.7"/>
    <s v="-10 - -1%"/>
    <n v="1172.19"/>
    <n v="-1172.19"/>
    <s v="No"/>
    <m/>
    <m/>
    <m/>
    <s v="Not borrowing"/>
    <m/>
    <m/>
    <s v="Not applicable"/>
    <s v="No"/>
    <m/>
    <s v="Providing food/meals"/>
    <m/>
    <m/>
    <m/>
    <m/>
    <m/>
    <m/>
    <m/>
    <m/>
    <s v="Not sure"/>
    <m/>
    <x v="41"/>
    <x v="0"/>
  </r>
  <r>
    <n v="11568771552"/>
    <x v="3"/>
    <s v="1"/>
    <m/>
    <x v="0"/>
    <x v="3"/>
    <x v="11"/>
    <s v="1 to 10%"/>
    <n v="0"/>
    <n v="1"/>
    <n v="1"/>
    <s v="2 to 6 months"/>
    <n v="4"/>
    <s v="Yes"/>
    <s v="paying staff"/>
    <s v="keeping staff"/>
    <s v="paying bills, like electricity"/>
    <s v="paying for chemicals"/>
    <s v="maintaining our system"/>
    <m/>
    <s v="delaying or impeding capital improvement projects"/>
    <m/>
    <m/>
    <m/>
    <m/>
    <s v="Decrease"/>
    <n v="50"/>
    <n v="-50"/>
    <s v="-50 - -41%"/>
    <n v="4000"/>
    <n v="-4000"/>
    <m/>
    <m/>
    <m/>
    <m/>
    <m/>
    <m/>
    <m/>
    <m/>
    <m/>
    <m/>
    <m/>
    <m/>
    <m/>
    <m/>
    <m/>
    <m/>
    <m/>
    <m/>
    <m/>
    <m/>
    <m/>
    <x v="42"/>
    <x v="0"/>
  </r>
  <r>
    <n v="11568773413"/>
    <x v="7"/>
    <s v="Multiple"/>
    <m/>
    <x v="0"/>
    <x v="4"/>
    <x v="18"/>
    <s v="11 to 20%"/>
    <n v="10"/>
    <n v="1"/>
    <n v="0"/>
    <s v="Less than 2 months"/>
    <n v="1"/>
    <s v="Yes"/>
    <s v="paying staff"/>
    <m/>
    <s v="paying bills, like electricity"/>
    <s v="paying for chemicals"/>
    <m/>
    <s v="complying with state and/or federal regulations"/>
    <s v="delaying or impeding capital improvement projects"/>
    <s v="paying back existing debt"/>
    <m/>
    <m/>
    <m/>
    <s v="Decrease"/>
    <n v="13"/>
    <n v="-13"/>
    <s v="-20 - -11%"/>
    <n v="30000"/>
    <n v="-30000"/>
    <s v="Yes"/>
    <s v="Bond(s)"/>
    <s v="U.S. Department of Agriculture loan(s)"/>
    <s v="State Revolving Fund loan(s)"/>
    <m/>
    <m/>
    <m/>
    <s v="Yes"/>
    <s v="Yes"/>
    <s v="Communication/Discussion - Sharing ideas/see what other organizations are doing"/>
    <s v="None/NA"/>
    <s v="Help navigating resources and/or policy changes"/>
    <s v="Help accessing financial assistance"/>
    <m/>
    <s v="Help accessing Personal Protective Equipment (PPE)"/>
    <m/>
    <m/>
    <s v="Help communicating with customers"/>
    <s v="Help planning for or adjusting to any future reopening (flushing, financing reconnections, etc.)"/>
    <m/>
    <m/>
    <x v="19"/>
    <x v="0"/>
  </r>
  <r>
    <n v="11568822734"/>
    <x v="2"/>
    <s v="1"/>
    <m/>
    <x v="2"/>
    <x v="2"/>
    <x v="13"/>
    <s v="1 to 10%"/>
    <n v="2"/>
    <n v="1"/>
    <n v="0"/>
    <s v="Less than 2 months"/>
    <n v="1"/>
    <s v="Yes"/>
    <s v="paying staff"/>
    <s v="keeping staff"/>
    <s v="paying bills, like electricity"/>
    <s v="paying for chemicals"/>
    <s v="maintaining our system"/>
    <s v="complying with state and/or federal regulations"/>
    <s v="delaying or impeding capital improvement projects"/>
    <s v="paying back existing debt"/>
    <m/>
    <m/>
    <m/>
    <s v="No change"/>
    <n v="0"/>
    <n v="0"/>
    <s v="0 - 9%"/>
    <n v="0"/>
    <n v="0"/>
    <s v="Yes"/>
    <m/>
    <s v="U.S. Department of Agriculture loan(s)"/>
    <m/>
    <m/>
    <m/>
    <m/>
    <s v="Yes"/>
    <s v="No"/>
    <m/>
    <s v="General assistance"/>
    <m/>
    <s v="Help accessing financial assistance"/>
    <s v="Help with operations and maintenance"/>
    <m/>
    <s v="Help accessing supplies/chemicals"/>
    <m/>
    <s v="Help communicating with customers"/>
    <s v="Help planning for or adjusting to any future reopening (flushing, financing reconnections, etc.)"/>
    <m/>
    <m/>
    <x v="43"/>
    <x v="0"/>
  </r>
  <r>
    <n v="11568844748"/>
    <x v="9"/>
    <s v="1"/>
    <m/>
    <x v="0"/>
    <x v="4"/>
    <x v="20"/>
    <s v="41 to 50%"/>
    <n v="20"/>
    <n v="1"/>
    <n v="4"/>
    <s v="7 to 12 months"/>
    <n v="9"/>
    <s v="Yes"/>
    <m/>
    <m/>
    <m/>
    <m/>
    <m/>
    <m/>
    <s v="delaying or impeding capital improvement projects"/>
    <m/>
    <m/>
    <m/>
    <m/>
    <m/>
    <n v="25"/>
    <n v="25"/>
    <s v="20 - 29%"/>
    <n v="138000"/>
    <n v="138000"/>
    <s v="Yes"/>
    <s v="Bond(s)"/>
    <m/>
    <s v="State Revolving Fund loan(s)"/>
    <m/>
    <m/>
    <m/>
    <s v="No"/>
    <s v="Yes"/>
    <s v="Communication/Discussion - Providing help as needed; Emergency assistance"/>
    <m/>
    <s v="Help navigating resources and/or policy changes"/>
    <s v="Help accessing financial assistance"/>
    <s v="Help with operations and maintenance"/>
    <s v="Help accessing Personal Protective Equipment (PPE)"/>
    <s v="Help accessing supplies/chemicals"/>
    <m/>
    <m/>
    <s v="Help planning for or adjusting to any future reopening (flushing, financing reconnections, etc.)"/>
    <m/>
    <m/>
    <x v="44"/>
    <x v="0"/>
  </r>
  <r>
    <n v="11568911833"/>
    <x v="7"/>
    <s v="0"/>
    <m/>
    <x v="0"/>
    <x v="1"/>
    <x v="3"/>
    <m/>
    <m/>
    <m/>
    <m/>
    <s v="2 to 6 months"/>
    <n v="4"/>
    <s v="Yes"/>
    <s v="paying staff"/>
    <m/>
    <s v="paying bills, like electricity"/>
    <s v="paying for chemicals"/>
    <s v="maintaining our system"/>
    <m/>
    <s v="delaying or impeding capital improvement projects"/>
    <s v="paying back existing debt"/>
    <m/>
    <m/>
    <m/>
    <s v="Decrease"/>
    <n v="47.73"/>
    <n v="-47.73"/>
    <s v="-50 - -41%"/>
    <n v="110208.13"/>
    <n v="-110208.13"/>
    <s v="Yes"/>
    <s v="Bond(s)"/>
    <m/>
    <m/>
    <m/>
    <m/>
    <s v="State gov. agency"/>
    <s v="Yes"/>
    <s v="No"/>
    <m/>
    <m/>
    <m/>
    <m/>
    <m/>
    <s v="Help accessing Personal Protective Equipment (PPE)"/>
    <m/>
    <m/>
    <m/>
    <m/>
    <m/>
    <m/>
    <x v="45"/>
    <x v="1"/>
  </r>
  <r>
    <n v="11568930557"/>
    <x v="1"/>
    <s v="1"/>
    <m/>
    <x v="0"/>
    <x v="2"/>
    <x v="21"/>
    <s v="21 to 30%"/>
    <n v="3"/>
    <n v="0"/>
    <n v="0"/>
    <s v="7 to 12 months"/>
    <n v="9"/>
    <s v="Yes"/>
    <m/>
    <m/>
    <m/>
    <s v="paying for chemicals"/>
    <m/>
    <m/>
    <m/>
    <m/>
    <m/>
    <m/>
    <s v="Paying for chemicals"/>
    <s v="No change"/>
    <n v="0"/>
    <n v="0"/>
    <s v="0 - 9%"/>
    <n v="0"/>
    <n v="0"/>
    <s v="Yes"/>
    <m/>
    <s v="U.S. Department of Agriculture loan(s)"/>
    <m/>
    <m/>
    <m/>
    <m/>
    <s v="No"/>
    <s v="No"/>
    <m/>
    <s v="Compliance with disinfection/social distancing protocols"/>
    <m/>
    <m/>
    <m/>
    <m/>
    <m/>
    <m/>
    <m/>
    <m/>
    <s v="Not sure"/>
    <m/>
    <x v="46"/>
    <x v="0"/>
  </r>
  <r>
    <n v="11568947107"/>
    <x v="2"/>
    <s v="1"/>
    <m/>
    <x v="0"/>
    <x v="2"/>
    <x v="12"/>
    <s v="1 to 10%"/>
    <n v="4"/>
    <n v="2"/>
    <n v="0"/>
    <s v="Less than 2 months"/>
    <n v="1"/>
    <s v="Yes"/>
    <s v="paying staff"/>
    <s v="keeping staff"/>
    <s v="paying bills, like electricity"/>
    <m/>
    <s v="maintaining our system"/>
    <s v="complying with state and/or federal regulations"/>
    <s v="delaying or impeding capital improvement projects"/>
    <s v="paying back existing debt"/>
    <m/>
    <m/>
    <m/>
    <s v="Increase"/>
    <n v="2"/>
    <n v="2"/>
    <s v="0 - 9%"/>
    <n v="1605"/>
    <n v="1605"/>
    <s v="Yes"/>
    <m/>
    <m/>
    <m/>
    <m/>
    <m/>
    <s v="Bank loan"/>
    <s v="No"/>
    <s v="Not sure"/>
    <m/>
    <m/>
    <s v="Help navigating resources and/or policy changes"/>
    <s v="Help accessing financial assistance"/>
    <s v="Help with operations and maintenance"/>
    <m/>
    <m/>
    <s v="Help complying with state and/or federal regulations"/>
    <m/>
    <m/>
    <m/>
    <m/>
    <x v="47"/>
    <x v="0"/>
  </r>
  <r>
    <n v="11569058748"/>
    <x v="3"/>
    <s v="1"/>
    <m/>
    <x v="1"/>
    <x v="2"/>
    <x v="11"/>
    <s v="1 to 10%"/>
    <n v="5"/>
    <n v="0"/>
    <n v="0"/>
    <s v="Don't know"/>
    <s v=""/>
    <s v="Yes"/>
    <m/>
    <m/>
    <m/>
    <m/>
    <m/>
    <m/>
    <m/>
    <m/>
    <m/>
    <s v="not applicable"/>
    <m/>
    <s v="Decrease"/>
    <n v="15"/>
    <n v="-15"/>
    <s v="-20 - -11%"/>
    <n v="5000"/>
    <n v="-5000"/>
    <s v="Yes"/>
    <m/>
    <s v="U.S. Department of Agriculture loan(s)"/>
    <m/>
    <m/>
    <m/>
    <m/>
    <s v="No"/>
    <s v="No"/>
    <m/>
    <m/>
    <m/>
    <m/>
    <m/>
    <m/>
    <m/>
    <m/>
    <m/>
    <m/>
    <s v="Not sure"/>
    <m/>
    <x v="48"/>
    <x v="0"/>
  </r>
  <r>
    <n v="11569070532"/>
    <x v="8"/>
    <s v="1"/>
    <m/>
    <x v="1"/>
    <x v="2"/>
    <x v="3"/>
    <m/>
    <n v="0"/>
    <n v="1"/>
    <n v="1"/>
    <s v="Don't know"/>
    <s v=""/>
    <s v="Not sure"/>
    <m/>
    <m/>
    <m/>
    <m/>
    <m/>
    <m/>
    <m/>
    <m/>
    <m/>
    <m/>
    <m/>
    <m/>
    <m/>
    <n v="0"/>
    <s v="0 - 9%"/>
    <m/>
    <s v=""/>
    <s v="Yes"/>
    <m/>
    <s v="U.S. Department of Agriculture loan(s)"/>
    <m/>
    <m/>
    <m/>
    <m/>
    <s v="No"/>
    <s v="No"/>
    <m/>
    <m/>
    <s v="Help navigating resources and/or policy changes"/>
    <m/>
    <m/>
    <m/>
    <m/>
    <m/>
    <m/>
    <m/>
    <m/>
    <m/>
    <x v="19"/>
    <x v="0"/>
  </r>
  <r>
    <n v="11569072988"/>
    <x v="10"/>
    <s v="1"/>
    <m/>
    <x v="0"/>
    <x v="2"/>
    <x v="8"/>
    <s v="21 to 30%"/>
    <n v="4"/>
    <n v="0"/>
    <n v="0"/>
    <s v="7 to 12 months"/>
    <n v="9"/>
    <s v="Yes"/>
    <m/>
    <m/>
    <m/>
    <m/>
    <s v="maintaining our system"/>
    <m/>
    <s v="delaying or impeding capital improvement projects"/>
    <m/>
    <m/>
    <m/>
    <m/>
    <s v="Decrease"/>
    <n v="20"/>
    <n v="-20"/>
    <s v="-20 - -11%"/>
    <m/>
    <s v=""/>
    <s v="No"/>
    <m/>
    <m/>
    <m/>
    <s v="Not borrowing"/>
    <m/>
    <m/>
    <s v="Not applicable"/>
    <s v="Yes"/>
    <s v="Request for funding"/>
    <m/>
    <m/>
    <s v="Help accessing financial assistance"/>
    <m/>
    <s v="Help accessing Personal Protective Equipment (PPE)"/>
    <m/>
    <m/>
    <m/>
    <m/>
    <m/>
    <m/>
    <x v="49"/>
    <x v="0"/>
  </r>
  <r>
    <n v="11569102425"/>
    <x v="11"/>
    <s v="1"/>
    <m/>
    <x v="0"/>
    <x v="1"/>
    <x v="22"/>
    <s v="1 to 10%"/>
    <n v="7"/>
    <n v="0"/>
    <n v="0"/>
    <s v="Don't know"/>
    <s v=""/>
    <s v="Yes"/>
    <m/>
    <m/>
    <m/>
    <m/>
    <m/>
    <m/>
    <m/>
    <m/>
    <s v="unsure"/>
    <m/>
    <m/>
    <s v="No change"/>
    <n v="0"/>
    <n v="0"/>
    <s v="0 - 9%"/>
    <n v="0"/>
    <n v="0"/>
    <s v="Yes"/>
    <m/>
    <s v="U.S. Department of Agriculture loan(s)"/>
    <m/>
    <m/>
    <m/>
    <m/>
    <s v="No"/>
    <s v="Yes"/>
    <s v="Donations/delivery of PPE and other supplies"/>
    <s v="Compliance with disinfection/social distancing protocols; assistance to customers with payments"/>
    <m/>
    <m/>
    <m/>
    <m/>
    <m/>
    <m/>
    <s v="Help communicating with customers"/>
    <m/>
    <m/>
    <m/>
    <x v="50"/>
    <x v="0"/>
  </r>
  <r>
    <n v="11569102889"/>
    <x v="2"/>
    <s v="1"/>
    <m/>
    <x v="1"/>
    <x v="2"/>
    <x v="13"/>
    <s v="1 to 10%"/>
    <n v="2"/>
    <n v="0"/>
    <n v="0"/>
    <s v="Don't know"/>
    <s v=""/>
    <s v="Not sure"/>
    <m/>
    <m/>
    <m/>
    <m/>
    <m/>
    <m/>
    <m/>
    <m/>
    <m/>
    <m/>
    <m/>
    <m/>
    <m/>
    <n v="0"/>
    <s v="0 - 9%"/>
    <m/>
    <s v=""/>
    <m/>
    <m/>
    <m/>
    <m/>
    <m/>
    <s v="Do not want to answer"/>
    <m/>
    <m/>
    <s v="No"/>
    <m/>
    <m/>
    <m/>
    <m/>
    <m/>
    <m/>
    <m/>
    <m/>
    <m/>
    <m/>
    <s v="Not sure"/>
    <m/>
    <x v="51"/>
    <x v="0"/>
  </r>
  <r>
    <n v="11569110318"/>
    <x v="1"/>
    <s v="1"/>
    <m/>
    <x v="0"/>
    <x v="2"/>
    <x v="23"/>
    <s v="71 to 80%"/>
    <n v="1"/>
    <n v="1"/>
    <n v="1"/>
    <s v="Less than 2 months"/>
    <n v="1"/>
    <s v="Yes"/>
    <s v="paying staff"/>
    <m/>
    <s v="paying bills, like electricity"/>
    <s v="paying for chemicals"/>
    <s v="maintaining our system"/>
    <s v="complying with state and/or federal regulations"/>
    <s v="delaying or impeding capital improvement projects"/>
    <s v="paying back existing debt"/>
    <m/>
    <m/>
    <m/>
    <s v="Decrease"/>
    <n v="20"/>
    <n v="-20"/>
    <s v="-20 - -11%"/>
    <n v="3200"/>
    <n v="-3200"/>
    <s v="Yes"/>
    <m/>
    <s v="U.S. Department of Agriculture loan(s)"/>
    <m/>
    <m/>
    <m/>
    <m/>
    <s v="Yes"/>
    <s v="No"/>
    <m/>
    <m/>
    <s v="Help navigating resources and/or policy changes"/>
    <s v="Help accessing financial assistance"/>
    <m/>
    <m/>
    <m/>
    <m/>
    <m/>
    <s v="Help planning for or adjusting to any future reopening (flushing, financing reconnections, etc.)"/>
    <m/>
    <m/>
    <x v="52"/>
    <x v="0"/>
  </r>
  <r>
    <n v="11569134526"/>
    <x v="7"/>
    <s v="Multiple"/>
    <m/>
    <x v="1"/>
    <x v="1"/>
    <x v="13"/>
    <s v="1 to 10%"/>
    <n v="10"/>
    <n v="1"/>
    <n v="0"/>
    <s v="7 to 12 months"/>
    <n v="9"/>
    <s v="Yes"/>
    <m/>
    <m/>
    <s v="paying bills, like electricity"/>
    <m/>
    <m/>
    <m/>
    <s v="delaying or impeding capital improvement projects"/>
    <m/>
    <m/>
    <m/>
    <m/>
    <s v="Decrease"/>
    <n v="10"/>
    <n v="-10"/>
    <s v="-10 - -1%"/>
    <m/>
    <s v=""/>
    <s v="Yes"/>
    <s v="Bond(s)"/>
    <s v="U.S. Department of Agriculture loan(s)"/>
    <m/>
    <m/>
    <m/>
    <m/>
    <s v="No"/>
    <s v="No"/>
    <m/>
    <s v="None/NA"/>
    <m/>
    <m/>
    <m/>
    <s v="Help accessing Personal Protective Equipment (PPE)"/>
    <m/>
    <m/>
    <m/>
    <m/>
    <m/>
    <m/>
    <x v="53"/>
    <x v="0"/>
  </r>
  <r>
    <n v="11569182113"/>
    <x v="12"/>
    <s v="1"/>
    <m/>
    <x v="1"/>
    <x v="3"/>
    <x v="3"/>
    <m/>
    <n v="0"/>
    <n v="2"/>
    <n v="1"/>
    <s v="7 to 12 months"/>
    <n v="9"/>
    <s v="Not sure"/>
    <m/>
    <m/>
    <m/>
    <m/>
    <m/>
    <m/>
    <m/>
    <m/>
    <m/>
    <m/>
    <m/>
    <m/>
    <m/>
    <n v="0"/>
    <s v="0 - 9%"/>
    <m/>
    <s v=""/>
    <s v="No"/>
    <m/>
    <m/>
    <m/>
    <s v="Not borrowing"/>
    <m/>
    <m/>
    <s v="No"/>
    <s v="Yes"/>
    <s v="Providing water"/>
    <m/>
    <m/>
    <m/>
    <m/>
    <s v="Help accessing Personal Protective Equipment (PPE)"/>
    <s v="Help accessing supplies/chemicals"/>
    <m/>
    <m/>
    <m/>
    <m/>
    <m/>
    <x v="54"/>
    <x v="0"/>
  </r>
  <r>
    <n v="11569196808"/>
    <x v="7"/>
    <s v="1"/>
    <m/>
    <x v="1"/>
    <x v="2"/>
    <x v="21"/>
    <s v="21 to 30%"/>
    <n v="2"/>
    <n v="2"/>
    <n v="0"/>
    <s v="More than a year"/>
    <n v="15"/>
    <s v="No"/>
    <m/>
    <m/>
    <m/>
    <m/>
    <m/>
    <m/>
    <m/>
    <m/>
    <m/>
    <m/>
    <m/>
    <m/>
    <m/>
    <n v="0"/>
    <s v="0 - 9%"/>
    <m/>
    <s v=""/>
    <s v="Yes"/>
    <s v="Bond(s)"/>
    <s v="U.S. Department of Agriculture loan(s)"/>
    <m/>
    <m/>
    <m/>
    <m/>
    <s v="No"/>
    <s v="No"/>
    <m/>
    <s v="None/NA"/>
    <m/>
    <m/>
    <m/>
    <s v="Help accessing Personal Protective Equipment (PPE)"/>
    <m/>
    <m/>
    <m/>
    <m/>
    <m/>
    <m/>
    <x v="55"/>
    <x v="0"/>
  </r>
  <r>
    <n v="11569200059"/>
    <x v="2"/>
    <s v="1"/>
    <m/>
    <x v="1"/>
    <x v="0"/>
    <x v="4"/>
    <s v="1 to 10%"/>
    <n v="2"/>
    <n v="0"/>
    <n v="2"/>
    <s v="More than a year"/>
    <n v="15"/>
    <s v="Yes"/>
    <m/>
    <m/>
    <m/>
    <m/>
    <m/>
    <m/>
    <m/>
    <m/>
    <s v="unsure"/>
    <m/>
    <m/>
    <s v="No change"/>
    <n v="0"/>
    <n v="0"/>
    <s v="0 - 9%"/>
    <n v="0"/>
    <n v="0"/>
    <s v="Yes"/>
    <m/>
    <m/>
    <m/>
    <m/>
    <m/>
    <s v="State gov. agency"/>
    <s v="No"/>
    <s v="No"/>
    <m/>
    <s v="None/NA"/>
    <m/>
    <m/>
    <m/>
    <m/>
    <m/>
    <m/>
    <m/>
    <m/>
    <s v="Not sure"/>
    <m/>
    <x v="56"/>
    <x v="0"/>
  </r>
  <r>
    <n v="11569202137"/>
    <x v="2"/>
    <s v="1"/>
    <m/>
    <x v="1"/>
    <x v="1"/>
    <x v="7"/>
    <s v="1 to 10%"/>
    <n v="8"/>
    <n v="0"/>
    <n v="0"/>
    <s v="2 to 6 months"/>
    <n v="4"/>
    <s v="Yes"/>
    <s v="paying staff"/>
    <m/>
    <s v="paying bills, like electricity"/>
    <s v="paying for chemicals"/>
    <s v="maintaining our system"/>
    <s v="complying with state and/or federal regulations"/>
    <s v="delaying or impeding capital improvement projects"/>
    <s v="paying back existing debt"/>
    <m/>
    <m/>
    <m/>
    <s v="Decrease"/>
    <n v="5"/>
    <n v="-5"/>
    <s v="-10 - -1%"/>
    <n v="5752.35"/>
    <n v="-5752.35"/>
    <s v="Yes"/>
    <m/>
    <s v="U.S. Department of Agriculture loan(s)"/>
    <m/>
    <m/>
    <m/>
    <m/>
    <s v="Yes"/>
    <s v="No"/>
    <m/>
    <m/>
    <s v="Help navigating resources and/or policy changes"/>
    <s v="Help accessing financial assistance"/>
    <m/>
    <m/>
    <s v="Help accessing supplies/chemicals"/>
    <s v="Help complying with state and/or federal regulations"/>
    <m/>
    <s v="Help planning for or adjusting to any future reopening (flushing, financing reconnections, etc.)"/>
    <m/>
    <m/>
    <x v="57"/>
    <x v="0"/>
  </r>
  <r>
    <n v="11569258991"/>
    <x v="7"/>
    <s v="3"/>
    <m/>
    <x v="1"/>
    <x v="1"/>
    <x v="8"/>
    <s v="21 to 30%"/>
    <n v="5"/>
    <n v="1"/>
    <n v="0"/>
    <s v="More than a year"/>
    <n v="15"/>
    <s v="No"/>
    <m/>
    <m/>
    <m/>
    <m/>
    <m/>
    <m/>
    <m/>
    <m/>
    <m/>
    <m/>
    <m/>
    <m/>
    <m/>
    <n v="0"/>
    <s v="0 - 9%"/>
    <m/>
    <s v=""/>
    <s v="Yes"/>
    <s v="Bond(s)"/>
    <m/>
    <m/>
    <m/>
    <m/>
    <m/>
    <s v="No"/>
    <s v="No"/>
    <m/>
    <s v="Assistance to customers with payments and/or suspended shutoffs"/>
    <m/>
    <m/>
    <m/>
    <m/>
    <m/>
    <m/>
    <m/>
    <m/>
    <s v="Not sure"/>
    <m/>
    <x v="19"/>
    <x v="0"/>
  </r>
  <r>
    <n v="11569270536"/>
    <x v="1"/>
    <s v="1"/>
    <m/>
    <x v="1"/>
    <x v="2"/>
    <x v="24"/>
    <s v="91 to 100%"/>
    <n v="0"/>
    <n v="2"/>
    <n v="0"/>
    <s v="Don't know"/>
    <s v=""/>
    <s v="Not sure"/>
    <m/>
    <m/>
    <m/>
    <m/>
    <m/>
    <m/>
    <m/>
    <m/>
    <m/>
    <m/>
    <m/>
    <m/>
    <m/>
    <n v="0"/>
    <s v="0 - 9%"/>
    <m/>
    <s v=""/>
    <s v="No"/>
    <m/>
    <m/>
    <m/>
    <s v="Not borrowing"/>
    <m/>
    <m/>
    <s v="Not applicable"/>
    <s v="Not sure"/>
    <m/>
    <m/>
    <m/>
    <m/>
    <m/>
    <m/>
    <m/>
    <m/>
    <m/>
    <m/>
    <s v="Not sure"/>
    <m/>
    <x v="58"/>
    <x v="0"/>
  </r>
  <r>
    <n v="11569278920"/>
    <x v="13"/>
    <s v="1"/>
    <m/>
    <x v="2"/>
    <x v="2"/>
    <x v="25"/>
    <s v="21 to 30%"/>
    <n v="2"/>
    <n v="1"/>
    <n v="0"/>
    <s v="More than a year"/>
    <n v="15"/>
    <s v="No"/>
    <m/>
    <m/>
    <m/>
    <m/>
    <m/>
    <m/>
    <m/>
    <m/>
    <m/>
    <m/>
    <m/>
    <m/>
    <m/>
    <n v="0"/>
    <s v="0 - 9%"/>
    <m/>
    <s v=""/>
    <s v="No"/>
    <m/>
    <m/>
    <m/>
    <s v="Not borrowing"/>
    <m/>
    <m/>
    <s v="Not applicable"/>
    <s v="No"/>
    <m/>
    <m/>
    <m/>
    <m/>
    <m/>
    <m/>
    <m/>
    <m/>
    <m/>
    <m/>
    <s v="Not sure"/>
    <m/>
    <x v="59"/>
    <x v="0"/>
  </r>
  <r>
    <n v="11569292628"/>
    <x v="3"/>
    <s v="1"/>
    <m/>
    <x v="0"/>
    <x v="2"/>
    <x v="11"/>
    <s v="1 to 10%"/>
    <n v="0"/>
    <n v="1"/>
    <n v="1"/>
    <s v="More than a year"/>
    <n v="15"/>
    <s v="No"/>
    <m/>
    <m/>
    <m/>
    <m/>
    <m/>
    <m/>
    <m/>
    <m/>
    <m/>
    <m/>
    <m/>
    <m/>
    <m/>
    <n v="0"/>
    <s v="0 - 9%"/>
    <m/>
    <s v=""/>
    <s v="Yes"/>
    <m/>
    <s v="U.S. Department of Agriculture loan(s)"/>
    <m/>
    <m/>
    <m/>
    <m/>
    <s v="No"/>
    <s v="No"/>
    <m/>
    <s v="None/NA"/>
    <m/>
    <m/>
    <m/>
    <m/>
    <m/>
    <m/>
    <m/>
    <m/>
    <s v="Not sure"/>
    <m/>
    <x v="60"/>
    <x v="0"/>
  </r>
  <r>
    <n v="11569303552"/>
    <x v="14"/>
    <s v="1"/>
    <m/>
    <x v="0"/>
    <x v="2"/>
    <x v="3"/>
    <m/>
    <n v="1"/>
    <n v="0"/>
    <n v="1"/>
    <s v="More than a year"/>
    <n v="15"/>
    <s v="Yes"/>
    <m/>
    <m/>
    <m/>
    <m/>
    <m/>
    <m/>
    <s v="delaying or impeding capital improvement projects"/>
    <m/>
    <m/>
    <m/>
    <m/>
    <s v="Increase"/>
    <n v="11"/>
    <n v="11"/>
    <s v="10 - 19%"/>
    <n v="14000"/>
    <n v="14000"/>
    <s v="Yes"/>
    <s v="Bond(s)"/>
    <m/>
    <m/>
    <m/>
    <m/>
    <m/>
    <s v="No"/>
    <s v="Yes"/>
    <s v="Personnel backups"/>
    <m/>
    <m/>
    <s v="Help accessing financial assistance"/>
    <m/>
    <m/>
    <m/>
    <m/>
    <m/>
    <m/>
    <m/>
    <m/>
    <x v="61"/>
    <x v="0"/>
  </r>
  <r>
    <n v="11569323485"/>
    <x v="2"/>
    <s v="1"/>
    <m/>
    <x v="0"/>
    <x v="1"/>
    <x v="18"/>
    <s v="11 to 20%"/>
    <n v="6"/>
    <n v="0"/>
    <n v="0"/>
    <s v="More than a year"/>
    <n v="15"/>
    <s v="No"/>
    <m/>
    <m/>
    <m/>
    <m/>
    <m/>
    <m/>
    <m/>
    <m/>
    <m/>
    <m/>
    <m/>
    <m/>
    <m/>
    <n v="0"/>
    <s v="0 - 9%"/>
    <m/>
    <s v=""/>
    <s v="Yes"/>
    <m/>
    <s v="U.S. Department of Agriculture loan(s)"/>
    <m/>
    <m/>
    <m/>
    <m/>
    <s v="No"/>
    <s v="No"/>
    <m/>
    <m/>
    <s v="Help navigating resources and/or policy changes"/>
    <m/>
    <m/>
    <s v="Help accessing Personal Protective Equipment (PPE)"/>
    <s v="Help accessing supplies/chemicals"/>
    <s v="Help complying with state and/or federal regulations"/>
    <m/>
    <m/>
    <m/>
    <m/>
    <x v="62"/>
    <x v="0"/>
  </r>
  <r>
    <n v="11569327370"/>
    <x v="13"/>
    <s v="1"/>
    <m/>
    <x v="2"/>
    <x v="2"/>
    <x v="11"/>
    <s v="1 to 10%"/>
    <n v="2"/>
    <n v="0"/>
    <n v="0"/>
    <s v="More than a year"/>
    <n v="15"/>
    <s v="Not sure"/>
    <m/>
    <m/>
    <m/>
    <m/>
    <m/>
    <m/>
    <m/>
    <m/>
    <m/>
    <m/>
    <m/>
    <m/>
    <m/>
    <n v="0"/>
    <s v="0 - 9%"/>
    <m/>
    <s v=""/>
    <s v="Yes"/>
    <m/>
    <s v="U.S. Department of Agriculture loan(s)"/>
    <m/>
    <m/>
    <m/>
    <m/>
    <s v="No"/>
    <s v="No"/>
    <m/>
    <m/>
    <m/>
    <m/>
    <m/>
    <m/>
    <m/>
    <m/>
    <m/>
    <m/>
    <s v="Not sure"/>
    <m/>
    <x v="63"/>
    <x v="0"/>
  </r>
  <r>
    <n v="11569357163"/>
    <x v="8"/>
    <s v="1"/>
    <m/>
    <x v="0"/>
    <x v="3"/>
    <x v="22"/>
    <s v="1 to 10%"/>
    <n v="1"/>
    <n v="0"/>
    <n v="1"/>
    <s v="7 to 12 months"/>
    <n v="9"/>
    <s v="No"/>
    <m/>
    <m/>
    <m/>
    <m/>
    <m/>
    <m/>
    <m/>
    <m/>
    <m/>
    <m/>
    <m/>
    <m/>
    <m/>
    <n v="0"/>
    <s v="0 - 9%"/>
    <m/>
    <s v=""/>
    <s v="No"/>
    <m/>
    <m/>
    <m/>
    <s v="Not borrowing"/>
    <m/>
    <m/>
    <s v="Not applicable"/>
    <s v="Yes"/>
    <s v="No details provided - just listed agency they're partnering with"/>
    <s v="None (no cases in area)"/>
    <m/>
    <m/>
    <m/>
    <m/>
    <m/>
    <m/>
    <m/>
    <m/>
    <s v="Not sure"/>
    <m/>
    <x v="64"/>
    <x v="0"/>
  </r>
  <r>
    <n v="11569361867"/>
    <x v="15"/>
    <s v="1"/>
    <m/>
    <x v="0"/>
    <x v="2"/>
    <x v="3"/>
    <m/>
    <n v="0"/>
    <n v="2"/>
    <n v="0"/>
    <s v="Don't know"/>
    <s v=""/>
    <s v="Yes"/>
    <m/>
    <m/>
    <m/>
    <m/>
    <s v="maintaining our system"/>
    <m/>
    <m/>
    <m/>
    <m/>
    <m/>
    <m/>
    <s v="No change"/>
    <n v="0"/>
    <n v="0"/>
    <s v="0 - 9%"/>
    <n v="0"/>
    <n v="0"/>
    <s v="Yes"/>
    <m/>
    <s v="U.S. Department of Agriculture loan(s)"/>
    <m/>
    <m/>
    <m/>
    <s v="State gov. agency"/>
    <s v="No"/>
    <s v="No"/>
    <m/>
    <s v="None/NA"/>
    <s v="Help navigating resources and/or policy changes"/>
    <m/>
    <m/>
    <m/>
    <m/>
    <s v="Help complying with state and/or federal regulations"/>
    <m/>
    <m/>
    <m/>
    <m/>
    <x v="65"/>
    <x v="0"/>
  </r>
  <r>
    <n v="11569364562"/>
    <x v="2"/>
    <s v="1"/>
    <m/>
    <x v="1"/>
    <x v="2"/>
    <x v="6"/>
    <s v="0 percent"/>
    <n v="2"/>
    <n v="2"/>
    <n v="0"/>
    <s v="Less than 2 months"/>
    <n v="1"/>
    <s v="Yes"/>
    <s v="paying staff"/>
    <m/>
    <s v="paying bills, like electricity"/>
    <s v="paying for chemicals"/>
    <s v="maintaining our system"/>
    <m/>
    <s v="delaying or impeding capital improvement projects"/>
    <m/>
    <m/>
    <m/>
    <s v="Paying bills"/>
    <s v="Decrease"/>
    <n v="23.8"/>
    <n v="-23.8"/>
    <s v="-30 - -21%"/>
    <n v="3942"/>
    <n v="-3942"/>
    <s v="Yes"/>
    <m/>
    <m/>
    <m/>
    <m/>
    <m/>
    <s v="Loan - other"/>
    <s v="No"/>
    <s v="No"/>
    <m/>
    <s v="Providing food/meals"/>
    <m/>
    <s v="Help accessing financial assistance"/>
    <m/>
    <m/>
    <m/>
    <m/>
    <m/>
    <m/>
    <m/>
    <m/>
    <x v="66"/>
    <x v="0"/>
  </r>
  <r>
    <n v="11569391341"/>
    <x v="10"/>
    <s v="1"/>
    <m/>
    <x v="0"/>
    <x v="2"/>
    <x v="3"/>
    <m/>
    <n v="4"/>
    <n v="2"/>
    <n v="0"/>
    <s v="Not applicable - our system is presently unable to pay for all system expenses"/>
    <n v="0"/>
    <s v="Yes"/>
    <m/>
    <s v="keeping staff"/>
    <m/>
    <m/>
    <m/>
    <m/>
    <m/>
    <m/>
    <m/>
    <m/>
    <m/>
    <s v="No change"/>
    <n v="0"/>
    <n v="0"/>
    <s v="0 - 9%"/>
    <n v="0"/>
    <n v="0"/>
    <m/>
    <m/>
    <m/>
    <m/>
    <m/>
    <m/>
    <s v="Miscellaneous"/>
    <s v="No"/>
    <s v="No"/>
    <m/>
    <m/>
    <m/>
    <m/>
    <m/>
    <m/>
    <m/>
    <m/>
    <m/>
    <m/>
    <s v="Not sure"/>
    <m/>
    <x v="67"/>
    <x v="0"/>
  </r>
  <r>
    <n v="11569397278"/>
    <x v="1"/>
    <s v="1"/>
    <s v="Incomplete"/>
    <x v="0"/>
    <x v="2"/>
    <x v="26"/>
    <s v="31 to 40%"/>
    <n v="16"/>
    <n v="1"/>
    <n v="1"/>
    <s v="Don't know"/>
    <s v=""/>
    <s v="Yes"/>
    <m/>
    <m/>
    <m/>
    <m/>
    <m/>
    <m/>
    <m/>
    <m/>
    <m/>
    <m/>
    <m/>
    <m/>
    <m/>
    <s v=""/>
    <s v=""/>
    <m/>
    <s v=""/>
    <m/>
    <m/>
    <m/>
    <m/>
    <m/>
    <m/>
    <m/>
    <m/>
    <m/>
    <m/>
    <m/>
    <m/>
    <m/>
    <m/>
    <m/>
    <m/>
    <m/>
    <m/>
    <m/>
    <m/>
    <m/>
    <x v="68"/>
    <x v="0"/>
  </r>
  <r>
    <n v="11569456630"/>
    <x v="11"/>
    <s v="1"/>
    <m/>
    <x v="1"/>
    <x v="3"/>
    <x v="4"/>
    <s v="1 to 10%"/>
    <n v="0"/>
    <n v="2"/>
    <n v="0"/>
    <s v="More than a year"/>
    <n v="15"/>
    <s v="Yes"/>
    <s v="paying staff"/>
    <s v="keeping staff"/>
    <s v="paying bills, like electricity"/>
    <s v="paying for chemicals"/>
    <s v="maintaining our system"/>
    <s v="complying with state and/or federal regulations"/>
    <s v="delaying or impeding capital improvement projects"/>
    <m/>
    <m/>
    <m/>
    <m/>
    <s v="Decrease"/>
    <n v="15"/>
    <n v="-15"/>
    <s v="-20 - -11%"/>
    <n v="2000"/>
    <n v="-2000"/>
    <s v="No"/>
    <m/>
    <m/>
    <m/>
    <s v="Not borrowing"/>
    <m/>
    <m/>
    <s v="Not applicable"/>
    <s v="No"/>
    <m/>
    <m/>
    <s v="Help navigating resources and/or policy changes"/>
    <s v="Help accessing financial assistance"/>
    <s v="Help with operations and maintenance"/>
    <m/>
    <s v="Help accessing supplies/chemicals"/>
    <s v="Help complying with state and/or federal regulations"/>
    <m/>
    <s v="Help planning for or adjusting to any future reopening (flushing, financing reconnections, etc.)"/>
    <s v="Not sure"/>
    <m/>
    <x v="69"/>
    <x v="0"/>
  </r>
  <r>
    <n v="11569457172"/>
    <x v="10"/>
    <s v="1"/>
    <m/>
    <x v="0"/>
    <x v="3"/>
    <x v="3"/>
    <m/>
    <n v="1"/>
    <n v="0"/>
    <n v="0"/>
    <s v="Don't know"/>
    <s v=""/>
    <s v="No"/>
    <m/>
    <m/>
    <m/>
    <m/>
    <m/>
    <m/>
    <m/>
    <m/>
    <m/>
    <m/>
    <m/>
    <m/>
    <m/>
    <n v="0"/>
    <s v="0 - 9%"/>
    <m/>
    <s v=""/>
    <s v="No"/>
    <m/>
    <m/>
    <m/>
    <s v="Not borrowing"/>
    <m/>
    <m/>
    <s v="Not applicable"/>
    <s v="No"/>
    <m/>
    <m/>
    <m/>
    <m/>
    <m/>
    <m/>
    <m/>
    <m/>
    <m/>
    <m/>
    <s v="Not sure"/>
    <m/>
    <x v="70"/>
    <x v="0"/>
  </r>
  <r>
    <n v="11569480524"/>
    <x v="2"/>
    <s v="1"/>
    <m/>
    <x v="1"/>
    <x v="2"/>
    <x v="12"/>
    <s v="1 to 10%"/>
    <n v="3"/>
    <n v="0"/>
    <n v="0"/>
    <s v="2 to 6 months"/>
    <n v="4"/>
    <s v="Yes"/>
    <s v="paying staff"/>
    <s v="keeping staff"/>
    <s v="paying bills, like electricity"/>
    <m/>
    <s v="maintaining our system"/>
    <m/>
    <s v="delaying or impeding capital improvement projects"/>
    <s v="paying back existing debt"/>
    <m/>
    <m/>
    <m/>
    <s v="No change"/>
    <n v="0"/>
    <n v="0"/>
    <s v="0 - 9%"/>
    <n v="0"/>
    <n v="0"/>
    <s v="Yes"/>
    <m/>
    <m/>
    <m/>
    <m/>
    <m/>
    <s v="Bank loan"/>
    <s v="No"/>
    <s v="No"/>
    <m/>
    <m/>
    <s v="Help navigating resources and/or policy changes"/>
    <s v="Help accessing financial assistance"/>
    <s v="Help with operations and maintenance"/>
    <m/>
    <m/>
    <m/>
    <m/>
    <s v="Help planning for or adjusting to any future reopening (flushing, financing reconnections, etc.)"/>
    <m/>
    <m/>
    <x v="47"/>
    <x v="0"/>
  </r>
  <r>
    <n v="11569512236"/>
    <x v="8"/>
    <s v="0"/>
    <m/>
    <x v="1"/>
    <x v="2"/>
    <x v="27"/>
    <s v="31 to 40%"/>
    <n v="4"/>
    <n v="1"/>
    <n v="0"/>
    <s v="Don't know"/>
    <s v=""/>
    <s v="Not sure"/>
    <m/>
    <m/>
    <m/>
    <m/>
    <m/>
    <m/>
    <m/>
    <m/>
    <m/>
    <m/>
    <m/>
    <m/>
    <m/>
    <n v="0"/>
    <s v="0 - 9%"/>
    <m/>
    <s v=""/>
    <m/>
    <m/>
    <m/>
    <m/>
    <m/>
    <m/>
    <s v="None/don't know"/>
    <s v="No"/>
    <s v="Not sure"/>
    <m/>
    <m/>
    <m/>
    <m/>
    <m/>
    <s v="Help accessing Personal Protective Equipment (PPE)"/>
    <m/>
    <s v="Help complying with state and/or federal regulations"/>
    <m/>
    <m/>
    <s v="Not sure"/>
    <m/>
    <x v="71"/>
    <x v="0"/>
  </r>
  <r>
    <n v="11569556671"/>
    <x v="2"/>
    <s v="1"/>
    <s v="Incomplete"/>
    <x v="0"/>
    <x v="2"/>
    <x v="8"/>
    <s v="21 to 30%"/>
    <n v="4"/>
    <n v="2"/>
    <n v="0"/>
    <s v="Don't know"/>
    <s v=""/>
    <s v="Yes"/>
    <m/>
    <m/>
    <m/>
    <m/>
    <m/>
    <m/>
    <m/>
    <m/>
    <m/>
    <m/>
    <m/>
    <m/>
    <m/>
    <s v=""/>
    <s v=""/>
    <m/>
    <s v=""/>
    <m/>
    <m/>
    <m/>
    <m/>
    <m/>
    <m/>
    <m/>
    <m/>
    <m/>
    <m/>
    <m/>
    <m/>
    <m/>
    <m/>
    <m/>
    <m/>
    <m/>
    <m/>
    <m/>
    <m/>
    <m/>
    <x v="72"/>
    <x v="0"/>
  </r>
  <r>
    <n v="11569609733"/>
    <x v="16"/>
    <s v="1"/>
    <m/>
    <x v="1"/>
    <x v="2"/>
    <x v="28"/>
    <s v="11 to 20%"/>
    <n v="2"/>
    <n v="0"/>
    <n v="0"/>
    <s v="7 to 12 months"/>
    <n v="9"/>
    <s v="Yes"/>
    <m/>
    <m/>
    <m/>
    <m/>
    <m/>
    <m/>
    <s v="delaying or impeding capital improvement projects"/>
    <m/>
    <m/>
    <m/>
    <s v="Delaying or impeding capital improvement projects"/>
    <s v="Decrease"/>
    <m/>
    <s v=""/>
    <s v=""/>
    <m/>
    <s v=""/>
    <s v="Yes"/>
    <m/>
    <s v="U.S. Department of Agriculture loan(s)"/>
    <m/>
    <m/>
    <m/>
    <m/>
    <m/>
    <s v="Not sure"/>
    <m/>
    <m/>
    <m/>
    <s v="Help accessing financial assistance"/>
    <m/>
    <s v="Help accessing Personal Protective Equipment (PPE)"/>
    <m/>
    <m/>
    <m/>
    <m/>
    <m/>
    <m/>
    <x v="73"/>
    <x v="0"/>
  </r>
  <r>
    <n v="11569626153"/>
    <x v="3"/>
    <s v="1"/>
    <m/>
    <x v="0"/>
    <x v="2"/>
    <x v="5"/>
    <s v="31 to 40%"/>
    <n v="5"/>
    <n v="2"/>
    <n v="1"/>
    <s v="Don't know"/>
    <s v=""/>
    <s v="Yes"/>
    <s v="paying staff"/>
    <m/>
    <s v="paying bills, like electricity"/>
    <s v="paying for chemicals"/>
    <s v="maintaining our system"/>
    <m/>
    <m/>
    <m/>
    <m/>
    <m/>
    <m/>
    <m/>
    <m/>
    <s v=""/>
    <s v=""/>
    <m/>
    <s v=""/>
    <m/>
    <m/>
    <m/>
    <m/>
    <m/>
    <m/>
    <m/>
    <m/>
    <m/>
    <m/>
    <m/>
    <m/>
    <m/>
    <m/>
    <m/>
    <m/>
    <m/>
    <m/>
    <m/>
    <m/>
    <m/>
    <x v="74"/>
    <x v="0"/>
  </r>
  <r>
    <n v="11569634654"/>
    <x v="2"/>
    <s v="1"/>
    <m/>
    <x v="1"/>
    <x v="3"/>
    <x v="4"/>
    <s v="1 to 10%"/>
    <n v="0"/>
    <n v="1"/>
    <n v="1"/>
    <s v="Don't know"/>
    <s v=""/>
    <s v="No"/>
    <m/>
    <m/>
    <m/>
    <m/>
    <m/>
    <m/>
    <m/>
    <m/>
    <m/>
    <m/>
    <m/>
    <m/>
    <m/>
    <n v="0"/>
    <s v="0 - 9%"/>
    <m/>
    <s v=""/>
    <s v="Yes"/>
    <m/>
    <s v="U.S. Department of Agriculture loan(s)"/>
    <m/>
    <m/>
    <m/>
    <m/>
    <s v="No"/>
    <s v="No"/>
    <m/>
    <m/>
    <m/>
    <m/>
    <m/>
    <m/>
    <m/>
    <m/>
    <m/>
    <m/>
    <s v="Not sure"/>
    <m/>
    <x v="75"/>
    <x v="0"/>
  </r>
  <r>
    <n v="11569692530"/>
    <x v="1"/>
    <s v="1"/>
    <m/>
    <x v="0"/>
    <x v="2"/>
    <x v="11"/>
    <s v="1 to 10%"/>
    <n v="4"/>
    <n v="0"/>
    <n v="0"/>
    <s v="Less than 2 months"/>
    <n v="1"/>
    <s v="Yes"/>
    <s v="paying staff"/>
    <s v="keeping staff"/>
    <s v="paying bills, like electricity"/>
    <s v="paying for chemicals"/>
    <s v="maintaining our system"/>
    <s v="complying with state and/or federal regulations"/>
    <m/>
    <s v="paying back existing debt"/>
    <m/>
    <m/>
    <m/>
    <s v="Decrease"/>
    <n v="25"/>
    <n v="-25"/>
    <s v="-30 - -21%"/>
    <n v="4250"/>
    <n v="-4250"/>
    <s v="Yes"/>
    <m/>
    <s v="U.S. Department of Agriculture loan(s)"/>
    <m/>
    <m/>
    <m/>
    <m/>
    <s v="Yes"/>
    <s v="No"/>
    <m/>
    <m/>
    <s v="Help navigating resources and/or policy changes"/>
    <m/>
    <s v="Help with operations and maintenance"/>
    <s v="Help accessing Personal Protective Equipment (PPE)"/>
    <m/>
    <s v="Help complying with state and/or federal regulations"/>
    <m/>
    <m/>
    <m/>
    <m/>
    <x v="76"/>
    <x v="0"/>
  </r>
  <r>
    <n v="11569700931"/>
    <x v="1"/>
    <s v="1"/>
    <m/>
    <x v="0"/>
    <x v="1"/>
    <x v="8"/>
    <s v="21 to 30%"/>
    <n v="4"/>
    <n v="0"/>
    <n v="0"/>
    <s v="Don't know"/>
    <s v=""/>
    <s v="Not sure"/>
    <m/>
    <m/>
    <m/>
    <m/>
    <m/>
    <m/>
    <m/>
    <m/>
    <m/>
    <m/>
    <m/>
    <m/>
    <m/>
    <n v="0"/>
    <s v="0 - 9%"/>
    <m/>
    <s v=""/>
    <s v="Yes"/>
    <s v="Bond(s)"/>
    <s v="U.S. Department of Agriculture loan(s)"/>
    <m/>
    <m/>
    <m/>
    <m/>
    <s v="No"/>
    <s v="No"/>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x v="77"/>
    <x v="0"/>
  </r>
  <r>
    <n v="11569719599"/>
    <x v="2"/>
    <s v="1"/>
    <m/>
    <x v="0"/>
    <x v="3"/>
    <x v="13"/>
    <s v="1 to 10%"/>
    <n v="2"/>
    <n v="0"/>
    <n v="0"/>
    <s v="More than a year"/>
    <n v="15"/>
    <s v="No"/>
    <m/>
    <m/>
    <m/>
    <m/>
    <m/>
    <m/>
    <m/>
    <m/>
    <m/>
    <m/>
    <m/>
    <m/>
    <m/>
    <n v="0"/>
    <s v="0 - 9%"/>
    <m/>
    <s v=""/>
    <s v="Yes"/>
    <m/>
    <m/>
    <m/>
    <m/>
    <m/>
    <s v="Communities Unlimited"/>
    <s v="No"/>
    <s v="No"/>
    <m/>
    <m/>
    <m/>
    <s v="Help accessing financial assistance"/>
    <m/>
    <m/>
    <m/>
    <m/>
    <m/>
    <m/>
    <m/>
    <m/>
    <x v="78"/>
    <x v="0"/>
  </r>
  <r>
    <n v="11569719781"/>
    <x v="17"/>
    <s v="1"/>
    <m/>
    <x v="1"/>
    <x v="2"/>
    <x v="3"/>
    <m/>
    <n v="4"/>
    <n v="0"/>
    <n v="0"/>
    <s v="7 to 12 months"/>
    <n v="9"/>
    <s v="Yes"/>
    <s v="paying staff"/>
    <m/>
    <m/>
    <m/>
    <s v="maintaining our system"/>
    <m/>
    <m/>
    <s v="paying back existing debt"/>
    <m/>
    <m/>
    <m/>
    <s v="Decrease"/>
    <m/>
    <s v=""/>
    <s v=""/>
    <m/>
    <s v=""/>
    <s v="Yes"/>
    <m/>
    <s v="U.S. Department of Agriculture loan(s)"/>
    <m/>
    <m/>
    <m/>
    <s v="None/don't know"/>
    <m/>
    <s v="Yes"/>
    <s v="Donations/delivery of PPE and other supplies"/>
    <s v="System hardship"/>
    <m/>
    <s v="Help accessing financial assistance"/>
    <m/>
    <s v="Help accessing Personal Protective Equipment (PPE)"/>
    <m/>
    <m/>
    <m/>
    <m/>
    <m/>
    <m/>
    <x v="79"/>
    <x v="0"/>
  </r>
  <r>
    <n v="11569762104"/>
    <x v="17"/>
    <s v="1"/>
    <m/>
    <x v="1"/>
    <x v="3"/>
    <x v="6"/>
    <s v="0 percent"/>
    <n v="0"/>
    <n v="0"/>
    <n v="1"/>
    <s v="Don't know"/>
    <s v=""/>
    <s v="Not sure"/>
    <m/>
    <m/>
    <m/>
    <m/>
    <m/>
    <m/>
    <m/>
    <m/>
    <m/>
    <m/>
    <m/>
    <m/>
    <m/>
    <n v="0"/>
    <s v="0 - 9%"/>
    <m/>
    <s v=""/>
    <m/>
    <m/>
    <m/>
    <m/>
    <m/>
    <m/>
    <s v="None/don't know"/>
    <s v="Not applicable"/>
    <s v="No"/>
    <m/>
    <s v="Receiving financial assistance"/>
    <m/>
    <m/>
    <m/>
    <m/>
    <m/>
    <m/>
    <m/>
    <m/>
    <s v="Not sure"/>
    <m/>
    <x v="19"/>
    <x v="0"/>
  </r>
  <r>
    <n v="11569773340"/>
    <x v="2"/>
    <s v="1"/>
    <m/>
    <x v="1"/>
    <x v="3"/>
    <x v="22"/>
    <s v="1 to 10%"/>
    <n v="5"/>
    <n v="0"/>
    <n v="0"/>
    <s v="More than a year"/>
    <n v="15"/>
    <s v="No"/>
    <m/>
    <m/>
    <m/>
    <m/>
    <m/>
    <m/>
    <m/>
    <m/>
    <m/>
    <m/>
    <m/>
    <m/>
    <m/>
    <n v="0"/>
    <s v="0 - 9%"/>
    <m/>
    <s v=""/>
    <s v="Yes"/>
    <m/>
    <s v="U.S. Department of Agriculture loan(s)"/>
    <m/>
    <m/>
    <m/>
    <m/>
    <s v="No"/>
    <s v="No"/>
    <m/>
    <m/>
    <m/>
    <m/>
    <m/>
    <m/>
    <m/>
    <m/>
    <m/>
    <m/>
    <s v="Not sure"/>
    <m/>
    <x v="80"/>
    <x v="0"/>
  </r>
  <r>
    <n v="11569778910"/>
    <x v="14"/>
    <s v="1"/>
    <m/>
    <x v="1"/>
    <x v="3"/>
    <x v="22"/>
    <s v="1 to 10%"/>
    <n v="0"/>
    <n v="1"/>
    <n v="0"/>
    <s v="7 to 12 months"/>
    <n v="9"/>
    <s v="Not sure"/>
    <m/>
    <m/>
    <m/>
    <m/>
    <m/>
    <m/>
    <m/>
    <m/>
    <m/>
    <m/>
    <m/>
    <m/>
    <m/>
    <n v="0"/>
    <s v="0 - 9%"/>
    <m/>
    <s v=""/>
    <s v="No"/>
    <m/>
    <m/>
    <m/>
    <s v="Not borrowing"/>
    <m/>
    <m/>
    <s v="Not applicable"/>
    <s v="No"/>
    <m/>
    <s v="None/NA"/>
    <m/>
    <m/>
    <m/>
    <m/>
    <m/>
    <m/>
    <m/>
    <m/>
    <s v="Not sure"/>
    <m/>
    <x v="81"/>
    <x v="0"/>
  </r>
  <r>
    <n v="11569789007"/>
    <x v="17"/>
    <s v="1"/>
    <m/>
    <x v="1"/>
    <x v="2"/>
    <x v="3"/>
    <m/>
    <m/>
    <m/>
    <m/>
    <s v="Don't know"/>
    <s v=""/>
    <s v="Yes"/>
    <m/>
    <m/>
    <m/>
    <m/>
    <m/>
    <m/>
    <m/>
    <m/>
    <s v="unsure"/>
    <m/>
    <m/>
    <s v="Decrease"/>
    <m/>
    <s v=""/>
    <s v=""/>
    <m/>
    <s v=""/>
    <s v="Yes"/>
    <m/>
    <s v="U.S. Department of Agriculture loan(s)"/>
    <m/>
    <m/>
    <m/>
    <m/>
    <m/>
    <s v="Not sure"/>
    <m/>
    <s v="Receiving financial assistance"/>
    <m/>
    <m/>
    <m/>
    <s v="Help accessing Personal Protective Equipment (PPE)"/>
    <m/>
    <m/>
    <m/>
    <m/>
    <m/>
    <m/>
    <x v="82"/>
    <x v="0"/>
  </r>
  <r>
    <n v="11569861253"/>
    <x v="3"/>
    <s v="1"/>
    <m/>
    <x v="1"/>
    <x v="2"/>
    <x v="12"/>
    <s v="1 to 10%"/>
    <n v="0"/>
    <n v="0"/>
    <n v="2"/>
    <s v="Don't know"/>
    <s v=""/>
    <s v="No"/>
    <m/>
    <m/>
    <m/>
    <m/>
    <m/>
    <m/>
    <m/>
    <m/>
    <m/>
    <m/>
    <m/>
    <m/>
    <m/>
    <n v="0"/>
    <s v="0 - 9%"/>
    <m/>
    <s v=""/>
    <s v="Yes"/>
    <m/>
    <m/>
    <m/>
    <m/>
    <m/>
    <s v="Loan - other"/>
    <s v="No"/>
    <s v="No"/>
    <m/>
    <m/>
    <m/>
    <m/>
    <m/>
    <m/>
    <m/>
    <m/>
    <m/>
    <m/>
    <s v="Not sure"/>
    <m/>
    <x v="19"/>
    <x v="0"/>
  </r>
  <r>
    <n v="11569881094"/>
    <x v="1"/>
    <s v="1"/>
    <m/>
    <x v="0"/>
    <x v="3"/>
    <x v="29"/>
    <s v="11 to 20%"/>
    <n v="1"/>
    <n v="0"/>
    <n v="1"/>
    <s v="Don't know"/>
    <s v=""/>
    <s v="Yes"/>
    <s v="paying staff"/>
    <m/>
    <s v="paying bills, like electricity"/>
    <m/>
    <m/>
    <s v="complying with state and/or federal regulations"/>
    <m/>
    <m/>
    <m/>
    <m/>
    <m/>
    <s v="Increase"/>
    <n v="13"/>
    <n v="13"/>
    <s v="10 - 19%"/>
    <n v="1200"/>
    <n v="1200"/>
    <s v="Yes"/>
    <m/>
    <m/>
    <m/>
    <m/>
    <m/>
    <s v="State gov. agency"/>
    <s v="No"/>
    <s v="No"/>
    <m/>
    <m/>
    <m/>
    <m/>
    <m/>
    <m/>
    <m/>
    <m/>
    <m/>
    <m/>
    <s v="Not sure"/>
    <m/>
    <x v="83"/>
    <x v="0"/>
  </r>
  <r>
    <n v="11569881559"/>
    <x v="7"/>
    <s v="1"/>
    <m/>
    <x v="0"/>
    <x v="1"/>
    <x v="13"/>
    <s v="1 to 10%"/>
    <n v="10"/>
    <n v="3"/>
    <n v="0"/>
    <s v="Don't know"/>
    <s v=""/>
    <s v="Not sure"/>
    <m/>
    <m/>
    <m/>
    <m/>
    <m/>
    <m/>
    <m/>
    <m/>
    <m/>
    <m/>
    <m/>
    <m/>
    <m/>
    <n v="0"/>
    <s v="0 - 9%"/>
    <m/>
    <s v=""/>
    <s v="Yes"/>
    <s v="Bond(s)"/>
    <m/>
    <m/>
    <m/>
    <m/>
    <m/>
    <s v="No"/>
    <s v="No"/>
    <m/>
    <m/>
    <m/>
    <m/>
    <m/>
    <m/>
    <m/>
    <m/>
    <m/>
    <m/>
    <s v="Not sure"/>
    <m/>
    <x v="84"/>
    <x v="0"/>
  </r>
  <r>
    <n v="11569885425"/>
    <x v="1"/>
    <s v="1"/>
    <m/>
    <x v="0"/>
    <x v="3"/>
    <x v="4"/>
    <s v="1 to 10%"/>
    <n v="0"/>
    <n v="1"/>
    <n v="0"/>
    <s v="Don't know"/>
    <s v=""/>
    <s v="Yes"/>
    <m/>
    <m/>
    <m/>
    <m/>
    <m/>
    <m/>
    <m/>
    <m/>
    <m/>
    <m/>
    <s v="None yet/too early to tell"/>
    <s v="Decrease"/>
    <n v="1"/>
    <n v="-1"/>
    <s v="-10 - -1%"/>
    <n v="702"/>
    <n v="-702"/>
    <s v="Yes"/>
    <m/>
    <s v="U.S. Department of Agriculture loan(s)"/>
    <m/>
    <m/>
    <m/>
    <m/>
    <s v="No"/>
    <s v="Yes"/>
    <s v="Dealing with nonpayment/delinquency"/>
    <s v="Assistance to customers with payments and/or suspended shutoffs"/>
    <s v="Help navigating resources and/or policy changes"/>
    <s v="Help accessing financial assistance"/>
    <m/>
    <m/>
    <m/>
    <m/>
    <m/>
    <m/>
    <m/>
    <m/>
    <x v="85"/>
    <x v="0"/>
  </r>
  <r>
    <n v="11569952785"/>
    <x v="18"/>
    <s v="1"/>
    <m/>
    <x v="1"/>
    <x v="3"/>
    <x v="6"/>
    <s v="0 percent"/>
    <n v="2"/>
    <n v="0"/>
    <n v="0"/>
    <s v="More than a year"/>
    <n v="15"/>
    <s v="No"/>
    <m/>
    <m/>
    <m/>
    <m/>
    <m/>
    <m/>
    <m/>
    <m/>
    <m/>
    <m/>
    <m/>
    <m/>
    <m/>
    <n v="0"/>
    <s v="0 - 9%"/>
    <m/>
    <s v=""/>
    <m/>
    <m/>
    <m/>
    <m/>
    <m/>
    <m/>
    <m/>
    <m/>
    <m/>
    <m/>
    <m/>
    <m/>
    <m/>
    <m/>
    <m/>
    <m/>
    <m/>
    <m/>
    <m/>
    <m/>
    <m/>
    <x v="19"/>
    <x v="0"/>
  </r>
  <r>
    <n v="11569979714"/>
    <x v="2"/>
    <s v="1"/>
    <m/>
    <x v="1"/>
    <x v="2"/>
    <x v="4"/>
    <s v="1 to 10%"/>
    <n v="2"/>
    <n v="0"/>
    <n v="2"/>
    <s v="More than a year"/>
    <n v="15"/>
    <s v="No"/>
    <m/>
    <m/>
    <m/>
    <m/>
    <m/>
    <m/>
    <m/>
    <m/>
    <m/>
    <m/>
    <m/>
    <m/>
    <m/>
    <n v="0"/>
    <s v="0 - 9%"/>
    <m/>
    <s v=""/>
    <s v="Yes"/>
    <m/>
    <s v="U.S. Department of Agriculture loan(s)"/>
    <m/>
    <m/>
    <m/>
    <m/>
    <s v="No"/>
    <s v="No"/>
    <m/>
    <m/>
    <m/>
    <m/>
    <m/>
    <m/>
    <m/>
    <m/>
    <m/>
    <m/>
    <s v="Not sure"/>
    <m/>
    <x v="86"/>
    <x v="0"/>
  </r>
  <r>
    <n v="11569989696"/>
    <x v="2"/>
    <s v="1"/>
    <m/>
    <x v="0"/>
    <x v="2"/>
    <x v="18"/>
    <s v="11 to 20%"/>
    <n v="2"/>
    <n v="1"/>
    <n v="2"/>
    <s v="7 to 12 months"/>
    <n v="9"/>
    <s v="No"/>
    <m/>
    <m/>
    <m/>
    <m/>
    <m/>
    <m/>
    <m/>
    <m/>
    <m/>
    <m/>
    <m/>
    <m/>
    <m/>
    <n v="0"/>
    <s v="0 - 9%"/>
    <m/>
    <s v=""/>
    <s v="Yes"/>
    <m/>
    <s v="U.S. Department of Agriculture loan(s)"/>
    <m/>
    <m/>
    <m/>
    <m/>
    <s v="No"/>
    <s v="No"/>
    <m/>
    <s v="Providing food/meals"/>
    <m/>
    <s v="Help accessing financial assistance"/>
    <m/>
    <m/>
    <m/>
    <m/>
    <m/>
    <m/>
    <m/>
    <m/>
    <x v="86"/>
    <x v="0"/>
  </r>
  <r>
    <n v="11570000820"/>
    <x v="2"/>
    <s v="1"/>
    <m/>
    <x v="1"/>
    <x v="2"/>
    <x v="22"/>
    <s v="1 to 10%"/>
    <n v="2"/>
    <n v="0"/>
    <n v="2"/>
    <s v="More than a year"/>
    <n v="15"/>
    <s v="No"/>
    <m/>
    <m/>
    <m/>
    <m/>
    <m/>
    <m/>
    <m/>
    <m/>
    <m/>
    <m/>
    <m/>
    <m/>
    <m/>
    <n v="0"/>
    <s v="0 - 9%"/>
    <m/>
    <s v=""/>
    <s v="Yes"/>
    <m/>
    <m/>
    <m/>
    <m/>
    <m/>
    <s v="Bank loan"/>
    <s v="No"/>
    <s v="No"/>
    <m/>
    <m/>
    <m/>
    <m/>
    <m/>
    <m/>
    <m/>
    <m/>
    <m/>
    <m/>
    <s v="Not sure"/>
    <m/>
    <x v="86"/>
    <x v="0"/>
  </r>
  <r>
    <n v="11570009414"/>
    <x v="2"/>
    <s v="1"/>
    <m/>
    <x v="1"/>
    <x v="1"/>
    <x v="4"/>
    <s v="1 to 10%"/>
    <n v="2"/>
    <n v="1"/>
    <n v="2"/>
    <s v="More than a year"/>
    <n v="15"/>
    <s v="No"/>
    <m/>
    <m/>
    <m/>
    <m/>
    <m/>
    <m/>
    <m/>
    <m/>
    <m/>
    <m/>
    <m/>
    <m/>
    <m/>
    <n v="0"/>
    <s v="0 - 9%"/>
    <m/>
    <s v=""/>
    <s v="Yes"/>
    <m/>
    <s v="U.S. Department of Agriculture loan(s)"/>
    <m/>
    <m/>
    <m/>
    <m/>
    <s v="No"/>
    <s v="No"/>
    <m/>
    <s v="None/NA"/>
    <m/>
    <m/>
    <m/>
    <m/>
    <m/>
    <m/>
    <m/>
    <m/>
    <m/>
    <s v="None/NA"/>
    <x v="86"/>
    <x v="0"/>
  </r>
  <r>
    <n v="11570042086"/>
    <x v="8"/>
    <s v="1"/>
    <m/>
    <x v="0"/>
    <x v="1"/>
    <x v="5"/>
    <s v="31 to 40%"/>
    <n v="7"/>
    <n v="1"/>
    <n v="1"/>
    <s v="Don't know"/>
    <s v=""/>
    <s v="Yes"/>
    <s v="paying staff"/>
    <s v="keeping staff"/>
    <s v="paying bills, like electricity"/>
    <s v="paying for chemicals"/>
    <s v="maintaining our system"/>
    <m/>
    <s v="delaying or impeding capital improvement projects"/>
    <s v="paying back existing debt"/>
    <m/>
    <m/>
    <m/>
    <s v="Decrease"/>
    <m/>
    <s v=""/>
    <s v=""/>
    <m/>
    <s v=""/>
    <s v="Yes"/>
    <m/>
    <m/>
    <s v="State Revolving Fund loan(s)"/>
    <m/>
    <m/>
    <m/>
    <s v="No"/>
    <s v="Yes"/>
    <m/>
    <m/>
    <m/>
    <m/>
    <s v="Help with operations and maintenance"/>
    <s v="Help accessing Personal Protective Equipment (PPE)"/>
    <s v="Help accessing supplies/chemicals"/>
    <m/>
    <m/>
    <s v="Help planning for or adjusting to any future reopening (flushing, financing reconnections, etc.)"/>
    <m/>
    <m/>
    <x v="87"/>
    <x v="0"/>
  </r>
  <r>
    <n v="11570046544"/>
    <x v="10"/>
    <s v="1"/>
    <m/>
    <x v="1"/>
    <x v="3"/>
    <x v="20"/>
    <s v="41 to 50%"/>
    <n v="0"/>
    <n v="1"/>
    <n v="0"/>
    <s v="More than a year"/>
    <n v="15"/>
    <s v="No"/>
    <m/>
    <m/>
    <m/>
    <m/>
    <m/>
    <m/>
    <m/>
    <m/>
    <m/>
    <m/>
    <m/>
    <m/>
    <m/>
    <n v="0"/>
    <s v="0 - 9%"/>
    <m/>
    <s v=""/>
    <s v="No"/>
    <m/>
    <m/>
    <m/>
    <s v="Not borrowing"/>
    <m/>
    <m/>
    <s v="Not applicable"/>
    <s v="No"/>
    <m/>
    <m/>
    <m/>
    <m/>
    <m/>
    <m/>
    <m/>
    <m/>
    <m/>
    <m/>
    <s v="Not sure"/>
    <m/>
    <x v="88"/>
    <x v="0"/>
  </r>
  <r>
    <n v="11570154266"/>
    <x v="13"/>
    <s v="1"/>
    <m/>
    <x v="0"/>
    <x v="3"/>
    <x v="6"/>
    <s v="0 percent"/>
    <n v="1"/>
    <n v="1"/>
    <n v="0"/>
    <s v="Don't know"/>
    <s v=""/>
    <s v="Yes"/>
    <m/>
    <m/>
    <m/>
    <m/>
    <s v="maintaining our system"/>
    <s v="complying with state and/or federal regulations"/>
    <m/>
    <s v="paying back existing debt"/>
    <m/>
    <m/>
    <m/>
    <s v="Decrease"/>
    <n v="15"/>
    <n v="-15"/>
    <s v="-20 - -11%"/>
    <n v="1000"/>
    <n v="-1000"/>
    <s v="Yes"/>
    <m/>
    <s v="U.S. Department of Agriculture loan(s)"/>
    <m/>
    <m/>
    <m/>
    <m/>
    <s v="No"/>
    <s v="No"/>
    <m/>
    <s v="Community uncertainty/hardship"/>
    <m/>
    <m/>
    <m/>
    <m/>
    <m/>
    <m/>
    <m/>
    <m/>
    <s v="Not sure"/>
    <m/>
    <x v="19"/>
    <x v="0"/>
  </r>
  <r>
    <n v="11570214595"/>
    <x v="17"/>
    <s v="1"/>
    <m/>
    <x v="1"/>
    <x v="0"/>
    <x v="3"/>
    <m/>
    <n v="0"/>
    <n v="0"/>
    <n v="0"/>
    <s v="Don't know"/>
    <s v=""/>
    <s v="Yes"/>
    <m/>
    <m/>
    <m/>
    <m/>
    <m/>
    <m/>
    <s v="delaying or impeding capital improvement projects"/>
    <s v="paying back existing debt"/>
    <m/>
    <m/>
    <m/>
    <s v="Decrease"/>
    <m/>
    <s v=""/>
    <s v=""/>
    <m/>
    <s v=""/>
    <s v="No"/>
    <m/>
    <m/>
    <m/>
    <s v="Not borrowing"/>
    <m/>
    <m/>
    <s v="Not applicable"/>
    <s v="Not sure"/>
    <m/>
    <m/>
    <m/>
    <m/>
    <m/>
    <m/>
    <m/>
    <m/>
    <m/>
    <m/>
    <s v="Not sure"/>
    <m/>
    <x v="89"/>
    <x v="0"/>
  </r>
  <r>
    <n v="11570700288"/>
    <x v="8"/>
    <s v="1"/>
    <m/>
    <x v="1"/>
    <x v="3"/>
    <x v="30"/>
    <s v="11 to 20%"/>
    <n v="4"/>
    <n v="0"/>
    <n v="0"/>
    <s v="Less than 2 months"/>
    <n v="1"/>
    <s v="Yes"/>
    <s v="paying staff"/>
    <m/>
    <s v="paying bills, like electricity"/>
    <m/>
    <s v="maintaining our system"/>
    <m/>
    <m/>
    <s v="paying back existing debt"/>
    <m/>
    <m/>
    <m/>
    <s v="Decrease"/>
    <n v="75"/>
    <n v="-75"/>
    <s v="-80 - -71%"/>
    <n v="5000"/>
    <n v="-5000"/>
    <s v="Yes"/>
    <m/>
    <s v="U.S. Department of Agriculture loan(s)"/>
    <m/>
    <m/>
    <m/>
    <m/>
    <s v="No"/>
    <s v="No"/>
    <m/>
    <m/>
    <m/>
    <s v="Help accessing financial assistance"/>
    <m/>
    <s v="Help accessing Personal Protective Equipment (PPE)"/>
    <m/>
    <m/>
    <m/>
    <s v="Help planning for or adjusting to any future reopening (flushing, financing reconnections, etc.)"/>
    <m/>
    <m/>
    <x v="90"/>
    <x v="0"/>
  </r>
  <r>
    <n v="11570744099"/>
    <x v="17"/>
    <s v="1"/>
    <m/>
    <x v="0"/>
    <x v="3"/>
    <x v="3"/>
    <m/>
    <n v="0"/>
    <n v="2"/>
    <n v="0"/>
    <s v="Not applicable - our system is presently unable to pay for all system expenses"/>
    <n v="0"/>
    <s v="Not sure"/>
    <m/>
    <m/>
    <m/>
    <m/>
    <m/>
    <m/>
    <m/>
    <m/>
    <m/>
    <m/>
    <m/>
    <m/>
    <m/>
    <n v="0"/>
    <s v="0 - 9%"/>
    <m/>
    <s v=""/>
    <s v="Yes"/>
    <m/>
    <s v="U.S. Department of Agriculture loan(s)"/>
    <s v="State Revolving Fund loan(s)"/>
    <m/>
    <m/>
    <m/>
    <s v="No"/>
    <s v="Yes"/>
    <s v="No details provided - just listed agency they're partnering with"/>
    <s v="Compliance with disinfection/social distancing protocols"/>
    <s v="Help navigating resources and/or policy changes"/>
    <s v="Help accessing financial assistance"/>
    <s v="Help with operations and maintenance"/>
    <m/>
    <m/>
    <m/>
    <m/>
    <m/>
    <m/>
    <m/>
    <x v="91"/>
    <x v="0"/>
  </r>
  <r>
    <n v="11570892726"/>
    <x v="12"/>
    <s v="1"/>
    <m/>
    <x v="0"/>
    <x v="3"/>
    <x v="7"/>
    <s v="1 to 10%"/>
    <n v="0"/>
    <n v="0"/>
    <n v="1"/>
    <s v="Don't know"/>
    <s v=""/>
    <s v="Not sure"/>
    <m/>
    <m/>
    <m/>
    <m/>
    <m/>
    <m/>
    <m/>
    <m/>
    <m/>
    <m/>
    <m/>
    <m/>
    <m/>
    <n v="0"/>
    <s v="0 - 9%"/>
    <m/>
    <s v=""/>
    <m/>
    <m/>
    <m/>
    <m/>
    <m/>
    <m/>
    <s v="None/don't know"/>
    <s v="Not applicable"/>
    <s v="No"/>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x v="19"/>
    <x v="0"/>
  </r>
  <r>
    <n v="11570935520"/>
    <x v="8"/>
    <s v="1"/>
    <m/>
    <x v="0"/>
    <x v="2"/>
    <x v="6"/>
    <s v="0 percent"/>
    <n v="0"/>
    <n v="1"/>
    <n v="1"/>
    <s v="More than a year"/>
    <n v="15"/>
    <s v="No"/>
    <m/>
    <m/>
    <m/>
    <m/>
    <m/>
    <m/>
    <m/>
    <m/>
    <m/>
    <m/>
    <m/>
    <m/>
    <m/>
    <n v="0"/>
    <s v="0 - 9%"/>
    <m/>
    <s v=""/>
    <s v="Yes"/>
    <m/>
    <s v="U.S. Department of Agriculture loan(s)"/>
    <m/>
    <m/>
    <m/>
    <m/>
    <s v="No"/>
    <s v="No"/>
    <m/>
    <s v="None/NA"/>
    <m/>
    <m/>
    <m/>
    <m/>
    <m/>
    <m/>
    <m/>
    <m/>
    <s v="Not sure"/>
    <m/>
    <x v="92"/>
    <x v="0"/>
  </r>
  <r>
    <n v="11571673425"/>
    <x v="17"/>
    <s v="1"/>
    <m/>
    <x v="0"/>
    <x v="2"/>
    <x v="5"/>
    <s v="31 to 40%"/>
    <n v="0"/>
    <n v="0"/>
    <n v="0.5"/>
    <s v="Not applicable - our system is presently unable to pay for all system expenses"/>
    <n v="0"/>
    <s v="No"/>
    <m/>
    <m/>
    <m/>
    <m/>
    <m/>
    <m/>
    <m/>
    <m/>
    <m/>
    <m/>
    <m/>
    <m/>
    <m/>
    <n v="0"/>
    <s v="0 - 9%"/>
    <m/>
    <s v=""/>
    <s v="No"/>
    <m/>
    <m/>
    <m/>
    <s v="Not borrowing"/>
    <m/>
    <m/>
    <s v="Not applicable"/>
    <s v="Not sure"/>
    <m/>
    <s v="None/NA"/>
    <m/>
    <m/>
    <m/>
    <m/>
    <m/>
    <m/>
    <m/>
    <m/>
    <s v="Not sure"/>
    <m/>
    <x v="93"/>
    <x v="0"/>
  </r>
  <r>
    <n v="11571962088"/>
    <x v="19"/>
    <s v="1"/>
    <m/>
    <x v="1"/>
    <x v="3"/>
    <x v="6"/>
    <s v="0 percent"/>
    <n v="0"/>
    <n v="0"/>
    <n v="1"/>
    <s v="Don't know"/>
    <s v=""/>
    <s v="Yes"/>
    <s v="paying staff"/>
    <s v="keeping staff"/>
    <s v="paying bills, like electricity"/>
    <s v="paying for chemicals"/>
    <s v="maintaining our system"/>
    <s v="complying with state and/or federal regulations"/>
    <s v="delaying or impeding capital improvement projects"/>
    <s v="paying back existing debt"/>
    <m/>
    <m/>
    <m/>
    <s v="Decrease"/>
    <n v="3"/>
    <n v="-3"/>
    <s v="-10 - -1%"/>
    <n v="500"/>
    <n v="-500"/>
    <s v="Yes"/>
    <m/>
    <m/>
    <m/>
    <m/>
    <m/>
    <s v="Loan - other"/>
    <s v="Not applicable"/>
    <s v="No"/>
    <m/>
    <s v="System hardship"/>
    <s v="Help navigating resources and/or policy changes"/>
    <s v="Help accessing financial assistance"/>
    <s v="Help with operations and maintenance"/>
    <m/>
    <m/>
    <m/>
    <m/>
    <m/>
    <m/>
    <m/>
    <x v="94"/>
    <x v="0"/>
  </r>
  <r>
    <n v="11571996137"/>
    <x v="13"/>
    <s v="1"/>
    <m/>
    <x v="0"/>
    <x v="2"/>
    <x v="21"/>
    <s v="21 to 30%"/>
    <n v="1"/>
    <n v="1"/>
    <n v="0"/>
    <s v="Don't know"/>
    <s v=""/>
    <s v="Not sure"/>
    <m/>
    <m/>
    <m/>
    <m/>
    <m/>
    <m/>
    <m/>
    <m/>
    <m/>
    <m/>
    <m/>
    <m/>
    <m/>
    <n v="0"/>
    <s v="0 - 9%"/>
    <m/>
    <s v=""/>
    <m/>
    <m/>
    <m/>
    <m/>
    <m/>
    <s v="Do not want to answer"/>
    <m/>
    <s v="No"/>
    <s v="No"/>
    <m/>
    <s v="None/NA"/>
    <m/>
    <m/>
    <m/>
    <m/>
    <m/>
    <m/>
    <s v="Help communicating with customers"/>
    <m/>
    <m/>
    <s v="Help working with customers (non-communications related)"/>
    <x v="95"/>
    <x v="0"/>
  </r>
  <r>
    <n v="11572075356"/>
    <x v="20"/>
    <s v="1"/>
    <m/>
    <x v="1"/>
    <x v="3"/>
    <x v="6"/>
    <s v="0 percent"/>
    <n v="0"/>
    <n v="0"/>
    <n v="2"/>
    <s v="Don't know"/>
    <s v=""/>
    <s v="Not sure"/>
    <m/>
    <m/>
    <m/>
    <m/>
    <m/>
    <m/>
    <m/>
    <m/>
    <m/>
    <m/>
    <m/>
    <m/>
    <m/>
    <n v="0"/>
    <s v="0 - 9%"/>
    <m/>
    <s v=""/>
    <s v="No"/>
    <m/>
    <m/>
    <m/>
    <s v="Not borrowing"/>
    <m/>
    <m/>
    <s v="No"/>
    <s v="Not sure"/>
    <m/>
    <m/>
    <s v="Help navigating resources and/or policy changes"/>
    <s v="Help accessing financial assistance"/>
    <s v="Help with operations and maintenance"/>
    <m/>
    <m/>
    <s v="Help complying with state and/or federal regulations"/>
    <s v="Help communicating with customers"/>
    <m/>
    <m/>
    <m/>
    <x v="96"/>
    <x v="0"/>
  </r>
  <r>
    <n v="11572141907"/>
    <x v="2"/>
    <s v="1"/>
    <m/>
    <x v="1"/>
    <x v="2"/>
    <x v="13"/>
    <s v="1 to 10%"/>
    <n v="2"/>
    <n v="1"/>
    <n v="0"/>
    <s v="7 to 12 months"/>
    <n v="9"/>
    <s v="No"/>
    <m/>
    <m/>
    <m/>
    <m/>
    <m/>
    <m/>
    <m/>
    <m/>
    <m/>
    <m/>
    <m/>
    <m/>
    <m/>
    <n v="0"/>
    <s v="0 - 9%"/>
    <m/>
    <s v=""/>
    <s v="No"/>
    <m/>
    <m/>
    <m/>
    <s v="Not borrowing"/>
    <m/>
    <m/>
    <s v="No"/>
    <s v="No"/>
    <m/>
    <s v="None/NA"/>
    <m/>
    <m/>
    <m/>
    <m/>
    <m/>
    <m/>
    <m/>
    <m/>
    <s v="Not sure"/>
    <m/>
    <x v="97"/>
    <x v="0"/>
  </r>
  <r>
    <n v="11572170001"/>
    <x v="8"/>
    <s v="1"/>
    <m/>
    <x v="1"/>
    <x v="2"/>
    <x v="12"/>
    <s v="1 to 10%"/>
    <n v="1"/>
    <n v="0"/>
    <n v="0"/>
    <s v="Don't know"/>
    <s v=""/>
    <s v="Yes"/>
    <m/>
    <m/>
    <m/>
    <m/>
    <m/>
    <m/>
    <m/>
    <m/>
    <s v="unsure"/>
    <m/>
    <m/>
    <s v="No change"/>
    <n v="0"/>
    <n v="0"/>
    <s v="0 - 9%"/>
    <n v="0"/>
    <n v="0"/>
    <s v="Yes"/>
    <m/>
    <m/>
    <s v="State Revolving Fund loan(s)"/>
    <m/>
    <m/>
    <m/>
    <s v="No"/>
    <s v="Not sure"/>
    <m/>
    <m/>
    <m/>
    <m/>
    <m/>
    <m/>
    <m/>
    <m/>
    <m/>
    <m/>
    <s v="Not sure"/>
    <m/>
    <x v="19"/>
    <x v="0"/>
  </r>
  <r>
    <n v="11572177157"/>
    <x v="11"/>
    <s v="1"/>
    <m/>
    <x v="1"/>
    <x v="3"/>
    <x v="22"/>
    <s v="1 to 10%"/>
    <n v="1"/>
    <n v="0"/>
    <n v="1"/>
    <s v="More than a year"/>
    <n v="15"/>
    <s v="No"/>
    <m/>
    <m/>
    <m/>
    <m/>
    <m/>
    <m/>
    <m/>
    <m/>
    <m/>
    <m/>
    <m/>
    <m/>
    <m/>
    <n v="0"/>
    <s v="0 - 9%"/>
    <m/>
    <s v=""/>
    <s v="No"/>
    <m/>
    <m/>
    <m/>
    <s v="Not borrowing"/>
    <m/>
    <m/>
    <s v="Not applicable"/>
    <s v="No"/>
    <m/>
    <m/>
    <m/>
    <m/>
    <m/>
    <m/>
    <m/>
    <m/>
    <m/>
    <m/>
    <s v="Not sure"/>
    <m/>
    <x v="98"/>
    <x v="0"/>
  </r>
  <r>
    <n v="11572190354"/>
    <x v="13"/>
    <s v="1"/>
    <m/>
    <x v="0"/>
    <x v="1"/>
    <x v="31"/>
    <s v="1 to 10%"/>
    <n v="4"/>
    <n v="0"/>
    <n v="1"/>
    <s v="7 to 12 months"/>
    <n v="9"/>
    <s v="Not sure"/>
    <m/>
    <m/>
    <m/>
    <m/>
    <m/>
    <m/>
    <m/>
    <m/>
    <m/>
    <m/>
    <m/>
    <m/>
    <m/>
    <n v="0"/>
    <s v="0 - 9%"/>
    <m/>
    <s v=""/>
    <s v="Yes"/>
    <m/>
    <s v="U.S. Department of Agriculture loan(s)"/>
    <m/>
    <m/>
    <m/>
    <m/>
    <s v="No"/>
    <s v="No"/>
    <m/>
    <m/>
    <m/>
    <m/>
    <m/>
    <m/>
    <m/>
    <m/>
    <m/>
    <m/>
    <s v="Not sure"/>
    <m/>
    <x v="99"/>
    <x v="0"/>
  </r>
  <r>
    <n v="11572218909"/>
    <x v="21"/>
    <s v="1"/>
    <s v="Incomplete"/>
    <x v="0"/>
    <x v="1"/>
    <x v="18"/>
    <s v="11 to 20%"/>
    <n v="23"/>
    <n v="0"/>
    <n v="0"/>
    <s v="Less than 2 months"/>
    <n v="1"/>
    <s v="Yes"/>
    <m/>
    <m/>
    <m/>
    <m/>
    <m/>
    <m/>
    <m/>
    <m/>
    <m/>
    <m/>
    <m/>
    <m/>
    <m/>
    <s v=""/>
    <s v=""/>
    <m/>
    <s v=""/>
    <m/>
    <m/>
    <m/>
    <m/>
    <m/>
    <m/>
    <m/>
    <m/>
    <m/>
    <m/>
    <m/>
    <m/>
    <m/>
    <m/>
    <m/>
    <m/>
    <m/>
    <m/>
    <m/>
    <m/>
    <m/>
    <x v="100"/>
    <x v="0"/>
  </r>
  <r>
    <n v="11572247885"/>
    <x v="22"/>
    <s v="1"/>
    <m/>
    <x v="1"/>
    <x v="2"/>
    <x v="6"/>
    <s v="0 percent"/>
    <n v="0"/>
    <n v="1"/>
    <n v="1"/>
    <s v="More than a year"/>
    <n v="15"/>
    <s v="No"/>
    <m/>
    <m/>
    <m/>
    <m/>
    <m/>
    <m/>
    <m/>
    <m/>
    <m/>
    <m/>
    <m/>
    <m/>
    <m/>
    <n v="0"/>
    <s v="0 - 9%"/>
    <m/>
    <s v=""/>
    <m/>
    <m/>
    <m/>
    <m/>
    <m/>
    <m/>
    <m/>
    <m/>
    <m/>
    <m/>
    <m/>
    <m/>
    <m/>
    <m/>
    <m/>
    <m/>
    <m/>
    <m/>
    <m/>
    <m/>
    <m/>
    <x v="101"/>
    <x v="0"/>
  </r>
  <r>
    <n v="11572270664"/>
    <x v="3"/>
    <s v="Multiple"/>
    <m/>
    <x v="1"/>
    <x v="1"/>
    <x v="28"/>
    <s v="11 to 20%"/>
    <n v="3"/>
    <n v="2"/>
    <n v="2"/>
    <s v="More than a year"/>
    <n v="15"/>
    <s v="Not sure"/>
    <m/>
    <m/>
    <m/>
    <m/>
    <m/>
    <m/>
    <m/>
    <m/>
    <m/>
    <m/>
    <m/>
    <m/>
    <m/>
    <n v="0"/>
    <s v="0 - 9%"/>
    <m/>
    <s v=""/>
    <s v="Yes"/>
    <m/>
    <s v="U.S. Department of Agriculture loan(s)"/>
    <m/>
    <m/>
    <m/>
    <m/>
    <s v="No"/>
    <s v="Not sure"/>
    <m/>
    <m/>
    <m/>
    <m/>
    <m/>
    <m/>
    <m/>
    <m/>
    <m/>
    <m/>
    <s v="Not sure"/>
    <m/>
    <x v="19"/>
    <x v="0"/>
  </r>
  <r>
    <n v="11572287328"/>
    <x v="7"/>
    <s v="1"/>
    <m/>
    <x v="0"/>
    <x v="1"/>
    <x v="32"/>
    <s v="21 to 30%"/>
    <n v="12"/>
    <n v="0"/>
    <n v="0"/>
    <s v="2 to 6 months"/>
    <n v="4"/>
    <s v="Yes"/>
    <m/>
    <m/>
    <m/>
    <m/>
    <m/>
    <m/>
    <s v="delaying or impeding capital improvement projects"/>
    <m/>
    <m/>
    <m/>
    <m/>
    <s v="Decrease"/>
    <n v="6"/>
    <n v="-6"/>
    <s v="-10 - -1%"/>
    <n v="6372"/>
    <n v="-6372"/>
    <s v="Yes"/>
    <s v="Bond(s)"/>
    <s v="U.S. Department of Agriculture loan(s)"/>
    <m/>
    <m/>
    <m/>
    <m/>
    <s v="No"/>
    <s v="No"/>
    <m/>
    <m/>
    <m/>
    <m/>
    <m/>
    <s v="Help accessing Personal Protective Equipment (PPE)"/>
    <m/>
    <m/>
    <m/>
    <m/>
    <m/>
    <m/>
    <x v="102"/>
    <x v="0"/>
  </r>
  <r>
    <n v="11572338741"/>
    <x v="7"/>
    <s v="1"/>
    <m/>
    <x v="0"/>
    <x v="2"/>
    <x v="4"/>
    <s v="1 to 10%"/>
    <n v="1"/>
    <n v="3"/>
    <n v="0"/>
    <s v="Less than 2 months"/>
    <n v="1"/>
    <s v="Yes"/>
    <s v="paying staff"/>
    <m/>
    <s v="paying bills, like electricity"/>
    <s v="paying for chemicals"/>
    <s v="maintaining our system"/>
    <m/>
    <s v="delaying or impeding capital improvement projects"/>
    <s v="paying back existing debt"/>
    <m/>
    <m/>
    <m/>
    <s v="No change"/>
    <n v="0"/>
    <n v="0"/>
    <s v="0 - 9%"/>
    <n v="0"/>
    <n v="0"/>
    <s v="Yes"/>
    <s v="Bond(s)"/>
    <s v="U.S. Department of Agriculture loan(s)"/>
    <m/>
    <m/>
    <m/>
    <m/>
    <s v="No"/>
    <s v="No"/>
    <m/>
    <s v="None/NA"/>
    <m/>
    <s v="Help accessing financial assistance"/>
    <m/>
    <m/>
    <m/>
    <m/>
    <m/>
    <m/>
    <m/>
    <m/>
    <x v="103"/>
    <x v="0"/>
  </r>
  <r>
    <n v="11572347292"/>
    <x v="1"/>
    <s v="1"/>
    <m/>
    <x v="1"/>
    <x v="2"/>
    <x v="3"/>
    <m/>
    <n v="7"/>
    <n v="3"/>
    <n v="0"/>
    <s v="Don't know"/>
    <s v=""/>
    <s v="Yes"/>
    <s v="paying staff"/>
    <s v="keeping staff"/>
    <m/>
    <s v="paying for chemicals"/>
    <s v="maintaining our system"/>
    <m/>
    <m/>
    <m/>
    <m/>
    <m/>
    <s v="Maintaining our system; keeping staff"/>
    <s v="No change"/>
    <n v="0"/>
    <n v="0"/>
    <s v="0 - 9%"/>
    <n v="0"/>
    <n v="0"/>
    <m/>
    <m/>
    <m/>
    <m/>
    <m/>
    <s v="Do not want to answer"/>
    <m/>
    <s v="Not applicable"/>
    <s v="Yes"/>
    <s v="No details provided - just listed agency they're partnering with"/>
    <m/>
    <s v="Help navigating resources and/or policy changes"/>
    <s v="Help accessing financial assistance"/>
    <m/>
    <m/>
    <s v="Help accessing supplies/chemicals"/>
    <m/>
    <m/>
    <s v="Help planning for or adjusting to any future reopening (flushing, financing reconnections, etc.)"/>
    <m/>
    <m/>
    <x v="104"/>
    <x v="0"/>
  </r>
  <r>
    <n v="11572384102"/>
    <x v="7"/>
    <s v="1"/>
    <m/>
    <x v="0"/>
    <x v="2"/>
    <x v="11"/>
    <s v="1 to 10%"/>
    <n v="2"/>
    <n v="0"/>
    <n v="1"/>
    <s v="2 to 6 months"/>
    <n v="4"/>
    <s v="Yes"/>
    <m/>
    <m/>
    <m/>
    <m/>
    <m/>
    <m/>
    <m/>
    <m/>
    <s v="unsure"/>
    <m/>
    <m/>
    <s v="Decrease"/>
    <n v="3"/>
    <n v="-3"/>
    <s v="-10 - -1%"/>
    <n v="2000"/>
    <n v="-2000"/>
    <s v="Yes"/>
    <s v="Bond(s)"/>
    <s v="U.S. Department of Agriculture loan(s)"/>
    <m/>
    <m/>
    <m/>
    <m/>
    <s v="No"/>
    <s v="No"/>
    <m/>
    <s v="None/NA"/>
    <m/>
    <m/>
    <m/>
    <s v="Help accessing Personal Protective Equipment (PPE)"/>
    <m/>
    <m/>
    <m/>
    <m/>
    <m/>
    <m/>
    <x v="105"/>
    <x v="0"/>
  </r>
  <r>
    <n v="11572428620"/>
    <x v="7"/>
    <s v="Multiple"/>
    <m/>
    <x v="1"/>
    <x v="2"/>
    <x v="22"/>
    <s v="1 to 10%"/>
    <n v="5"/>
    <n v="1"/>
    <n v="0"/>
    <s v="2 to 6 months"/>
    <n v="4"/>
    <s v="Yes"/>
    <m/>
    <m/>
    <m/>
    <m/>
    <m/>
    <m/>
    <s v="delaying or impeding capital improvement projects"/>
    <m/>
    <m/>
    <m/>
    <m/>
    <s v="Decrease"/>
    <n v="10"/>
    <n v="-10"/>
    <s v="-10 - -1%"/>
    <n v="5000"/>
    <n v="-5000"/>
    <s v="Yes"/>
    <s v="Bond(s)"/>
    <s v="U.S. Department of Agriculture loan(s)"/>
    <m/>
    <m/>
    <m/>
    <m/>
    <s v="No"/>
    <s v="Yes"/>
    <s v="Communication/Discussion - Sharing ideas/see what other organizations are doing"/>
    <s v="None/NA"/>
    <s v="Help navigating resources and/or policy changes"/>
    <s v="Help accessing financial assistance"/>
    <m/>
    <s v="Help accessing Personal Protective Equipment (PPE)"/>
    <s v="Help accessing supplies/chemicals"/>
    <s v="Help complying with state and/or federal regulations"/>
    <m/>
    <s v="Help planning for or adjusting to any future reopening (flushing, financing reconnections, etc.)"/>
    <m/>
    <m/>
    <x v="106"/>
    <x v="0"/>
  </r>
  <r>
    <n v="11572433977"/>
    <x v="10"/>
    <s v="Multiple"/>
    <m/>
    <x v="0"/>
    <x v="3"/>
    <x v="6"/>
    <s v="0 percent"/>
    <n v="3"/>
    <n v="0"/>
    <n v="0"/>
    <s v="Don't know"/>
    <s v=""/>
    <s v="Yes"/>
    <s v="paying staff"/>
    <s v="keeping staff"/>
    <s v="paying bills, like electricity"/>
    <s v="paying for chemicals"/>
    <s v="maintaining our system"/>
    <m/>
    <s v="delaying or impeding capital improvement projects"/>
    <m/>
    <m/>
    <m/>
    <m/>
    <m/>
    <m/>
    <s v=""/>
    <s v=""/>
    <m/>
    <s v=""/>
    <s v="No"/>
    <m/>
    <m/>
    <m/>
    <s v="Not borrowing"/>
    <m/>
    <m/>
    <s v="Not applicable"/>
    <s v="Not sure"/>
    <m/>
    <m/>
    <m/>
    <m/>
    <m/>
    <m/>
    <m/>
    <m/>
    <m/>
    <m/>
    <m/>
    <s v="None/NA"/>
    <x v="107"/>
    <x v="0"/>
  </r>
  <r>
    <n v="11572436820"/>
    <x v="19"/>
    <s v="1"/>
    <m/>
    <x v="0"/>
    <x v="0"/>
    <x v="3"/>
    <m/>
    <n v="0"/>
    <n v="1"/>
    <n v="3"/>
    <s v="Don't know"/>
    <s v=""/>
    <s v="Not sure"/>
    <m/>
    <m/>
    <m/>
    <m/>
    <m/>
    <m/>
    <m/>
    <m/>
    <m/>
    <m/>
    <m/>
    <m/>
    <m/>
    <n v="0"/>
    <s v="0 - 9%"/>
    <m/>
    <s v=""/>
    <s v="No"/>
    <m/>
    <m/>
    <m/>
    <s v="Not borrowing"/>
    <m/>
    <m/>
    <s v="No"/>
    <s v="No"/>
    <m/>
    <m/>
    <m/>
    <m/>
    <s v="Help with operations and maintenance"/>
    <s v="Help accessing Personal Protective Equipment (PPE)"/>
    <s v="Help accessing supplies/chemicals"/>
    <m/>
    <m/>
    <m/>
    <m/>
    <m/>
    <x v="108"/>
    <x v="0"/>
  </r>
  <r>
    <n v="11572445409"/>
    <x v="19"/>
    <s v="1"/>
    <m/>
    <x v="0"/>
    <x v="3"/>
    <x v="3"/>
    <m/>
    <n v="0"/>
    <n v="1"/>
    <n v="3"/>
    <s v="Don't know"/>
    <s v=""/>
    <s v="Not sure"/>
    <m/>
    <m/>
    <m/>
    <m/>
    <m/>
    <m/>
    <m/>
    <m/>
    <m/>
    <m/>
    <m/>
    <m/>
    <m/>
    <n v="0"/>
    <s v="0 - 9%"/>
    <m/>
    <s v=""/>
    <s v="No"/>
    <m/>
    <m/>
    <m/>
    <s v="Not borrowing"/>
    <m/>
    <m/>
    <s v="No"/>
    <s v="No"/>
    <m/>
    <m/>
    <m/>
    <m/>
    <s v="Help with operations and maintenance"/>
    <s v="Help accessing Personal Protective Equipment (PPE)"/>
    <s v="Help accessing supplies/chemicals"/>
    <m/>
    <m/>
    <m/>
    <m/>
    <m/>
    <x v="109"/>
    <x v="0"/>
  </r>
  <r>
    <n v="11572522678"/>
    <x v="15"/>
    <s v="1"/>
    <m/>
    <x v="0"/>
    <x v="2"/>
    <x v="15"/>
    <s v="11 to 20%"/>
    <n v="1"/>
    <n v="1"/>
    <n v="0"/>
    <s v="Less than 2 months"/>
    <n v="1"/>
    <s v="Yes"/>
    <s v="paying staff"/>
    <s v="keeping staff"/>
    <s v="paying bills, like electricity"/>
    <s v="paying for chemicals"/>
    <m/>
    <m/>
    <m/>
    <s v="paying back existing debt"/>
    <m/>
    <m/>
    <m/>
    <s v="Decrease"/>
    <n v="35"/>
    <n v="-35"/>
    <s v="-40 - -31%"/>
    <n v="8000"/>
    <n v="-8000"/>
    <s v="No"/>
    <m/>
    <m/>
    <m/>
    <s v="Not borrowing"/>
    <m/>
    <m/>
    <s v="Yes"/>
    <s v="No"/>
    <m/>
    <m/>
    <s v="Help navigating resources and/or policy changes"/>
    <s v="Help accessing financial assistance"/>
    <m/>
    <s v="Help accessing Personal Protective Equipment (PPE)"/>
    <m/>
    <m/>
    <m/>
    <m/>
    <m/>
    <m/>
    <x v="110"/>
    <x v="0"/>
  </r>
  <r>
    <n v="11572528352"/>
    <x v="23"/>
    <s v="1"/>
    <m/>
    <x v="1"/>
    <x v="2"/>
    <x v="4"/>
    <s v="1 to 10%"/>
    <n v="1"/>
    <n v="1"/>
    <n v="1"/>
    <s v="Don't know"/>
    <s v=""/>
    <s v="Not sure"/>
    <m/>
    <m/>
    <m/>
    <m/>
    <m/>
    <m/>
    <m/>
    <m/>
    <m/>
    <m/>
    <m/>
    <m/>
    <m/>
    <n v="0"/>
    <s v="0 - 9%"/>
    <m/>
    <s v=""/>
    <s v="Yes"/>
    <m/>
    <s v="U.S. Department of Agriculture loan(s)"/>
    <s v="State Revolving Fund loan(s)"/>
    <m/>
    <m/>
    <m/>
    <s v="No"/>
    <s v="No"/>
    <m/>
    <m/>
    <m/>
    <m/>
    <m/>
    <m/>
    <m/>
    <m/>
    <m/>
    <m/>
    <s v="Not sure"/>
    <m/>
    <x v="111"/>
    <x v="0"/>
  </r>
  <r>
    <n v="11572583601"/>
    <x v="3"/>
    <s v="1"/>
    <m/>
    <x v="0"/>
    <x v="3"/>
    <x v="12"/>
    <s v="1 to 10%"/>
    <n v="2"/>
    <n v="0"/>
    <n v="0"/>
    <s v="More than a year"/>
    <n v="15"/>
    <s v="Yes"/>
    <m/>
    <m/>
    <s v="paying bills, like electricity"/>
    <s v="paying for chemicals"/>
    <s v="maintaining our system"/>
    <s v="complying with state and/or federal regulations"/>
    <s v="delaying or impeding capital improvement projects"/>
    <m/>
    <m/>
    <m/>
    <m/>
    <s v="Decrease"/>
    <n v="12"/>
    <n v="-12"/>
    <s v="-20 - -11%"/>
    <n v="1000"/>
    <n v="-1000"/>
    <s v="Yes"/>
    <m/>
    <m/>
    <m/>
    <m/>
    <m/>
    <s v="State gov. agency"/>
    <s v="No"/>
    <s v="No"/>
    <m/>
    <s v="None/NA"/>
    <s v="Help navigating resources and/or policy changes"/>
    <s v="Help accessing financial assistance"/>
    <m/>
    <m/>
    <m/>
    <m/>
    <m/>
    <m/>
    <m/>
    <m/>
    <x v="112"/>
    <x v="0"/>
  </r>
  <r>
    <n v="11572590859"/>
    <x v="2"/>
    <s v="1"/>
    <m/>
    <x v="0"/>
    <x v="2"/>
    <x v="4"/>
    <s v="1 to 10%"/>
    <n v="4"/>
    <n v="1"/>
    <n v="0"/>
    <s v="More than a year"/>
    <n v="15"/>
    <s v="Not sure"/>
    <m/>
    <m/>
    <m/>
    <m/>
    <m/>
    <m/>
    <m/>
    <m/>
    <m/>
    <m/>
    <m/>
    <m/>
    <m/>
    <n v="0"/>
    <s v="0 - 9%"/>
    <m/>
    <s v=""/>
    <s v="Yes"/>
    <m/>
    <s v="U.S. Department of Agriculture loan(s)"/>
    <m/>
    <m/>
    <m/>
    <m/>
    <s v="No"/>
    <s v="No"/>
    <m/>
    <m/>
    <m/>
    <m/>
    <m/>
    <m/>
    <m/>
    <m/>
    <m/>
    <m/>
    <s v="Not sure"/>
    <m/>
    <x v="113"/>
    <x v="0"/>
  </r>
  <r>
    <n v="11572626059"/>
    <x v="2"/>
    <s v="1"/>
    <m/>
    <x v="1"/>
    <x v="2"/>
    <x v="32"/>
    <s v="21 to 30%"/>
    <n v="4"/>
    <n v="2"/>
    <n v="0"/>
    <s v="Less than 2 months"/>
    <n v="1"/>
    <s v="Yes"/>
    <m/>
    <m/>
    <m/>
    <m/>
    <m/>
    <m/>
    <m/>
    <m/>
    <s v="unsure"/>
    <m/>
    <m/>
    <s v="Decrease"/>
    <n v="2"/>
    <n v="-2"/>
    <s v="-10 - -1%"/>
    <n v="1473"/>
    <n v="-1473"/>
    <s v="Yes"/>
    <m/>
    <s v="U.S. Department of Agriculture loan(s)"/>
    <m/>
    <m/>
    <m/>
    <m/>
    <s v="No"/>
    <s v="No"/>
    <m/>
    <m/>
    <m/>
    <s v="Help accessing financial assistance"/>
    <s v="Help with operations and maintenance"/>
    <s v="Help accessing Personal Protective Equipment (PPE)"/>
    <m/>
    <m/>
    <m/>
    <m/>
    <m/>
    <m/>
    <x v="114"/>
    <x v="0"/>
  </r>
  <r>
    <n v="11572705610"/>
    <x v="2"/>
    <s v="Multiple"/>
    <m/>
    <x v="1"/>
    <x v="2"/>
    <x v="33"/>
    <s v="71 to 80%"/>
    <n v="4"/>
    <n v="2"/>
    <n v="0"/>
    <s v="7 to 12 months"/>
    <n v="9"/>
    <s v="Yes"/>
    <m/>
    <s v="keeping staff"/>
    <s v="paying bills, like electricity"/>
    <m/>
    <m/>
    <m/>
    <m/>
    <s v="paying back existing debt"/>
    <m/>
    <m/>
    <m/>
    <s v="Decrease"/>
    <n v="20"/>
    <n v="-20"/>
    <s v="-20 - -11%"/>
    <n v="20000"/>
    <n v="-20000"/>
    <s v="Yes"/>
    <m/>
    <s v="U.S. Department of Agriculture loan(s)"/>
    <s v="State Revolving Fund loan(s)"/>
    <m/>
    <m/>
    <m/>
    <s v="Yes"/>
    <s v="No"/>
    <m/>
    <m/>
    <m/>
    <m/>
    <m/>
    <m/>
    <m/>
    <m/>
    <m/>
    <m/>
    <s v="Not sure"/>
    <m/>
    <x v="19"/>
    <x v="0"/>
  </r>
  <r>
    <n v="11572753885"/>
    <x v="24"/>
    <s v="Multiple"/>
    <m/>
    <x v="0"/>
    <x v="1"/>
    <x v="26"/>
    <s v="31 to 40%"/>
    <n v="20"/>
    <n v="1"/>
    <n v="1"/>
    <s v="2 to 6 months"/>
    <n v="4"/>
    <s v="Yes"/>
    <s v="paying staff"/>
    <s v="keeping staff"/>
    <s v="paying bills, like electricity"/>
    <s v="paying for chemicals"/>
    <s v="maintaining our system"/>
    <s v="complying with state and/or federal regulations"/>
    <s v="delaying or impeding capital improvement projects"/>
    <s v="paying back existing debt"/>
    <m/>
    <m/>
    <m/>
    <s v="Decrease"/>
    <n v="3"/>
    <n v="-3"/>
    <s v="-10 - -1%"/>
    <n v="20000"/>
    <n v="-20000"/>
    <s v="Yes"/>
    <s v="Bond(s)"/>
    <m/>
    <m/>
    <m/>
    <m/>
    <m/>
    <s v="No"/>
    <s v="No"/>
    <m/>
    <m/>
    <m/>
    <m/>
    <m/>
    <m/>
    <m/>
    <m/>
    <m/>
    <m/>
    <s v="Not sure"/>
    <m/>
    <x v="19"/>
    <x v="0"/>
  </r>
  <r>
    <n v="11572868947"/>
    <x v="2"/>
    <s v="1"/>
    <m/>
    <x v="1"/>
    <x v="2"/>
    <x v="7"/>
    <s v="1 to 10%"/>
    <n v="1"/>
    <n v="1"/>
    <n v="0"/>
    <s v="7 to 12 months"/>
    <n v="9"/>
    <s v="Yes"/>
    <m/>
    <m/>
    <m/>
    <m/>
    <m/>
    <m/>
    <m/>
    <m/>
    <s v="unsure"/>
    <m/>
    <m/>
    <s v="Increase"/>
    <n v="12"/>
    <n v="12"/>
    <s v="10 - 19%"/>
    <n v="1834"/>
    <n v="1834"/>
    <s v="Yes"/>
    <m/>
    <s v="U.S. Department of Agriculture loan(s)"/>
    <m/>
    <m/>
    <m/>
    <s v="CDBG Grant"/>
    <s v="No"/>
    <s v="Yes"/>
    <s v="Personnel backups"/>
    <s v="None/NA"/>
    <m/>
    <m/>
    <s v="Help with operations and maintenance"/>
    <m/>
    <m/>
    <m/>
    <m/>
    <m/>
    <m/>
    <m/>
    <x v="115"/>
    <x v="0"/>
  </r>
  <r>
    <n v="11572961187"/>
    <x v="22"/>
    <s v="1"/>
    <m/>
    <x v="2"/>
    <x v="1"/>
    <x v="3"/>
    <m/>
    <n v="2"/>
    <n v="1"/>
    <n v="2"/>
    <s v="More than a year"/>
    <n v="15"/>
    <s v="No"/>
    <m/>
    <m/>
    <m/>
    <m/>
    <m/>
    <m/>
    <m/>
    <m/>
    <m/>
    <m/>
    <m/>
    <m/>
    <m/>
    <n v="0"/>
    <s v="0 - 9%"/>
    <m/>
    <s v=""/>
    <s v="Yes"/>
    <s v="Bond(s)"/>
    <m/>
    <m/>
    <m/>
    <m/>
    <m/>
    <s v="No"/>
    <s v="No"/>
    <m/>
    <m/>
    <m/>
    <m/>
    <m/>
    <s v="Help accessing Personal Protective Equipment (PPE)"/>
    <s v="Help accessing supplies/chemicals"/>
    <m/>
    <m/>
    <m/>
    <m/>
    <m/>
    <x v="116"/>
    <x v="0"/>
  </r>
  <r>
    <n v="11572961963"/>
    <x v="3"/>
    <s v="1"/>
    <m/>
    <x v="1"/>
    <x v="1"/>
    <x v="18"/>
    <s v="11 to 20%"/>
    <n v="6"/>
    <n v="1"/>
    <n v="2"/>
    <s v="More than a year"/>
    <n v="15"/>
    <s v="No"/>
    <m/>
    <m/>
    <m/>
    <m/>
    <m/>
    <m/>
    <m/>
    <m/>
    <m/>
    <m/>
    <m/>
    <m/>
    <m/>
    <n v="0"/>
    <s v="0 - 9%"/>
    <m/>
    <s v=""/>
    <s v="Yes"/>
    <s v="Bond(s)"/>
    <s v="U.S. Department of Agriculture loan(s)"/>
    <s v="State Revolving Fund loan(s)"/>
    <m/>
    <m/>
    <m/>
    <s v="No"/>
    <s v="No"/>
    <m/>
    <m/>
    <m/>
    <m/>
    <m/>
    <s v="Help accessing Personal Protective Equipment (PPE)"/>
    <m/>
    <m/>
    <m/>
    <m/>
    <m/>
    <m/>
    <x v="117"/>
    <x v="0"/>
  </r>
  <r>
    <n v="11572972061"/>
    <x v="21"/>
    <s v="1"/>
    <m/>
    <x v="1"/>
    <x v="3"/>
    <x v="6"/>
    <s v="0 percent"/>
    <n v="1"/>
    <n v="1"/>
    <n v="0"/>
    <s v="More than a year"/>
    <n v="15"/>
    <s v="No"/>
    <m/>
    <m/>
    <m/>
    <m/>
    <m/>
    <m/>
    <m/>
    <m/>
    <m/>
    <m/>
    <m/>
    <m/>
    <m/>
    <n v="0"/>
    <s v="0 - 9%"/>
    <m/>
    <s v=""/>
    <s v="No"/>
    <m/>
    <m/>
    <m/>
    <s v="Not borrowing"/>
    <m/>
    <m/>
    <s v="No"/>
    <s v="No"/>
    <m/>
    <m/>
    <m/>
    <m/>
    <m/>
    <m/>
    <m/>
    <m/>
    <m/>
    <m/>
    <s v="Not sure"/>
    <m/>
    <x v="118"/>
    <x v="0"/>
  </r>
  <r>
    <n v="11572972591"/>
    <x v="22"/>
    <s v="1"/>
    <m/>
    <x v="0"/>
    <x v="2"/>
    <x v="11"/>
    <s v="1 to 10%"/>
    <n v="0"/>
    <n v="0"/>
    <n v="1"/>
    <s v="Don't know"/>
    <s v=""/>
    <s v="Not sure"/>
    <m/>
    <m/>
    <m/>
    <m/>
    <m/>
    <m/>
    <m/>
    <m/>
    <m/>
    <m/>
    <m/>
    <m/>
    <m/>
    <n v="0"/>
    <s v="0 - 9%"/>
    <m/>
    <s v=""/>
    <s v="Yes"/>
    <s v="Bond(s)"/>
    <m/>
    <m/>
    <m/>
    <m/>
    <m/>
    <s v="No"/>
    <s v="No"/>
    <m/>
    <m/>
    <m/>
    <m/>
    <m/>
    <m/>
    <m/>
    <m/>
    <m/>
    <m/>
    <s v="Not sure"/>
    <m/>
    <x v="119"/>
    <x v="0"/>
  </r>
  <r>
    <n v="11573048981"/>
    <x v="22"/>
    <s v="1"/>
    <m/>
    <x v="2"/>
    <x v="3"/>
    <x v="6"/>
    <s v="0 percent"/>
    <n v="0"/>
    <n v="0"/>
    <n v="2"/>
    <s v="More than a year"/>
    <n v="15"/>
    <s v="No"/>
    <m/>
    <m/>
    <m/>
    <m/>
    <m/>
    <m/>
    <m/>
    <m/>
    <m/>
    <m/>
    <m/>
    <m/>
    <m/>
    <n v="0"/>
    <s v="0 - 9%"/>
    <m/>
    <s v=""/>
    <s v="Yes"/>
    <s v="Bond(s)"/>
    <m/>
    <m/>
    <m/>
    <m/>
    <m/>
    <s v="No"/>
    <s v="No"/>
    <m/>
    <m/>
    <m/>
    <m/>
    <m/>
    <m/>
    <m/>
    <m/>
    <m/>
    <m/>
    <m/>
    <s v="None/NA"/>
    <x v="120"/>
    <x v="0"/>
  </r>
  <r>
    <n v="11573108862"/>
    <x v="17"/>
    <s v="1"/>
    <m/>
    <x v="0"/>
    <x v="2"/>
    <x v="12"/>
    <s v="1 to 10%"/>
    <n v="3"/>
    <n v="1"/>
    <n v="0"/>
    <s v="Don't know"/>
    <s v=""/>
    <s v="Not sure"/>
    <m/>
    <m/>
    <m/>
    <m/>
    <m/>
    <m/>
    <m/>
    <m/>
    <m/>
    <m/>
    <m/>
    <m/>
    <m/>
    <n v="0"/>
    <s v="0 - 9%"/>
    <m/>
    <s v=""/>
    <s v="Yes"/>
    <s v="Bond(s)"/>
    <s v="U.S. Department of Agriculture loan(s)"/>
    <s v="State Revolving Fund loan(s)"/>
    <m/>
    <m/>
    <m/>
    <s v="Not applicable"/>
    <s v="Yes"/>
    <s v="Communication/Discussion - Providing help as needed"/>
    <s v="None/NA"/>
    <m/>
    <m/>
    <m/>
    <m/>
    <m/>
    <m/>
    <m/>
    <m/>
    <s v="Not sure"/>
    <s v="None/NA"/>
    <x v="121"/>
    <x v="0"/>
  </r>
  <r>
    <n v="11573138060"/>
    <x v="1"/>
    <s v="1"/>
    <m/>
    <x v="0"/>
    <x v="4"/>
    <x v="2"/>
    <s v="11 to 20%"/>
    <n v="12"/>
    <n v="0"/>
    <n v="0"/>
    <s v="7 to 12 months"/>
    <n v="9"/>
    <s v="Not sure"/>
    <m/>
    <m/>
    <m/>
    <m/>
    <m/>
    <m/>
    <m/>
    <m/>
    <m/>
    <m/>
    <m/>
    <m/>
    <m/>
    <n v="0"/>
    <s v="0 - 9%"/>
    <m/>
    <s v=""/>
    <s v="Yes"/>
    <s v="Bond(s)"/>
    <m/>
    <m/>
    <m/>
    <m/>
    <m/>
    <s v="Not applicable"/>
    <s v="No"/>
    <m/>
    <s v="Miscellaneous"/>
    <m/>
    <m/>
    <m/>
    <m/>
    <m/>
    <m/>
    <m/>
    <m/>
    <s v="Not sure"/>
    <m/>
    <x v="122"/>
    <x v="0"/>
  </r>
  <r>
    <n v="11573150194"/>
    <x v="23"/>
    <s v="1"/>
    <m/>
    <x v="2"/>
    <x v="2"/>
    <x v="6"/>
    <s v="0 percent"/>
    <m/>
    <m/>
    <m/>
    <s v="Don't know"/>
    <s v=""/>
    <s v="Not sure"/>
    <m/>
    <m/>
    <m/>
    <m/>
    <m/>
    <m/>
    <m/>
    <m/>
    <m/>
    <m/>
    <m/>
    <m/>
    <m/>
    <n v="0"/>
    <s v="0 - 9%"/>
    <m/>
    <s v=""/>
    <m/>
    <m/>
    <m/>
    <m/>
    <m/>
    <s v="Do not want to answer"/>
    <m/>
    <s v="Not applicable"/>
    <s v="Not sure"/>
    <m/>
    <m/>
    <m/>
    <s v="Help accessing financial assistance"/>
    <m/>
    <m/>
    <m/>
    <m/>
    <s v="Help communicating with customers"/>
    <m/>
    <m/>
    <m/>
    <x v="123"/>
    <x v="0"/>
  </r>
  <r>
    <n v="11573212324"/>
    <x v="5"/>
    <s v="Multiple"/>
    <m/>
    <x v="1"/>
    <x v="1"/>
    <x v="4"/>
    <s v="1 to 10%"/>
    <n v="13"/>
    <n v="2"/>
    <n v="0"/>
    <s v="7 to 12 months"/>
    <n v="9"/>
    <s v="Yes"/>
    <m/>
    <s v="keeping staff"/>
    <m/>
    <m/>
    <s v="maintaining our system"/>
    <m/>
    <s v="delaying or impeding capital improvement projects"/>
    <s v="paying back existing debt"/>
    <m/>
    <m/>
    <m/>
    <s v="Decrease"/>
    <n v="10"/>
    <n v="-10"/>
    <s v="-10 - -1%"/>
    <n v="25000"/>
    <n v="-25000"/>
    <s v="Yes"/>
    <m/>
    <s v="U.S. Department of Agriculture loan(s)"/>
    <s v="State Revolving Fund loan(s)"/>
    <m/>
    <m/>
    <m/>
    <s v="No"/>
    <s v="Yes"/>
    <s v="Personnel backups"/>
    <m/>
    <m/>
    <m/>
    <m/>
    <s v="Help accessing Personal Protective Equipment (PPE)"/>
    <s v="Help accessing supplies/chemicals"/>
    <m/>
    <m/>
    <m/>
    <m/>
    <m/>
    <x v="19"/>
    <x v="0"/>
  </r>
  <r>
    <n v="11573226410"/>
    <x v="24"/>
    <s v="1"/>
    <m/>
    <x v="0"/>
    <x v="1"/>
    <x v="8"/>
    <s v="21 to 30%"/>
    <n v="16"/>
    <n v="0"/>
    <n v="0"/>
    <s v="Don't know"/>
    <s v=""/>
    <s v="Yes"/>
    <m/>
    <m/>
    <m/>
    <m/>
    <m/>
    <m/>
    <m/>
    <m/>
    <s v="unsure"/>
    <m/>
    <m/>
    <s v="No change"/>
    <n v="0"/>
    <n v="0"/>
    <s v="0 - 9%"/>
    <n v="0"/>
    <n v="0"/>
    <s v="Yes"/>
    <s v="Bond(s)"/>
    <s v="U.S. Department of Agriculture loan(s)"/>
    <m/>
    <m/>
    <m/>
    <m/>
    <s v="No"/>
    <s v="No"/>
    <m/>
    <m/>
    <m/>
    <m/>
    <m/>
    <m/>
    <m/>
    <m/>
    <m/>
    <m/>
    <m/>
    <s v="None/NA"/>
    <x v="124"/>
    <x v="0"/>
  </r>
  <r>
    <n v="11573255154"/>
    <x v="2"/>
    <s v="1"/>
    <m/>
    <x v="0"/>
    <x v="2"/>
    <x v="3"/>
    <m/>
    <n v="5"/>
    <n v="1"/>
    <n v="2"/>
    <s v="7 to 12 months"/>
    <n v="9"/>
    <s v="Yes"/>
    <m/>
    <s v="keeping staff"/>
    <m/>
    <m/>
    <s v="maintaining our system"/>
    <s v="complying with state and/or federal regulations"/>
    <s v="delaying or impeding capital improvement projects"/>
    <m/>
    <m/>
    <m/>
    <m/>
    <s v="Decrease"/>
    <n v="79"/>
    <n v="-79"/>
    <s v="-80 - -71%"/>
    <n v="5623.01"/>
    <n v="-5623.01"/>
    <s v="Yes"/>
    <m/>
    <s v="U.S. Department of Agriculture loan(s)"/>
    <m/>
    <m/>
    <m/>
    <m/>
    <s v="No"/>
    <s v="Yes"/>
    <s v="Communication/Discussion - Providing help as needed"/>
    <m/>
    <s v="Help navigating resources and/or policy changes"/>
    <s v="Help accessing financial assistance"/>
    <m/>
    <m/>
    <m/>
    <m/>
    <m/>
    <s v="Help planning for or adjusting to any future reopening (flushing, financing reconnections, etc.)"/>
    <m/>
    <m/>
    <x v="125"/>
    <x v="0"/>
  </r>
  <r>
    <n v="11573255697"/>
    <x v="25"/>
    <s v="1"/>
    <s v="Incomplete"/>
    <x v="0"/>
    <x v="2"/>
    <x v="34"/>
    <s v="51 to 60%"/>
    <n v="2"/>
    <n v="0"/>
    <n v="0"/>
    <s v="More than a year"/>
    <n v="15"/>
    <s v="Yes"/>
    <m/>
    <m/>
    <m/>
    <m/>
    <m/>
    <m/>
    <m/>
    <m/>
    <m/>
    <m/>
    <m/>
    <m/>
    <m/>
    <s v=""/>
    <s v=""/>
    <m/>
    <s v=""/>
    <m/>
    <m/>
    <m/>
    <m/>
    <m/>
    <m/>
    <m/>
    <m/>
    <m/>
    <m/>
    <m/>
    <m/>
    <m/>
    <m/>
    <m/>
    <m/>
    <m/>
    <m/>
    <m/>
    <m/>
    <m/>
    <x v="126"/>
    <x v="0"/>
  </r>
  <r>
    <n v="11573277400"/>
    <x v="13"/>
    <s v="1"/>
    <m/>
    <x v="0"/>
    <x v="2"/>
    <x v="32"/>
    <s v="21 to 30%"/>
    <n v="4"/>
    <n v="0"/>
    <n v="0"/>
    <s v="More than a year"/>
    <n v="15"/>
    <s v="Not sure"/>
    <m/>
    <m/>
    <m/>
    <m/>
    <m/>
    <m/>
    <m/>
    <m/>
    <m/>
    <m/>
    <m/>
    <m/>
    <m/>
    <n v="0"/>
    <s v="0 - 9%"/>
    <m/>
    <s v=""/>
    <s v="Yes"/>
    <s v="Bond(s)"/>
    <s v="U.S. Department of Agriculture loan(s)"/>
    <s v="State Revolving Fund loan(s)"/>
    <m/>
    <m/>
    <m/>
    <s v="No"/>
    <s v="No"/>
    <m/>
    <m/>
    <m/>
    <m/>
    <m/>
    <m/>
    <m/>
    <m/>
    <m/>
    <m/>
    <s v="Not sure"/>
    <m/>
    <x v="127"/>
    <x v="0"/>
  </r>
  <r>
    <n v="11573288399"/>
    <x v="15"/>
    <s v="1"/>
    <m/>
    <x v="0"/>
    <x v="3"/>
    <x v="4"/>
    <s v="1 to 10%"/>
    <n v="0"/>
    <n v="4"/>
    <n v="0"/>
    <s v="2 to 6 months"/>
    <n v="4"/>
    <s v="Yes"/>
    <s v="paying staff"/>
    <s v="keeping staff"/>
    <s v="paying bills, like electricity"/>
    <m/>
    <s v="maintaining our system"/>
    <m/>
    <m/>
    <s v="paying back existing debt"/>
    <m/>
    <m/>
    <m/>
    <s v="Increase"/>
    <n v="10"/>
    <n v="10"/>
    <s v="10 - 19%"/>
    <n v="4000"/>
    <n v="4000"/>
    <m/>
    <m/>
    <m/>
    <m/>
    <m/>
    <m/>
    <s v="Grant - no details provided"/>
    <s v="Yes"/>
    <s v="No"/>
    <m/>
    <m/>
    <s v="Help navigating resources and/or policy changes"/>
    <s v="Help accessing financial assistance"/>
    <m/>
    <s v="Help accessing Personal Protective Equipment (PPE)"/>
    <m/>
    <m/>
    <m/>
    <m/>
    <m/>
    <m/>
    <x v="128"/>
    <x v="0"/>
  </r>
  <r>
    <n v="11573297005"/>
    <x v="22"/>
    <s v="1"/>
    <m/>
    <x v="2"/>
    <x v="2"/>
    <x v="18"/>
    <s v="11 to 20%"/>
    <n v="0"/>
    <n v="1"/>
    <n v="0"/>
    <s v="Less than 2 months"/>
    <n v="1"/>
    <s v="Yes"/>
    <m/>
    <m/>
    <s v="paying bills, like electricity"/>
    <m/>
    <s v="maintaining our system"/>
    <m/>
    <m/>
    <s v="paying back existing debt"/>
    <m/>
    <m/>
    <m/>
    <s v="Decrease"/>
    <m/>
    <s v=""/>
    <s v=""/>
    <m/>
    <s v=""/>
    <s v="Yes"/>
    <s v="Bond(s)"/>
    <m/>
    <m/>
    <m/>
    <m/>
    <m/>
    <m/>
    <s v="No"/>
    <m/>
    <m/>
    <m/>
    <m/>
    <m/>
    <m/>
    <m/>
    <s v="Help complying with state and/or federal regulations"/>
    <m/>
    <m/>
    <s v="Not sure"/>
    <m/>
    <x v="129"/>
    <x v="0"/>
  </r>
  <r>
    <n v="11573308924"/>
    <x v="13"/>
    <s v="1"/>
    <m/>
    <x v="0"/>
    <x v="2"/>
    <x v="13"/>
    <s v="1 to 10%"/>
    <n v="2"/>
    <n v="0"/>
    <n v="0"/>
    <s v="More than a year"/>
    <n v="15"/>
    <s v="No"/>
    <m/>
    <m/>
    <m/>
    <m/>
    <m/>
    <m/>
    <m/>
    <m/>
    <m/>
    <m/>
    <m/>
    <m/>
    <m/>
    <n v="0"/>
    <s v="0 - 9%"/>
    <m/>
    <s v=""/>
    <s v="Yes"/>
    <s v="Bond(s)"/>
    <s v="U.S. Department of Agriculture loan(s)"/>
    <m/>
    <m/>
    <m/>
    <m/>
    <s v="No"/>
    <s v="No"/>
    <m/>
    <m/>
    <s v="Help navigating resources and/or policy changes"/>
    <m/>
    <m/>
    <m/>
    <m/>
    <m/>
    <m/>
    <m/>
    <m/>
    <m/>
    <x v="130"/>
    <x v="0"/>
  </r>
  <r>
    <n v="11573315195"/>
    <x v="2"/>
    <s v="1"/>
    <m/>
    <x v="0"/>
    <x v="2"/>
    <x v="11"/>
    <s v="1 to 10%"/>
    <n v="2"/>
    <n v="1"/>
    <n v="0"/>
    <s v="2 to 6 months"/>
    <n v="4"/>
    <s v="Yes"/>
    <m/>
    <m/>
    <m/>
    <m/>
    <m/>
    <m/>
    <s v="delaying or impeding capital improvement projects"/>
    <m/>
    <m/>
    <m/>
    <s v="Miscellaneous"/>
    <s v="Increase"/>
    <n v="7"/>
    <n v="7"/>
    <s v="0 - 9%"/>
    <n v="1998.08"/>
    <n v="1998.08"/>
    <s v="Yes"/>
    <m/>
    <s v="U.S. Department of Agriculture loan(s)"/>
    <m/>
    <m/>
    <m/>
    <m/>
    <s v="No"/>
    <s v="No"/>
    <m/>
    <s v="Providing food/meals"/>
    <m/>
    <m/>
    <m/>
    <s v="Help accessing Personal Protective Equipment (PPE)"/>
    <m/>
    <m/>
    <m/>
    <m/>
    <m/>
    <m/>
    <x v="131"/>
    <x v="0"/>
  </r>
  <r>
    <n v="11573317444"/>
    <x v="5"/>
    <s v="1"/>
    <m/>
    <x v="0"/>
    <x v="2"/>
    <x v="18"/>
    <s v="11 to 20%"/>
    <n v="6"/>
    <n v="0"/>
    <n v="0"/>
    <s v="More than a year"/>
    <n v="15"/>
    <s v="No"/>
    <m/>
    <m/>
    <m/>
    <m/>
    <m/>
    <m/>
    <m/>
    <m/>
    <m/>
    <m/>
    <m/>
    <m/>
    <m/>
    <n v="0"/>
    <s v="0 - 9%"/>
    <m/>
    <s v=""/>
    <s v="Yes"/>
    <m/>
    <m/>
    <s v="State Revolving Fund loan(s)"/>
    <m/>
    <m/>
    <m/>
    <s v="No"/>
    <s v="No"/>
    <m/>
    <m/>
    <m/>
    <m/>
    <m/>
    <s v="Help accessing Personal Protective Equipment (PPE)"/>
    <m/>
    <m/>
    <m/>
    <m/>
    <m/>
    <m/>
    <x v="132"/>
    <x v="0"/>
  </r>
  <r>
    <n v="11573351312"/>
    <x v="11"/>
    <s v="Multiple"/>
    <m/>
    <x v="1"/>
    <x v="2"/>
    <x v="33"/>
    <s v="71 to 80%"/>
    <n v="1"/>
    <n v="1"/>
    <n v="2"/>
    <s v="Not applicable - our system is presently unable to pay for all system expenses"/>
    <n v="0"/>
    <s v="Not sure"/>
    <m/>
    <m/>
    <m/>
    <m/>
    <m/>
    <m/>
    <m/>
    <m/>
    <m/>
    <m/>
    <m/>
    <m/>
    <m/>
    <n v="0"/>
    <s v="0 - 9%"/>
    <m/>
    <s v=""/>
    <s v="Yes"/>
    <m/>
    <m/>
    <m/>
    <m/>
    <m/>
    <s v="Miscellaneous"/>
    <s v="Not applicable"/>
    <s v="No"/>
    <m/>
    <m/>
    <m/>
    <m/>
    <m/>
    <m/>
    <m/>
    <m/>
    <m/>
    <m/>
    <s v="Not sure"/>
    <m/>
    <x v="133"/>
    <x v="0"/>
  </r>
  <r>
    <n v="11573353951"/>
    <x v="5"/>
    <s v="1"/>
    <m/>
    <x v="1"/>
    <x v="1"/>
    <x v="35"/>
    <s v="21 to 30%"/>
    <n v="6"/>
    <n v="1"/>
    <n v="1"/>
    <s v="More than a year"/>
    <n v="15"/>
    <s v="Yes"/>
    <m/>
    <m/>
    <m/>
    <m/>
    <s v="maintaining our system"/>
    <m/>
    <s v="delaying or impeding capital improvement projects"/>
    <s v="paying back existing debt"/>
    <m/>
    <m/>
    <m/>
    <s v="Decrease"/>
    <n v="5"/>
    <n v="-5"/>
    <s v="-10 - -1%"/>
    <n v="8181"/>
    <n v="-8181"/>
    <s v="Yes"/>
    <m/>
    <s v="U.S. Department of Agriculture loan(s)"/>
    <m/>
    <m/>
    <m/>
    <m/>
    <s v="No"/>
    <s v="No"/>
    <m/>
    <m/>
    <m/>
    <m/>
    <m/>
    <s v="Help accessing Personal Protective Equipment (PPE)"/>
    <s v="Help accessing supplies/chemicals"/>
    <m/>
    <m/>
    <m/>
    <s v="Not sure"/>
    <m/>
    <x v="19"/>
    <x v="0"/>
  </r>
  <r>
    <n v="11573395300"/>
    <x v="8"/>
    <s v="1"/>
    <m/>
    <x v="0"/>
    <x v="2"/>
    <x v="22"/>
    <s v="1 to 10%"/>
    <n v="0"/>
    <n v="1"/>
    <n v="4"/>
    <s v="7 to 12 months"/>
    <n v="9"/>
    <s v="Yes"/>
    <m/>
    <m/>
    <m/>
    <m/>
    <m/>
    <m/>
    <m/>
    <m/>
    <m/>
    <s v="not applicable"/>
    <m/>
    <s v="Decrease"/>
    <n v="2"/>
    <n v="-2"/>
    <s v="-10 - -1%"/>
    <m/>
    <s v=""/>
    <s v="No"/>
    <m/>
    <m/>
    <m/>
    <s v="Not borrowing"/>
    <m/>
    <m/>
    <s v="Not applicable"/>
    <s v="No"/>
    <m/>
    <s v="None/NA"/>
    <m/>
    <m/>
    <m/>
    <m/>
    <m/>
    <m/>
    <m/>
    <m/>
    <s v="Not sure"/>
    <m/>
    <x v="134"/>
    <x v="0"/>
  </r>
  <r>
    <n v="11573487394"/>
    <x v="21"/>
    <s v="1"/>
    <m/>
    <x v="0"/>
    <x v="2"/>
    <x v="11"/>
    <s v="1 to 10%"/>
    <n v="2"/>
    <n v="0"/>
    <n v="0"/>
    <s v="Don't know"/>
    <s v=""/>
    <s v="Yes"/>
    <s v="paying staff"/>
    <s v="keeping staff"/>
    <s v="paying bills, like electricity"/>
    <s v="paying for chemicals"/>
    <s v="maintaining our system"/>
    <s v="complying with state and/or federal regulations"/>
    <s v="delaying or impeding capital improvement projects"/>
    <s v="paying back existing debt"/>
    <m/>
    <m/>
    <m/>
    <s v="Decrease"/>
    <m/>
    <s v=""/>
    <s v=""/>
    <m/>
    <s v=""/>
    <s v="Yes"/>
    <m/>
    <m/>
    <s v="State Revolving Fund loan(s)"/>
    <m/>
    <m/>
    <m/>
    <s v="No"/>
    <s v="No"/>
    <m/>
    <m/>
    <m/>
    <m/>
    <m/>
    <m/>
    <m/>
    <m/>
    <m/>
    <m/>
    <s v="Not sure"/>
    <m/>
    <x v="135"/>
    <x v="0"/>
  </r>
  <r>
    <n v="11573534201"/>
    <x v="8"/>
    <s v="1"/>
    <m/>
    <x v="0"/>
    <x v="2"/>
    <x v="4"/>
    <s v="1 to 10%"/>
    <n v="3"/>
    <n v="0"/>
    <n v="3"/>
    <s v="Don't know"/>
    <s v=""/>
    <s v="Yes"/>
    <s v="paying staff"/>
    <s v="keeping staff"/>
    <s v="paying bills, like electricity"/>
    <m/>
    <m/>
    <m/>
    <s v="delaying or impeding capital improvement projects"/>
    <m/>
    <s v="unsure"/>
    <m/>
    <m/>
    <s v="Decrease"/>
    <m/>
    <s v=""/>
    <s v=""/>
    <n v="3000"/>
    <n v="-3000"/>
    <s v="Yes"/>
    <s v="Bond(s)"/>
    <s v="U.S. Department of Agriculture loan(s)"/>
    <s v="State Revolving Fund loan(s)"/>
    <m/>
    <m/>
    <m/>
    <s v="No"/>
    <s v="Yes"/>
    <s v="Dealing with nonpayment/delinquency"/>
    <m/>
    <s v="Help navigating resources and/or policy changes"/>
    <s v="Help accessing financial assistance"/>
    <m/>
    <m/>
    <m/>
    <m/>
    <m/>
    <s v="Help planning for or adjusting to any future reopening (flushing, financing reconnections, etc.)"/>
    <m/>
    <m/>
    <x v="136"/>
    <x v="0"/>
  </r>
  <r>
    <n v="11573539296"/>
    <x v="1"/>
    <s v="1"/>
    <m/>
    <x v="0"/>
    <x v="3"/>
    <x v="9"/>
    <s v="1 to 10%"/>
    <n v="0"/>
    <n v="2"/>
    <n v="1"/>
    <s v="Don't know"/>
    <s v=""/>
    <s v="No"/>
    <m/>
    <m/>
    <m/>
    <m/>
    <m/>
    <m/>
    <m/>
    <m/>
    <m/>
    <m/>
    <m/>
    <m/>
    <m/>
    <n v="0"/>
    <s v="0 - 9%"/>
    <m/>
    <s v=""/>
    <s v="Yes"/>
    <m/>
    <s v="U.S. Department of Agriculture loan(s)"/>
    <m/>
    <m/>
    <m/>
    <m/>
    <s v="No"/>
    <s v="No"/>
    <m/>
    <m/>
    <m/>
    <m/>
    <m/>
    <m/>
    <m/>
    <m/>
    <m/>
    <m/>
    <s v="Not sure"/>
    <m/>
    <x v="137"/>
    <x v="0"/>
  </r>
  <r>
    <n v="11573568112"/>
    <x v="26"/>
    <s v="1"/>
    <s v="Incomplete"/>
    <x v="0"/>
    <x v="2"/>
    <x v="3"/>
    <m/>
    <n v="1"/>
    <n v="4"/>
    <n v="1"/>
    <s v="2 to 6 months"/>
    <n v="4"/>
    <s v="Yes"/>
    <m/>
    <m/>
    <m/>
    <m/>
    <m/>
    <m/>
    <m/>
    <m/>
    <m/>
    <m/>
    <m/>
    <m/>
    <m/>
    <s v=""/>
    <s v=""/>
    <m/>
    <s v=""/>
    <m/>
    <m/>
    <m/>
    <m/>
    <m/>
    <m/>
    <m/>
    <m/>
    <m/>
    <m/>
    <m/>
    <m/>
    <m/>
    <m/>
    <m/>
    <m/>
    <m/>
    <m/>
    <m/>
    <m/>
    <m/>
    <x v="138"/>
    <x v="0"/>
  </r>
  <r>
    <n v="11573571384"/>
    <x v="24"/>
    <s v="1"/>
    <m/>
    <x v="0"/>
    <x v="1"/>
    <x v="14"/>
    <s v="11 to 20%"/>
    <n v="10"/>
    <n v="0"/>
    <n v="0"/>
    <s v="More than a year"/>
    <n v="15"/>
    <s v="Yes"/>
    <m/>
    <m/>
    <m/>
    <m/>
    <m/>
    <s v="complying with state and/or federal regulations"/>
    <s v="delaying or impeding capital improvement projects"/>
    <s v="paying back existing debt"/>
    <m/>
    <m/>
    <m/>
    <s v="Decrease"/>
    <n v="10"/>
    <n v="-10"/>
    <s v="-10 - -1%"/>
    <n v="50000"/>
    <n v="-50000"/>
    <s v="Yes"/>
    <m/>
    <m/>
    <s v="State Revolving Fund loan(s)"/>
    <m/>
    <m/>
    <m/>
    <s v="No"/>
    <s v="Yes"/>
    <m/>
    <m/>
    <s v="Help navigating resources and/or policy changes"/>
    <s v="Help accessing financial assistance"/>
    <m/>
    <m/>
    <m/>
    <m/>
    <m/>
    <m/>
    <m/>
    <m/>
    <x v="139"/>
    <x v="0"/>
  </r>
  <r>
    <n v="11573575802"/>
    <x v="11"/>
    <s v="2"/>
    <m/>
    <x v="1"/>
    <x v="1"/>
    <x v="6"/>
    <s v="0 percent"/>
    <n v="11"/>
    <n v="2"/>
    <n v="0"/>
    <s v="Don't know"/>
    <s v=""/>
    <s v="Yes"/>
    <s v="paying staff"/>
    <s v="keeping staff"/>
    <s v="paying bills, like electricity"/>
    <s v="paying for chemicals"/>
    <s v="maintaining our system"/>
    <s v="complying with state and/or federal regulations"/>
    <s v="delaying or impeding capital improvement projects"/>
    <s v="paying back existing debt"/>
    <m/>
    <m/>
    <s v="Payment collection"/>
    <s v="No change"/>
    <n v="0"/>
    <n v="0"/>
    <s v="0 - 9%"/>
    <n v="0"/>
    <n v="0"/>
    <s v="Yes"/>
    <s v="Bond(s)"/>
    <s v="U.S. Department of Agriculture loan(s)"/>
    <s v="State Revolving Fund loan(s)"/>
    <m/>
    <m/>
    <m/>
    <s v="No"/>
    <s v="Yes"/>
    <s v="Personnel backups"/>
    <m/>
    <m/>
    <m/>
    <m/>
    <s v="Help accessing Personal Protective Equipment (PPE)"/>
    <m/>
    <s v="Help complying with state and/or federal regulations"/>
    <m/>
    <m/>
    <m/>
    <m/>
    <x v="19"/>
    <x v="0"/>
  </r>
  <r>
    <n v="11573670451"/>
    <x v="3"/>
    <s v="Multiple"/>
    <m/>
    <x v="1"/>
    <x v="1"/>
    <x v="22"/>
    <s v="1 to 10%"/>
    <n v="9"/>
    <n v="2"/>
    <n v="1"/>
    <s v="7 to 12 months"/>
    <n v="9"/>
    <s v="Not sure"/>
    <m/>
    <m/>
    <m/>
    <m/>
    <m/>
    <m/>
    <m/>
    <m/>
    <m/>
    <m/>
    <m/>
    <m/>
    <m/>
    <n v="0"/>
    <s v="0 - 9%"/>
    <m/>
    <s v=""/>
    <s v="Yes"/>
    <m/>
    <s v="U.S. Department of Agriculture loan(s)"/>
    <m/>
    <m/>
    <m/>
    <m/>
    <s v="No"/>
    <s v="Yes"/>
    <s v="Personnel backups"/>
    <m/>
    <m/>
    <m/>
    <m/>
    <s v="Help accessing Personal Protective Equipment (PPE)"/>
    <m/>
    <m/>
    <m/>
    <m/>
    <m/>
    <m/>
    <x v="19"/>
    <x v="0"/>
  </r>
  <r>
    <n v="11573750267"/>
    <x v="15"/>
    <s v="1"/>
    <m/>
    <x v="0"/>
    <x v="3"/>
    <x v="36"/>
    <s v="11 to 20%"/>
    <n v="0"/>
    <n v="3"/>
    <n v="1"/>
    <s v="2 to 6 months"/>
    <n v="4"/>
    <s v="Yes"/>
    <s v="paying staff"/>
    <s v="keeping staff"/>
    <m/>
    <m/>
    <s v="maintaining our system"/>
    <s v="complying with state and/or federal regulations"/>
    <s v="delaying or impeding capital improvement projects"/>
    <m/>
    <m/>
    <m/>
    <s v="Miscellaneous"/>
    <s v="Decrease"/>
    <n v="30"/>
    <n v="-30"/>
    <s v="-30 - -21%"/>
    <n v="2900"/>
    <n v="-2900"/>
    <s v="No"/>
    <m/>
    <m/>
    <m/>
    <s v="Not borrowing"/>
    <m/>
    <m/>
    <s v="No"/>
    <s v="Yes"/>
    <s v="Operation assistance"/>
    <s v="General assistance"/>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x v="140"/>
    <x v="0"/>
  </r>
  <r>
    <n v="11573757273"/>
    <x v="25"/>
    <s v="1"/>
    <m/>
    <x v="1"/>
    <x v="2"/>
    <x v="16"/>
    <s v="1 to 10%"/>
    <n v="0"/>
    <n v="2"/>
    <n v="1"/>
    <s v="7 to 12 months"/>
    <n v="9"/>
    <s v="Not sure"/>
    <m/>
    <m/>
    <m/>
    <m/>
    <m/>
    <m/>
    <m/>
    <m/>
    <m/>
    <m/>
    <m/>
    <m/>
    <m/>
    <n v="0"/>
    <s v="0 - 9%"/>
    <m/>
    <s v=""/>
    <s v="Yes"/>
    <m/>
    <m/>
    <s v="State Revolving Fund loan(s)"/>
    <m/>
    <m/>
    <m/>
    <s v="No"/>
    <s v="No"/>
    <m/>
    <m/>
    <m/>
    <m/>
    <m/>
    <s v="Help accessing Personal Protective Equipment (PPE)"/>
    <m/>
    <m/>
    <m/>
    <m/>
    <s v="Not sure"/>
    <m/>
    <x v="141"/>
    <x v="0"/>
  </r>
  <r>
    <n v="11573779918"/>
    <x v="1"/>
    <s v="1"/>
    <m/>
    <x v="0"/>
    <x v="3"/>
    <x v="6"/>
    <s v="0 percent"/>
    <n v="0"/>
    <n v="0"/>
    <n v="2"/>
    <s v="7 to 12 months"/>
    <n v="9"/>
    <s v="No"/>
    <m/>
    <m/>
    <m/>
    <m/>
    <m/>
    <m/>
    <m/>
    <m/>
    <m/>
    <m/>
    <m/>
    <m/>
    <m/>
    <n v="0"/>
    <s v="0 - 9%"/>
    <m/>
    <s v=""/>
    <s v="Yes"/>
    <m/>
    <s v="U.S. Department of Agriculture loan(s)"/>
    <m/>
    <m/>
    <m/>
    <m/>
    <s v="No"/>
    <s v="No"/>
    <m/>
    <s v="None/NA"/>
    <m/>
    <m/>
    <m/>
    <m/>
    <m/>
    <m/>
    <m/>
    <m/>
    <s v="Not sure"/>
    <m/>
    <x v="142"/>
    <x v="0"/>
  </r>
  <r>
    <n v="11573780498"/>
    <x v="26"/>
    <s v="1"/>
    <m/>
    <x v="0"/>
    <x v="1"/>
    <x v="14"/>
    <s v="11 to 20%"/>
    <n v="15"/>
    <n v="2"/>
    <n v="0"/>
    <s v="2 to 6 months"/>
    <n v="4"/>
    <s v="Not sure"/>
    <m/>
    <m/>
    <m/>
    <m/>
    <m/>
    <m/>
    <m/>
    <m/>
    <m/>
    <m/>
    <m/>
    <m/>
    <m/>
    <n v="0"/>
    <s v="0 - 9%"/>
    <m/>
    <s v=""/>
    <s v="Yes"/>
    <m/>
    <m/>
    <s v="State Revolving Fund loan(s)"/>
    <m/>
    <m/>
    <m/>
    <s v="No"/>
    <s v="No"/>
    <m/>
    <m/>
    <m/>
    <m/>
    <m/>
    <m/>
    <m/>
    <m/>
    <m/>
    <m/>
    <s v="Not sure"/>
    <m/>
    <x v="143"/>
    <x v="0"/>
  </r>
  <r>
    <n v="11573803475"/>
    <x v="1"/>
    <s v="9"/>
    <m/>
    <x v="0"/>
    <x v="2"/>
    <x v="2"/>
    <s v="11 to 20%"/>
    <n v="1"/>
    <n v="2"/>
    <n v="0"/>
    <s v="More than a year"/>
    <n v="15"/>
    <s v="Not sure"/>
    <m/>
    <m/>
    <m/>
    <m/>
    <m/>
    <m/>
    <m/>
    <m/>
    <m/>
    <m/>
    <m/>
    <m/>
    <m/>
    <n v="0"/>
    <s v="0 - 9%"/>
    <m/>
    <s v=""/>
    <s v="Yes"/>
    <m/>
    <m/>
    <s v="State Revolving Fund loan(s)"/>
    <m/>
    <m/>
    <m/>
    <s v="Not applicable"/>
    <s v="No"/>
    <m/>
    <s v="None/NA"/>
    <m/>
    <m/>
    <m/>
    <m/>
    <m/>
    <m/>
    <m/>
    <m/>
    <s v="Not sure"/>
    <m/>
    <x v="144"/>
    <x v="0"/>
  </r>
  <r>
    <n v="11573804790"/>
    <x v="3"/>
    <s v="1"/>
    <m/>
    <x v="0"/>
    <x v="2"/>
    <x v="19"/>
    <s v="11 to 20%"/>
    <n v="4"/>
    <n v="0"/>
    <n v="1"/>
    <s v="Don't know"/>
    <s v=""/>
    <s v="Yes"/>
    <s v="paying staff"/>
    <s v="keeping staff"/>
    <s v="paying bills, like electricity"/>
    <s v="paying for chemicals"/>
    <s v="maintaining our system"/>
    <s v="complying with state and/or federal regulations"/>
    <s v="delaying or impeding capital improvement projects"/>
    <s v="paying back existing debt"/>
    <m/>
    <m/>
    <m/>
    <s v="Decrease"/>
    <m/>
    <s v=""/>
    <s v=""/>
    <m/>
    <s v=""/>
    <m/>
    <m/>
    <m/>
    <m/>
    <m/>
    <s v="Do not want to answer"/>
    <m/>
    <s v="Not applicable"/>
    <s v="Not sure"/>
    <m/>
    <m/>
    <m/>
    <m/>
    <m/>
    <m/>
    <m/>
    <s v="Help complying with state and/or federal regulations"/>
    <m/>
    <m/>
    <s v="Not sure"/>
    <m/>
    <x v="145"/>
    <x v="0"/>
  </r>
  <r>
    <n v="11573842474"/>
    <x v="3"/>
    <s v="1"/>
    <m/>
    <x v="1"/>
    <x v="2"/>
    <x v="4"/>
    <s v="1 to 10%"/>
    <n v="0"/>
    <n v="2"/>
    <n v="0"/>
    <s v="Less than 2 months"/>
    <n v="1"/>
    <s v="Yes"/>
    <s v="paying staff"/>
    <m/>
    <m/>
    <m/>
    <m/>
    <m/>
    <m/>
    <m/>
    <m/>
    <m/>
    <s v="Payment collection"/>
    <s v="Decrease"/>
    <n v="27"/>
    <n v="-27"/>
    <s v="-30 - -21%"/>
    <n v="2500"/>
    <n v="-2500"/>
    <s v="Yes"/>
    <m/>
    <s v="U.S. Department of Agriculture loan(s)"/>
    <m/>
    <m/>
    <m/>
    <s v="Loan - other"/>
    <s v="No"/>
    <s v="No"/>
    <m/>
    <m/>
    <s v="Help navigating resources and/or policy changes"/>
    <m/>
    <m/>
    <m/>
    <m/>
    <m/>
    <m/>
    <m/>
    <s v="Not sure"/>
    <m/>
    <x v="146"/>
    <x v="0"/>
  </r>
  <r>
    <n v="11573847938"/>
    <x v="26"/>
    <s v="1"/>
    <m/>
    <x v="0"/>
    <x v="1"/>
    <x v="26"/>
    <s v="31 to 40%"/>
    <n v="6"/>
    <n v="1"/>
    <n v="0"/>
    <s v="More than a year"/>
    <n v="15"/>
    <s v="Not sure"/>
    <m/>
    <m/>
    <m/>
    <m/>
    <m/>
    <m/>
    <m/>
    <m/>
    <m/>
    <m/>
    <m/>
    <m/>
    <m/>
    <n v="0"/>
    <s v="0 - 9%"/>
    <m/>
    <s v=""/>
    <s v="Yes"/>
    <s v="Bond(s)"/>
    <m/>
    <m/>
    <m/>
    <m/>
    <m/>
    <s v="No"/>
    <s v="No"/>
    <m/>
    <m/>
    <m/>
    <m/>
    <m/>
    <m/>
    <m/>
    <m/>
    <m/>
    <m/>
    <s v="Not sure"/>
    <m/>
    <x v="147"/>
    <x v="0"/>
  </r>
  <r>
    <n v="11573853997"/>
    <x v="14"/>
    <s v="1"/>
    <m/>
    <x v="2"/>
    <x v="3"/>
    <x v="37"/>
    <s v="91 to 100%"/>
    <n v="0"/>
    <n v="0"/>
    <n v="7"/>
    <s v="More than a year"/>
    <n v="15"/>
    <s v="Yes"/>
    <m/>
    <m/>
    <m/>
    <m/>
    <m/>
    <m/>
    <s v="delaying or impeding capital improvement projects"/>
    <m/>
    <m/>
    <m/>
    <m/>
    <s v="Decrease"/>
    <n v="30"/>
    <n v="-30"/>
    <s v="-30 - -21%"/>
    <n v="1500"/>
    <n v="-1500"/>
    <s v="Yes"/>
    <s v="Bond(s)"/>
    <s v="U.S. Department of Agriculture loan(s)"/>
    <m/>
    <m/>
    <m/>
    <m/>
    <s v="No"/>
    <s v="No"/>
    <m/>
    <s v="None/NA"/>
    <m/>
    <m/>
    <m/>
    <m/>
    <m/>
    <m/>
    <m/>
    <m/>
    <s v="Not sure"/>
    <m/>
    <x v="148"/>
    <x v="0"/>
  </r>
  <r>
    <n v="11573888140"/>
    <x v="2"/>
    <s v="1"/>
    <m/>
    <x v="1"/>
    <x v="2"/>
    <x v="8"/>
    <s v="21 to 30%"/>
    <n v="1"/>
    <n v="0"/>
    <n v="1"/>
    <s v="More than a year"/>
    <n v="15"/>
    <s v="Not sure"/>
    <m/>
    <m/>
    <m/>
    <m/>
    <m/>
    <m/>
    <m/>
    <m/>
    <m/>
    <m/>
    <m/>
    <m/>
    <m/>
    <n v="0"/>
    <s v="0 - 9%"/>
    <m/>
    <s v=""/>
    <s v="Yes"/>
    <m/>
    <m/>
    <m/>
    <m/>
    <m/>
    <s v="Bank loan"/>
    <s v="No"/>
    <s v="No"/>
    <m/>
    <m/>
    <m/>
    <s v="Help accessing financial assistance"/>
    <m/>
    <m/>
    <m/>
    <m/>
    <m/>
    <m/>
    <m/>
    <m/>
    <x v="149"/>
    <x v="0"/>
  </r>
  <r>
    <n v="11573892970"/>
    <x v="26"/>
    <s v="1"/>
    <m/>
    <x v="1"/>
    <x v="2"/>
    <x v="4"/>
    <s v="1 to 10%"/>
    <n v="1"/>
    <n v="0"/>
    <n v="0"/>
    <s v="More than a year"/>
    <n v="15"/>
    <s v="Yes"/>
    <m/>
    <m/>
    <m/>
    <m/>
    <m/>
    <s v="complying with state and/or federal regulations"/>
    <s v="delaying or impeding capital improvement projects"/>
    <m/>
    <m/>
    <m/>
    <m/>
    <s v="No change"/>
    <n v="0"/>
    <n v="0"/>
    <s v="0 - 9%"/>
    <n v="0"/>
    <n v="0"/>
    <s v="No"/>
    <m/>
    <m/>
    <m/>
    <s v="Not borrowing"/>
    <m/>
    <m/>
    <s v="Not applicable"/>
    <s v="No"/>
    <m/>
    <m/>
    <m/>
    <s v="Help accessing financial assistance"/>
    <m/>
    <m/>
    <m/>
    <s v="Help complying with state and/or federal regulations"/>
    <m/>
    <m/>
    <m/>
    <m/>
    <x v="150"/>
    <x v="0"/>
  </r>
  <r>
    <n v="11573906817"/>
    <x v="11"/>
    <s v="1"/>
    <m/>
    <x v="1"/>
    <x v="3"/>
    <x v="6"/>
    <s v="0 percent"/>
    <n v="0"/>
    <n v="0"/>
    <n v="1"/>
    <s v="Don't know"/>
    <s v=""/>
    <s v="Yes"/>
    <m/>
    <m/>
    <s v="paying bills, like electricity"/>
    <s v="paying for chemicals"/>
    <m/>
    <s v="complying with state and/or federal regulations"/>
    <m/>
    <m/>
    <m/>
    <m/>
    <m/>
    <s v="Decrease"/>
    <n v="15"/>
    <n v="-15"/>
    <s v="-20 - -11%"/>
    <n v="500"/>
    <n v="-500"/>
    <s v="No"/>
    <m/>
    <m/>
    <m/>
    <s v="Not borrowing"/>
    <m/>
    <m/>
    <s v="Not applicable"/>
    <s v="No"/>
    <m/>
    <s v="None/NA"/>
    <m/>
    <s v="Help accessing financial assistance"/>
    <m/>
    <m/>
    <m/>
    <m/>
    <m/>
    <m/>
    <m/>
    <m/>
    <x v="151"/>
    <x v="0"/>
  </r>
  <r>
    <n v="11573964972"/>
    <x v="27"/>
    <s v="1"/>
    <m/>
    <x v="0"/>
    <x v="3"/>
    <x v="6"/>
    <s v="0 percent"/>
    <n v="1"/>
    <n v="1"/>
    <n v="1"/>
    <s v="2 to 6 months"/>
    <n v="4"/>
    <s v="Yes"/>
    <s v="paying staff"/>
    <s v="keeping staff"/>
    <s v="paying bills, like electricity"/>
    <m/>
    <s v="maintaining our system"/>
    <m/>
    <m/>
    <m/>
    <s v="unsure"/>
    <m/>
    <m/>
    <s v="Decrease"/>
    <n v="20"/>
    <n v="-20"/>
    <s v="-20 - -11%"/>
    <n v="3000"/>
    <n v="-3000"/>
    <s v="Yes"/>
    <m/>
    <s v="U.S. Department of Agriculture loan(s)"/>
    <m/>
    <m/>
    <m/>
    <m/>
    <s v="Not applicable"/>
    <s v="No"/>
    <m/>
    <m/>
    <m/>
    <s v="Help accessing financial assistance"/>
    <m/>
    <m/>
    <s v="Help accessing supplies/chemicals"/>
    <m/>
    <m/>
    <s v="Help planning for or adjusting to any future reopening (flushing, financing reconnections, etc.)"/>
    <s v="Not sure"/>
    <m/>
    <x v="152"/>
    <x v="0"/>
  </r>
  <r>
    <n v="11574003165"/>
    <x v="13"/>
    <s v="1"/>
    <m/>
    <x v="0"/>
    <x v="0"/>
    <x v="38"/>
    <s v="91 to 100%"/>
    <n v="0"/>
    <n v="2"/>
    <n v="0"/>
    <s v="Don't know"/>
    <s v=""/>
    <s v="Yes"/>
    <s v="paying staff"/>
    <s v="keeping staff"/>
    <m/>
    <m/>
    <m/>
    <m/>
    <m/>
    <s v="paying back existing debt"/>
    <m/>
    <m/>
    <m/>
    <s v="Decrease"/>
    <m/>
    <s v=""/>
    <s v=""/>
    <n v="3000"/>
    <n v="-3000"/>
    <s v="Yes"/>
    <m/>
    <s v="U.S. Department of Agriculture loan(s)"/>
    <s v="State Revolving Fund loan(s)"/>
    <m/>
    <m/>
    <m/>
    <s v="No"/>
    <s v="No"/>
    <m/>
    <m/>
    <m/>
    <m/>
    <m/>
    <m/>
    <m/>
    <m/>
    <m/>
    <m/>
    <s v="Not sure"/>
    <m/>
    <x v="153"/>
    <x v="0"/>
  </r>
  <r>
    <n v="11574047611"/>
    <x v="25"/>
    <s v="1"/>
    <m/>
    <x v="1"/>
    <x v="2"/>
    <x v="7"/>
    <s v="1 to 10%"/>
    <n v="2"/>
    <n v="0"/>
    <n v="1"/>
    <s v="More than a year"/>
    <n v="15"/>
    <s v="No"/>
    <m/>
    <m/>
    <m/>
    <m/>
    <m/>
    <m/>
    <m/>
    <m/>
    <m/>
    <m/>
    <m/>
    <m/>
    <m/>
    <n v="0"/>
    <s v="0 - 9%"/>
    <m/>
    <s v=""/>
    <m/>
    <m/>
    <m/>
    <m/>
    <m/>
    <m/>
    <m/>
    <m/>
    <m/>
    <m/>
    <m/>
    <m/>
    <m/>
    <m/>
    <m/>
    <m/>
    <m/>
    <m/>
    <m/>
    <m/>
    <m/>
    <x v="154"/>
    <x v="0"/>
  </r>
  <r>
    <n v="11574256568"/>
    <x v="28"/>
    <s v="1"/>
    <m/>
    <x v="0"/>
    <x v="3"/>
    <x v="21"/>
    <s v="21 to 30%"/>
    <n v="1"/>
    <n v="3"/>
    <n v="0"/>
    <s v="Don't know"/>
    <s v=""/>
    <s v="Not sure"/>
    <m/>
    <m/>
    <m/>
    <m/>
    <m/>
    <m/>
    <m/>
    <m/>
    <m/>
    <m/>
    <m/>
    <m/>
    <m/>
    <n v="0"/>
    <s v="0 - 9%"/>
    <m/>
    <s v=""/>
    <s v="Yes"/>
    <m/>
    <m/>
    <s v="State Revolving Fund loan(s)"/>
    <m/>
    <m/>
    <m/>
    <s v="No"/>
    <s v="No"/>
    <m/>
    <m/>
    <s v="Help navigating resources and/or policy changes"/>
    <s v="Help accessing financial assistance"/>
    <m/>
    <m/>
    <m/>
    <s v="Help complying with state and/or federal regulations"/>
    <m/>
    <m/>
    <m/>
    <m/>
    <x v="155"/>
    <x v="0"/>
  </r>
  <r>
    <n v="11574320114"/>
    <x v="23"/>
    <s v="1"/>
    <m/>
    <x v="1"/>
    <x v="1"/>
    <x v="39"/>
    <s v="11 to 20%"/>
    <n v="6"/>
    <n v="0"/>
    <n v="0"/>
    <s v="7 to 12 months"/>
    <n v="9"/>
    <s v="No"/>
    <m/>
    <m/>
    <m/>
    <m/>
    <m/>
    <m/>
    <m/>
    <m/>
    <m/>
    <m/>
    <m/>
    <m/>
    <m/>
    <n v="0"/>
    <s v="0 - 9%"/>
    <m/>
    <s v=""/>
    <s v="Yes"/>
    <m/>
    <m/>
    <s v="State Revolving Fund loan(s)"/>
    <m/>
    <m/>
    <m/>
    <s v="No"/>
    <s v="No"/>
    <m/>
    <m/>
    <m/>
    <m/>
    <m/>
    <s v="Help accessing Personal Protective Equipment (PPE)"/>
    <m/>
    <m/>
    <m/>
    <m/>
    <m/>
    <m/>
    <x v="156"/>
    <x v="0"/>
  </r>
  <r>
    <n v="11574321137"/>
    <x v="21"/>
    <s v="1"/>
    <m/>
    <x v="0"/>
    <x v="2"/>
    <x v="40"/>
    <s v="21 to 30%"/>
    <n v="4"/>
    <n v="0"/>
    <n v="0"/>
    <s v="Don't know"/>
    <s v=""/>
    <s v="Yes"/>
    <m/>
    <m/>
    <m/>
    <m/>
    <m/>
    <m/>
    <s v="delaying or impeding capital improvement projects"/>
    <m/>
    <m/>
    <m/>
    <s v="Payment collection"/>
    <s v="No change"/>
    <n v="0"/>
    <n v="0"/>
    <s v="0 - 9%"/>
    <n v="0"/>
    <n v="0"/>
    <s v="Yes"/>
    <s v="Bond(s)"/>
    <s v="U.S. Department of Agriculture loan(s)"/>
    <m/>
    <m/>
    <m/>
    <m/>
    <s v="Not applicable"/>
    <s v="No"/>
    <m/>
    <m/>
    <m/>
    <m/>
    <m/>
    <m/>
    <m/>
    <m/>
    <m/>
    <m/>
    <s v="Not sure"/>
    <m/>
    <x v="157"/>
    <x v="0"/>
  </r>
  <r>
    <n v="11574375492"/>
    <x v="26"/>
    <s v="1"/>
    <m/>
    <x v="0"/>
    <x v="2"/>
    <x v="37"/>
    <s v="91 to 100%"/>
    <n v="2"/>
    <n v="1"/>
    <n v="0"/>
    <s v="Don't know"/>
    <s v=""/>
    <s v="Yes"/>
    <s v="paying staff"/>
    <s v="keeping staff"/>
    <s v="paying bills, like electricity"/>
    <s v="paying for chemicals"/>
    <s v="maintaining our system"/>
    <m/>
    <s v="delaying or impeding capital improvement projects"/>
    <s v="paying back existing debt"/>
    <m/>
    <m/>
    <m/>
    <s v="Decrease"/>
    <n v="60"/>
    <n v="-60"/>
    <s v="-60 - -51%"/>
    <n v="24000"/>
    <n v="-24000"/>
    <s v="Yes"/>
    <s v="Bond(s)"/>
    <m/>
    <s v="State Revolving Fund loan(s)"/>
    <m/>
    <m/>
    <m/>
    <s v="No"/>
    <s v="No"/>
    <m/>
    <m/>
    <m/>
    <s v="Help accessing financial assistance"/>
    <m/>
    <s v="Help accessing Personal Protective Equipment (PPE)"/>
    <m/>
    <m/>
    <m/>
    <m/>
    <s v="Not sure"/>
    <m/>
    <x v="158"/>
    <x v="0"/>
  </r>
  <r>
    <n v="11574420713"/>
    <x v="8"/>
    <s v="1"/>
    <m/>
    <x v="0"/>
    <x v="3"/>
    <x v="13"/>
    <s v="1 to 10%"/>
    <n v="0"/>
    <n v="0"/>
    <n v="1"/>
    <s v="Don't know"/>
    <s v=""/>
    <s v="Yes"/>
    <s v="paying staff"/>
    <m/>
    <s v="paying bills, like electricity"/>
    <s v="paying for chemicals"/>
    <s v="maintaining our system"/>
    <s v="complying with state and/or federal regulations"/>
    <m/>
    <s v="paying back existing debt"/>
    <m/>
    <m/>
    <m/>
    <s v="Decrease"/>
    <n v="30"/>
    <n v="-30"/>
    <s v="-30 - -21%"/>
    <n v="600"/>
    <n v="-600"/>
    <s v="Yes"/>
    <m/>
    <s v="U.S. Department of Agriculture loan(s)"/>
    <m/>
    <m/>
    <m/>
    <m/>
    <s v="Yes"/>
    <s v="No"/>
    <m/>
    <m/>
    <s v="Help navigating resources and/or policy changes"/>
    <s v="Help accessing financial assistance"/>
    <s v="Help with operations and maintenance"/>
    <s v="Help accessing Personal Protective Equipment (PPE)"/>
    <s v="Help accessing supplies/chemicals"/>
    <s v="Help complying with state and/or federal regulations"/>
    <m/>
    <s v="Help planning for or adjusting to any future reopening (flushing, financing reconnections, etc.)"/>
    <m/>
    <m/>
    <x v="159"/>
    <x v="0"/>
  </r>
  <r>
    <n v="11574667301"/>
    <x v="29"/>
    <s v="1"/>
    <m/>
    <x v="0"/>
    <x v="3"/>
    <x v="24"/>
    <s v="91 to 100%"/>
    <n v="2"/>
    <n v="2"/>
    <n v="1"/>
    <s v="More than a year"/>
    <n v="15"/>
    <s v="Yes"/>
    <m/>
    <m/>
    <m/>
    <m/>
    <s v="maintaining our system"/>
    <m/>
    <s v="delaying or impeding capital improvement projects"/>
    <s v="paying back existing debt"/>
    <m/>
    <m/>
    <m/>
    <s v="Decrease"/>
    <n v="5"/>
    <n v="-5"/>
    <s v="-10 - -1%"/>
    <n v="5000"/>
    <n v="-5000"/>
    <s v="Yes"/>
    <m/>
    <m/>
    <m/>
    <m/>
    <m/>
    <s v="Bank loan"/>
    <s v="No"/>
    <s v="No"/>
    <m/>
    <m/>
    <s v="Help navigating resources and/or policy changes"/>
    <s v="Help accessing financial assistance"/>
    <s v="Help with operations and maintenance"/>
    <m/>
    <m/>
    <m/>
    <m/>
    <m/>
    <m/>
    <s v="Help with upgrades of system/infrastructure"/>
    <x v="160"/>
    <x v="0"/>
  </r>
  <r>
    <n v="11574723326"/>
    <x v="26"/>
    <s v="1"/>
    <m/>
    <x v="1"/>
    <x v="3"/>
    <x v="12"/>
    <s v="1 to 10%"/>
    <n v="0"/>
    <n v="2"/>
    <n v="0"/>
    <s v="Don't know"/>
    <s v=""/>
    <s v="Not sure"/>
    <m/>
    <m/>
    <m/>
    <m/>
    <m/>
    <m/>
    <m/>
    <m/>
    <m/>
    <m/>
    <m/>
    <m/>
    <m/>
    <n v="0"/>
    <s v="0 - 9%"/>
    <m/>
    <s v=""/>
    <s v="No"/>
    <m/>
    <m/>
    <m/>
    <s v="Not borrowing"/>
    <m/>
    <m/>
    <s v="Not applicable"/>
    <s v="No"/>
    <m/>
    <m/>
    <m/>
    <m/>
    <m/>
    <m/>
    <m/>
    <m/>
    <m/>
    <m/>
    <s v="Not sure"/>
    <m/>
    <x v="161"/>
    <x v="0"/>
  </r>
  <r>
    <n v="11575473906"/>
    <x v="25"/>
    <s v="2"/>
    <m/>
    <x v="0"/>
    <x v="2"/>
    <x v="11"/>
    <s v="1 to 10%"/>
    <n v="0"/>
    <n v="2"/>
    <n v="0"/>
    <s v="7 to 12 months"/>
    <n v="9"/>
    <s v="Yes"/>
    <s v="paying staff"/>
    <m/>
    <m/>
    <s v="paying for chemicals"/>
    <s v="maintaining our system"/>
    <m/>
    <m/>
    <s v="paying back existing debt"/>
    <m/>
    <m/>
    <m/>
    <s v="Decrease"/>
    <n v="15"/>
    <n v="-15"/>
    <s v="-20 - -11%"/>
    <n v="2400"/>
    <n v="-2400"/>
    <s v="Yes"/>
    <m/>
    <m/>
    <m/>
    <m/>
    <m/>
    <s v="State gov. agency"/>
    <s v="No"/>
    <s v="Yes"/>
    <m/>
    <s v="Compliance with disinfection/social distancing protocols"/>
    <m/>
    <m/>
    <m/>
    <m/>
    <m/>
    <m/>
    <m/>
    <s v="Help planning for or adjusting to any future reopening (flushing, financing reconnections, etc.)"/>
    <m/>
    <s v="Help collecting payments"/>
    <x v="162"/>
    <x v="0"/>
  </r>
  <r>
    <n v="11575713035"/>
    <x v="26"/>
    <s v="1"/>
    <m/>
    <x v="1"/>
    <x v="3"/>
    <x v="41"/>
    <s v="91 to 100%"/>
    <n v="1"/>
    <n v="1"/>
    <n v="1"/>
    <s v="More than a year"/>
    <n v="15"/>
    <s v="Not sure"/>
    <m/>
    <m/>
    <m/>
    <m/>
    <m/>
    <m/>
    <m/>
    <m/>
    <m/>
    <m/>
    <m/>
    <m/>
    <m/>
    <n v="0"/>
    <s v="0 - 9%"/>
    <m/>
    <s v=""/>
    <s v="Yes"/>
    <m/>
    <m/>
    <s v="State Revolving Fund loan(s)"/>
    <m/>
    <m/>
    <m/>
    <s v="No"/>
    <s v="No"/>
    <m/>
    <m/>
    <s v="Help navigating resources and/or policy changes"/>
    <s v="Help accessing financial assistance"/>
    <s v="Help with operations and maintenance"/>
    <m/>
    <m/>
    <m/>
    <m/>
    <m/>
    <s v="Not sure"/>
    <m/>
    <x v="163"/>
    <x v="0"/>
  </r>
  <r>
    <n v="11575792051"/>
    <x v="26"/>
    <s v="1"/>
    <m/>
    <x v="0"/>
    <x v="3"/>
    <x v="22"/>
    <s v="1 to 10%"/>
    <n v="0"/>
    <n v="1"/>
    <n v="1"/>
    <s v="7 to 12 months"/>
    <n v="9"/>
    <s v="Not sure"/>
    <m/>
    <m/>
    <m/>
    <m/>
    <m/>
    <m/>
    <m/>
    <m/>
    <m/>
    <m/>
    <m/>
    <m/>
    <m/>
    <n v="0"/>
    <s v="0 - 9%"/>
    <m/>
    <s v=""/>
    <s v="Yes"/>
    <m/>
    <s v="U.S. Department of Agriculture loan(s)"/>
    <m/>
    <m/>
    <m/>
    <s v="State gov. agency"/>
    <s v="No"/>
    <s v="No"/>
    <m/>
    <m/>
    <m/>
    <m/>
    <m/>
    <s v="Help accessing Personal Protective Equipment (PPE)"/>
    <s v="Help accessing supplies/chemicals"/>
    <m/>
    <m/>
    <m/>
    <m/>
    <m/>
    <x v="164"/>
    <x v="0"/>
  </r>
  <r>
    <n v="11575809911"/>
    <x v="25"/>
    <s v="1"/>
    <m/>
    <x v="1"/>
    <x v="2"/>
    <x v="11"/>
    <s v="1 to 10%"/>
    <n v="0"/>
    <n v="2"/>
    <n v="0"/>
    <s v="Don't know"/>
    <s v=""/>
    <s v="Yes"/>
    <m/>
    <m/>
    <m/>
    <m/>
    <s v="maintaining our system"/>
    <m/>
    <m/>
    <m/>
    <m/>
    <m/>
    <s v="Payment collection"/>
    <s v="Decrease"/>
    <m/>
    <s v=""/>
    <s v=""/>
    <m/>
    <s v=""/>
    <s v="Yes"/>
    <m/>
    <s v="U.S. Department of Agriculture loan(s)"/>
    <m/>
    <m/>
    <m/>
    <m/>
    <s v="No"/>
    <s v="Not sure"/>
    <m/>
    <m/>
    <m/>
    <m/>
    <m/>
    <s v="Help accessing Personal Protective Equipment (PPE)"/>
    <m/>
    <m/>
    <m/>
    <m/>
    <m/>
    <m/>
    <x v="165"/>
    <x v="0"/>
  </r>
  <r>
    <n v="11575979747"/>
    <x v="7"/>
    <s v="1"/>
    <m/>
    <x v="0"/>
    <x v="2"/>
    <x v="9"/>
    <s v="1 to 10%"/>
    <n v="10"/>
    <n v="1"/>
    <n v="1"/>
    <s v="Less than 2 months"/>
    <n v="1"/>
    <s v="Yes"/>
    <s v="paying staff"/>
    <m/>
    <m/>
    <s v="paying for chemicals"/>
    <s v="maintaining our system"/>
    <m/>
    <s v="delaying or impeding capital improvement projects"/>
    <s v="paying back existing debt"/>
    <m/>
    <m/>
    <m/>
    <s v="Decrease"/>
    <n v="20"/>
    <n v="-20"/>
    <s v="-20 - -11%"/>
    <n v="20000"/>
    <n v="-20000"/>
    <s v="Yes"/>
    <s v="Bond(s)"/>
    <s v="U.S. Department of Agriculture loan(s)"/>
    <s v="State Revolving Fund loan(s)"/>
    <m/>
    <m/>
    <m/>
    <s v="Yes"/>
    <s v="Yes"/>
    <s v="Communication/Discussion - Sharing ideas/see what other organizations are doing"/>
    <s v="None/NA"/>
    <s v="Help navigating resources and/or policy changes"/>
    <s v="Help accessing financial assistance"/>
    <m/>
    <s v="Help accessing Personal Protective Equipment (PPE)"/>
    <s v="Help accessing supplies/chemicals"/>
    <m/>
    <m/>
    <m/>
    <m/>
    <m/>
    <x v="166"/>
    <x v="0"/>
  </r>
  <r>
    <n v="11576049757"/>
    <x v="3"/>
    <s v="1"/>
    <m/>
    <x v="1"/>
    <x v="2"/>
    <x v="18"/>
    <s v="11 to 20%"/>
    <n v="2"/>
    <n v="1"/>
    <n v="0"/>
    <s v="7 to 12 months"/>
    <n v="9"/>
    <s v="No"/>
    <m/>
    <m/>
    <m/>
    <m/>
    <m/>
    <m/>
    <m/>
    <m/>
    <m/>
    <m/>
    <m/>
    <m/>
    <m/>
    <n v="0"/>
    <s v="0 - 9%"/>
    <m/>
    <s v=""/>
    <s v="Yes"/>
    <m/>
    <s v="U.S. Department of Agriculture loan(s)"/>
    <m/>
    <m/>
    <m/>
    <m/>
    <s v="No"/>
    <s v="No"/>
    <m/>
    <m/>
    <m/>
    <m/>
    <m/>
    <m/>
    <m/>
    <m/>
    <m/>
    <m/>
    <s v="Not sure"/>
    <m/>
    <x v="167"/>
    <x v="0"/>
  </r>
  <r>
    <n v="11576057893"/>
    <x v="2"/>
    <s v="1"/>
    <m/>
    <x v="1"/>
    <x v="2"/>
    <x v="14"/>
    <s v="11 to 20%"/>
    <n v="3"/>
    <n v="0"/>
    <n v="0"/>
    <s v="7 to 12 months"/>
    <n v="9"/>
    <s v="Yes"/>
    <m/>
    <m/>
    <m/>
    <m/>
    <s v="maintaining our system"/>
    <m/>
    <s v="delaying or impeding capital improvement projects"/>
    <m/>
    <m/>
    <m/>
    <m/>
    <s v="Decrease"/>
    <n v="7"/>
    <n v="-7"/>
    <s v="-10 - -1%"/>
    <n v="2489"/>
    <n v="-2489"/>
    <s v="Yes"/>
    <m/>
    <m/>
    <s v="State Revolving Fund loan(s)"/>
    <m/>
    <m/>
    <m/>
    <s v="No"/>
    <s v="Not sure"/>
    <m/>
    <m/>
    <s v="Help navigating resources and/or policy changes"/>
    <s v="Help accessing financial assistance"/>
    <s v="Help with operations and maintenance"/>
    <m/>
    <m/>
    <m/>
    <m/>
    <m/>
    <m/>
    <m/>
    <x v="168"/>
    <x v="0"/>
  </r>
  <r>
    <n v="11576086414"/>
    <x v="8"/>
    <s v="1"/>
    <m/>
    <x v="0"/>
    <x v="1"/>
    <x v="24"/>
    <s v="91 to 100%"/>
    <n v="14"/>
    <n v="1"/>
    <n v="1"/>
    <s v="Less than 2 months"/>
    <n v="1"/>
    <s v="Yes"/>
    <s v="paying staff"/>
    <s v="keeping staff"/>
    <s v="paying bills, like electricity"/>
    <s v="paying for chemicals"/>
    <s v="maintaining our system"/>
    <s v="complying with state and/or federal regulations"/>
    <s v="delaying or impeding capital improvement projects"/>
    <s v="paying back existing debt"/>
    <m/>
    <m/>
    <m/>
    <s v="Decrease"/>
    <n v="50"/>
    <n v="-50"/>
    <s v="-50 - -41%"/>
    <n v="30000"/>
    <n v="-30000"/>
    <s v="Yes"/>
    <m/>
    <m/>
    <s v="State Revolving Fund loan(s)"/>
    <m/>
    <m/>
    <m/>
    <s v="No"/>
    <s v="No"/>
    <m/>
    <m/>
    <m/>
    <s v="Help accessing financial assistance"/>
    <m/>
    <s v="Help accessing Personal Protective Equipment (PPE)"/>
    <s v="Help accessing supplies/chemicals"/>
    <m/>
    <m/>
    <m/>
    <m/>
    <m/>
    <x v="169"/>
    <x v="0"/>
  </r>
  <r>
    <n v="11576116068"/>
    <x v="2"/>
    <s v="1"/>
    <m/>
    <x v="0"/>
    <x v="2"/>
    <x v="42"/>
    <s v="31 to 40%"/>
    <n v="9"/>
    <n v="0"/>
    <n v="0"/>
    <s v="2 to 6 months"/>
    <n v="4"/>
    <s v="Yes"/>
    <s v="paying staff"/>
    <s v="keeping staff"/>
    <s v="paying bills, like electricity"/>
    <s v="paying for chemicals"/>
    <s v="maintaining our system"/>
    <s v="complying with state and/or federal regulations"/>
    <s v="delaying or impeding capital improvement projects"/>
    <s v="paying back existing debt"/>
    <m/>
    <m/>
    <m/>
    <s v="Decrease"/>
    <n v="14"/>
    <n v="-14"/>
    <s v="-20 - -11%"/>
    <n v="19213"/>
    <n v="-19213"/>
    <s v="Yes"/>
    <m/>
    <s v="U.S. Department of Agriculture loan(s)"/>
    <m/>
    <m/>
    <m/>
    <m/>
    <m/>
    <s v="No"/>
    <m/>
    <m/>
    <m/>
    <m/>
    <m/>
    <s v="Help accessing Personal Protective Equipment (PPE)"/>
    <m/>
    <m/>
    <m/>
    <m/>
    <m/>
    <m/>
    <x v="170"/>
    <x v="0"/>
  </r>
  <r>
    <n v="11576118982"/>
    <x v="27"/>
    <s v="1"/>
    <m/>
    <x v="0"/>
    <x v="2"/>
    <x v="11"/>
    <s v="1 to 10%"/>
    <n v="5"/>
    <n v="3"/>
    <n v="1"/>
    <s v="7 to 12 months"/>
    <n v="9"/>
    <s v="Yes"/>
    <s v="paying staff"/>
    <s v="keeping staff"/>
    <s v="paying bills, like electricity"/>
    <m/>
    <s v="maintaining our system"/>
    <s v="complying with state and/or federal regulations"/>
    <m/>
    <m/>
    <m/>
    <m/>
    <m/>
    <s v="No change"/>
    <m/>
    <n v="0"/>
    <s v="0 - 9%"/>
    <m/>
    <s v=""/>
    <s v="Yes"/>
    <s v="Bond(s)"/>
    <m/>
    <m/>
    <m/>
    <m/>
    <m/>
    <s v="No"/>
    <s v="No"/>
    <m/>
    <m/>
    <s v="Help navigating resources and/or policy changes"/>
    <s v="Help accessing financial assistance"/>
    <s v="Help with operations and maintenance"/>
    <s v="Help accessing Personal Protective Equipment (PPE)"/>
    <m/>
    <s v="Help complying with state and/or federal regulations"/>
    <m/>
    <m/>
    <m/>
    <m/>
    <x v="171"/>
    <x v="0"/>
  </r>
  <r>
    <n v="11576129571"/>
    <x v="22"/>
    <s v="1"/>
    <m/>
    <x v="2"/>
    <x v="2"/>
    <x v="3"/>
    <m/>
    <n v="0"/>
    <n v="1"/>
    <n v="1"/>
    <s v="2 to 6 months"/>
    <n v="4"/>
    <s v="No"/>
    <m/>
    <m/>
    <m/>
    <m/>
    <m/>
    <m/>
    <m/>
    <m/>
    <m/>
    <m/>
    <m/>
    <m/>
    <m/>
    <n v="0"/>
    <s v="0 - 9%"/>
    <m/>
    <s v=""/>
    <s v="Yes"/>
    <m/>
    <s v="U.S. Department of Agriculture loan(s)"/>
    <m/>
    <m/>
    <m/>
    <m/>
    <s v="No"/>
    <s v="No"/>
    <m/>
    <m/>
    <m/>
    <m/>
    <m/>
    <m/>
    <m/>
    <m/>
    <m/>
    <m/>
    <s v="Not sure"/>
    <m/>
    <x v="172"/>
    <x v="0"/>
  </r>
  <r>
    <n v="11576138881"/>
    <x v="3"/>
    <s v="1"/>
    <m/>
    <x v="1"/>
    <x v="2"/>
    <x v="6"/>
    <s v="0 percent"/>
    <n v="0"/>
    <n v="2"/>
    <n v="0"/>
    <s v="Don't know"/>
    <s v=""/>
    <s v="No"/>
    <m/>
    <m/>
    <m/>
    <m/>
    <m/>
    <m/>
    <m/>
    <m/>
    <m/>
    <m/>
    <m/>
    <m/>
    <m/>
    <n v="0"/>
    <s v="0 - 9%"/>
    <m/>
    <s v=""/>
    <s v="No"/>
    <m/>
    <m/>
    <m/>
    <s v="Not borrowing"/>
    <m/>
    <m/>
    <s v="No"/>
    <s v="No"/>
    <m/>
    <m/>
    <m/>
    <m/>
    <m/>
    <m/>
    <m/>
    <m/>
    <m/>
    <m/>
    <s v="Not sure"/>
    <m/>
    <x v="173"/>
    <x v="0"/>
  </r>
  <r>
    <n v="11576163660"/>
    <x v="2"/>
    <s v="1"/>
    <m/>
    <x v="1"/>
    <x v="2"/>
    <x v="7"/>
    <s v="1 to 10%"/>
    <n v="0"/>
    <n v="2"/>
    <n v="0"/>
    <s v="More than a year"/>
    <n v="15"/>
    <s v="Yes"/>
    <m/>
    <m/>
    <m/>
    <m/>
    <s v="maintaining our system"/>
    <m/>
    <s v="delaying or impeding capital improvement projects"/>
    <m/>
    <m/>
    <m/>
    <m/>
    <s v="Decrease"/>
    <n v="7"/>
    <n v="-7"/>
    <s v="-10 - -1%"/>
    <n v="726"/>
    <n v="-726"/>
    <s v="Yes"/>
    <m/>
    <s v="U.S. Department of Agriculture loan(s)"/>
    <m/>
    <m/>
    <m/>
    <m/>
    <s v="No"/>
    <s v="No"/>
    <m/>
    <m/>
    <m/>
    <s v="Help accessing financial assistance"/>
    <s v="Help with operations and maintenance"/>
    <s v="Help accessing Personal Protective Equipment (PPE)"/>
    <m/>
    <m/>
    <m/>
    <m/>
    <m/>
    <m/>
    <x v="174"/>
    <x v="0"/>
  </r>
  <r>
    <n v="11576168848"/>
    <x v="13"/>
    <s v="1"/>
    <m/>
    <x v="2"/>
    <x v="3"/>
    <x v="2"/>
    <s v="11 to 20%"/>
    <n v="0"/>
    <n v="2"/>
    <n v="0"/>
    <s v="Don't know"/>
    <s v=""/>
    <s v="Not sure"/>
    <m/>
    <m/>
    <m/>
    <m/>
    <m/>
    <m/>
    <m/>
    <m/>
    <m/>
    <m/>
    <m/>
    <m/>
    <m/>
    <n v="0"/>
    <s v="0 - 9%"/>
    <m/>
    <s v=""/>
    <s v="Yes"/>
    <m/>
    <s v="U.S. Department of Agriculture loan(s)"/>
    <s v="State Revolving Fund loan(s)"/>
    <m/>
    <m/>
    <s v="State gov. agency"/>
    <s v="Not applicable"/>
    <s v="Not sure"/>
    <m/>
    <m/>
    <m/>
    <m/>
    <m/>
    <m/>
    <m/>
    <m/>
    <m/>
    <m/>
    <s v="Not sure"/>
    <m/>
    <x v="175"/>
    <x v="0"/>
  </r>
  <r>
    <n v="11576186277"/>
    <x v="3"/>
    <s v="Multiple"/>
    <m/>
    <x v="1"/>
    <x v="2"/>
    <x v="31"/>
    <s v="1 to 10%"/>
    <n v="5"/>
    <n v="0"/>
    <n v="1"/>
    <s v="2 to 6 months"/>
    <n v="4"/>
    <s v="Yes"/>
    <s v="paying staff"/>
    <s v="keeping staff"/>
    <s v="paying bills, like electricity"/>
    <s v="paying for chemicals"/>
    <s v="maintaining our system"/>
    <s v="complying with state and/or federal regulations"/>
    <s v="delaying or impeding capital improvement projects"/>
    <s v="paying back existing debt"/>
    <m/>
    <m/>
    <m/>
    <s v="Decrease"/>
    <n v="10"/>
    <n v="-10"/>
    <s v="-10 - -1%"/>
    <n v="4600"/>
    <n v="-4600"/>
    <m/>
    <m/>
    <m/>
    <m/>
    <m/>
    <s v="Do not want to answer"/>
    <m/>
    <s v="No"/>
    <s v="No"/>
    <m/>
    <m/>
    <m/>
    <m/>
    <m/>
    <m/>
    <m/>
    <m/>
    <m/>
    <m/>
    <s v="Not sure"/>
    <m/>
    <x v="19"/>
    <x v="0"/>
  </r>
  <r>
    <n v="11576243402"/>
    <x v="12"/>
    <s v="1"/>
    <s v="Incomplete"/>
    <x v="1"/>
    <x v="3"/>
    <x v="3"/>
    <m/>
    <m/>
    <m/>
    <m/>
    <s v="Do not want to answer"/>
    <s v=""/>
    <s v="Yes"/>
    <m/>
    <m/>
    <m/>
    <m/>
    <m/>
    <m/>
    <m/>
    <m/>
    <m/>
    <m/>
    <m/>
    <m/>
    <m/>
    <s v=""/>
    <s v=""/>
    <m/>
    <s v=""/>
    <m/>
    <m/>
    <m/>
    <m/>
    <m/>
    <m/>
    <m/>
    <m/>
    <m/>
    <m/>
    <m/>
    <m/>
    <m/>
    <m/>
    <m/>
    <m/>
    <m/>
    <m/>
    <m/>
    <m/>
    <m/>
    <x v="176"/>
    <x v="0"/>
  </r>
  <r>
    <n v="11576256046"/>
    <x v="2"/>
    <s v="1"/>
    <m/>
    <x v="1"/>
    <x v="2"/>
    <x v="14"/>
    <s v="11 to 20%"/>
    <n v="2"/>
    <n v="0"/>
    <n v="0"/>
    <s v="Don't know"/>
    <s v=""/>
    <s v="Yes"/>
    <m/>
    <m/>
    <m/>
    <m/>
    <m/>
    <m/>
    <s v="delaying or impeding capital improvement projects"/>
    <m/>
    <m/>
    <m/>
    <m/>
    <s v="Decrease"/>
    <n v="20"/>
    <n v="-20"/>
    <s v="-20 - -11%"/>
    <n v="8000"/>
    <n v="-8000"/>
    <s v="Yes"/>
    <m/>
    <s v="U.S. Department of Agriculture loan(s)"/>
    <m/>
    <m/>
    <m/>
    <m/>
    <s v="Not applicable"/>
    <s v="Yes"/>
    <s v="Communication/Discussion - Sharing ideas/see what other organizations are doing"/>
    <m/>
    <m/>
    <m/>
    <m/>
    <m/>
    <m/>
    <m/>
    <m/>
    <m/>
    <s v="Not sure"/>
    <m/>
    <x v="177"/>
    <x v="0"/>
  </r>
  <r>
    <n v="11576446493"/>
    <x v="2"/>
    <s v="1"/>
    <m/>
    <x v="0"/>
    <x v="2"/>
    <x v="6"/>
    <s v="0 percent"/>
    <n v="2"/>
    <n v="2"/>
    <n v="0"/>
    <s v="More than a year"/>
    <n v="15"/>
    <s v="No"/>
    <m/>
    <m/>
    <m/>
    <m/>
    <m/>
    <m/>
    <m/>
    <m/>
    <m/>
    <m/>
    <m/>
    <m/>
    <m/>
    <n v="0"/>
    <s v="0 - 9%"/>
    <m/>
    <s v=""/>
    <s v="Yes"/>
    <m/>
    <s v="U.S. Department of Agriculture loan(s)"/>
    <m/>
    <m/>
    <m/>
    <m/>
    <s v="No"/>
    <s v="Not sure"/>
    <m/>
    <m/>
    <m/>
    <m/>
    <m/>
    <m/>
    <m/>
    <m/>
    <m/>
    <m/>
    <s v="Not sure"/>
    <m/>
    <x v="178"/>
    <x v="0"/>
  </r>
  <r>
    <n v="11576446983"/>
    <x v="1"/>
    <s v="1"/>
    <m/>
    <x v="1"/>
    <x v="2"/>
    <x v="11"/>
    <s v="1 to 10%"/>
    <n v="0"/>
    <n v="0"/>
    <n v="1"/>
    <s v="More than a year"/>
    <n v="15"/>
    <s v="Yes"/>
    <m/>
    <m/>
    <m/>
    <m/>
    <s v="maintaining our system"/>
    <m/>
    <s v="delaying or impeding capital improvement projects"/>
    <s v="paying back existing debt"/>
    <m/>
    <m/>
    <m/>
    <s v="Decrease"/>
    <m/>
    <s v=""/>
    <s v=""/>
    <n v="1000"/>
    <n v="-1000"/>
    <s v="Yes"/>
    <m/>
    <s v="U.S. Department of Agriculture loan(s)"/>
    <m/>
    <m/>
    <m/>
    <s v="Loan - other"/>
    <s v="No"/>
    <s v="No"/>
    <s v="Donations/delivery of PPE and other supplies"/>
    <m/>
    <m/>
    <m/>
    <m/>
    <m/>
    <m/>
    <m/>
    <s v="Help communicating with customers"/>
    <m/>
    <m/>
    <m/>
    <x v="179"/>
    <x v="0"/>
  </r>
  <r>
    <n v="11576481757"/>
    <x v="2"/>
    <s v="1"/>
    <m/>
    <x v="0"/>
    <x v="3"/>
    <x v="20"/>
    <s v="41 to 50%"/>
    <n v="2"/>
    <n v="0"/>
    <n v="0"/>
    <s v="More than a year"/>
    <n v="15"/>
    <s v="No"/>
    <m/>
    <m/>
    <m/>
    <m/>
    <m/>
    <m/>
    <m/>
    <m/>
    <m/>
    <m/>
    <m/>
    <m/>
    <m/>
    <n v="0"/>
    <s v="0 - 9%"/>
    <m/>
    <s v=""/>
    <s v="Yes"/>
    <m/>
    <s v="U.S. Department of Agriculture loan(s)"/>
    <m/>
    <m/>
    <m/>
    <s v="Communities Unlimited"/>
    <s v="No"/>
    <s v="No"/>
    <m/>
    <m/>
    <m/>
    <m/>
    <m/>
    <m/>
    <m/>
    <m/>
    <m/>
    <m/>
    <s v="Not sure"/>
    <m/>
    <x v="180"/>
    <x v="0"/>
  </r>
  <r>
    <n v="11576481919"/>
    <x v="9"/>
    <s v="Multiple"/>
    <m/>
    <x v="1"/>
    <x v="2"/>
    <x v="22"/>
    <s v="1 to 10%"/>
    <n v="1"/>
    <n v="1"/>
    <n v="1"/>
    <s v="Less than 2 months"/>
    <n v="1"/>
    <s v="Yes"/>
    <s v="paying staff"/>
    <m/>
    <m/>
    <m/>
    <s v="maintaining our system"/>
    <s v="complying with state and/or federal regulations"/>
    <m/>
    <m/>
    <s v="unsure"/>
    <m/>
    <m/>
    <s v="No change"/>
    <n v="0"/>
    <n v="0"/>
    <s v="0 - 9%"/>
    <n v="0"/>
    <n v="0"/>
    <s v="Yes"/>
    <m/>
    <s v="U.S. Department of Agriculture loan(s)"/>
    <m/>
    <m/>
    <m/>
    <m/>
    <s v="No"/>
    <s v="No"/>
    <m/>
    <m/>
    <m/>
    <m/>
    <m/>
    <s v="Help accessing Personal Protective Equipment (PPE)"/>
    <m/>
    <m/>
    <m/>
    <m/>
    <m/>
    <m/>
    <x v="19"/>
    <x v="0"/>
  </r>
  <r>
    <n v="11576511702"/>
    <x v="27"/>
    <s v="Multiple"/>
    <m/>
    <x v="1"/>
    <x v="1"/>
    <x v="4"/>
    <s v="1 to 10%"/>
    <n v="6"/>
    <n v="1"/>
    <n v="1"/>
    <s v="7 to 12 months"/>
    <n v="9"/>
    <s v="No"/>
    <m/>
    <m/>
    <m/>
    <m/>
    <m/>
    <m/>
    <m/>
    <m/>
    <m/>
    <m/>
    <m/>
    <m/>
    <m/>
    <n v="0"/>
    <s v="0 - 9%"/>
    <m/>
    <s v=""/>
    <s v="Yes"/>
    <s v="Bond(s)"/>
    <s v="U.S. Department of Agriculture loan(s)"/>
    <m/>
    <m/>
    <m/>
    <m/>
    <s v="No"/>
    <s v="No"/>
    <m/>
    <m/>
    <s v="Help navigating resources and/or policy changes"/>
    <s v="Help accessing financial assistance"/>
    <m/>
    <s v="Help accessing Personal Protective Equipment (PPE)"/>
    <m/>
    <m/>
    <m/>
    <m/>
    <m/>
    <m/>
    <x v="19"/>
    <x v="0"/>
  </r>
  <r>
    <n v="11576553938"/>
    <x v="2"/>
    <s v="1"/>
    <m/>
    <x v="0"/>
    <x v="2"/>
    <x v="11"/>
    <s v="1 to 10%"/>
    <n v="5"/>
    <n v="1"/>
    <n v="0"/>
    <s v="More than a year"/>
    <n v="15"/>
    <s v="No"/>
    <m/>
    <m/>
    <m/>
    <m/>
    <m/>
    <m/>
    <m/>
    <m/>
    <m/>
    <m/>
    <m/>
    <m/>
    <m/>
    <n v="0"/>
    <s v="0 - 9%"/>
    <m/>
    <s v=""/>
    <s v="Yes"/>
    <m/>
    <m/>
    <s v="State Revolving Fund loan(s)"/>
    <m/>
    <m/>
    <s v="Communities Unlimited"/>
    <s v="No"/>
    <s v="No"/>
    <m/>
    <m/>
    <m/>
    <s v="Help accessing financial assistance"/>
    <m/>
    <m/>
    <m/>
    <m/>
    <m/>
    <m/>
    <m/>
    <m/>
    <x v="181"/>
    <x v="0"/>
  </r>
  <r>
    <n v="11576556942"/>
    <x v="1"/>
    <s v="1"/>
    <m/>
    <x v="0"/>
    <x v="1"/>
    <x v="3"/>
    <m/>
    <n v="11"/>
    <n v="2"/>
    <n v="0"/>
    <s v="More than a year"/>
    <n v="15"/>
    <s v="No"/>
    <m/>
    <m/>
    <m/>
    <m/>
    <m/>
    <m/>
    <m/>
    <m/>
    <m/>
    <m/>
    <m/>
    <m/>
    <m/>
    <n v="0"/>
    <s v="0 - 9%"/>
    <m/>
    <s v=""/>
    <s v="Yes"/>
    <m/>
    <s v="U.S. Department of Agriculture loan(s)"/>
    <m/>
    <m/>
    <m/>
    <m/>
    <s v="No"/>
    <s v="No"/>
    <m/>
    <m/>
    <m/>
    <m/>
    <m/>
    <m/>
    <m/>
    <m/>
    <m/>
    <m/>
    <s v="Not sure"/>
    <m/>
    <x v="182"/>
    <x v="0"/>
  </r>
  <r>
    <n v="11576566815"/>
    <x v="5"/>
    <s v="Multiple"/>
    <m/>
    <x v="1"/>
    <x v="4"/>
    <x v="3"/>
    <m/>
    <n v="23"/>
    <n v="0"/>
    <n v="0"/>
    <s v="More than a year"/>
    <n v="15"/>
    <s v="Yes"/>
    <m/>
    <s v="keeping staff"/>
    <m/>
    <m/>
    <s v="maintaining our system"/>
    <m/>
    <m/>
    <m/>
    <m/>
    <m/>
    <m/>
    <s v="Increase"/>
    <m/>
    <s v=""/>
    <s v=""/>
    <m/>
    <s v=""/>
    <s v="Yes"/>
    <s v="Bond(s)"/>
    <m/>
    <m/>
    <m/>
    <m/>
    <m/>
    <s v="No"/>
    <s v="No"/>
    <m/>
    <m/>
    <m/>
    <m/>
    <s v="Help with operations and maintenance"/>
    <s v="Help accessing Personal Protective Equipment (PPE)"/>
    <m/>
    <m/>
    <m/>
    <m/>
    <m/>
    <m/>
    <x v="19"/>
    <x v="0"/>
  </r>
  <r>
    <n v="11576583152"/>
    <x v="1"/>
    <s v="1"/>
    <m/>
    <x v="0"/>
    <x v="4"/>
    <x v="4"/>
    <s v="1 to 10%"/>
    <n v="61"/>
    <n v="1"/>
    <n v="0"/>
    <s v="Don't know"/>
    <s v=""/>
    <s v="Not sure"/>
    <m/>
    <m/>
    <m/>
    <m/>
    <m/>
    <m/>
    <m/>
    <m/>
    <m/>
    <m/>
    <m/>
    <m/>
    <m/>
    <n v="0"/>
    <s v="0 - 9%"/>
    <m/>
    <s v=""/>
    <s v="Yes"/>
    <m/>
    <s v="U.S. Department of Agriculture loan(s)"/>
    <m/>
    <m/>
    <m/>
    <m/>
    <s v="No"/>
    <s v="No"/>
    <s v="None/NA"/>
    <m/>
    <m/>
    <m/>
    <m/>
    <s v="Help accessing Personal Protective Equipment (PPE)"/>
    <m/>
    <m/>
    <m/>
    <m/>
    <s v="Not sure"/>
    <s v="None/NA"/>
    <x v="183"/>
    <x v="0"/>
  </r>
  <r>
    <n v="11576583509"/>
    <x v="1"/>
    <s v="1"/>
    <m/>
    <x v="0"/>
    <x v="2"/>
    <x v="13"/>
    <s v="1 to 10%"/>
    <n v="3"/>
    <n v="0"/>
    <n v="1"/>
    <s v="Don't know"/>
    <s v=""/>
    <s v="Yes"/>
    <s v="paying staff"/>
    <m/>
    <s v="paying bills, like electricity"/>
    <s v="paying for chemicals"/>
    <s v="maintaining our system"/>
    <m/>
    <m/>
    <s v="paying back existing debt"/>
    <s v="unsure"/>
    <m/>
    <m/>
    <s v="No change"/>
    <n v="0"/>
    <n v="0"/>
    <s v="0 - 9%"/>
    <n v="0"/>
    <n v="0"/>
    <s v="Yes"/>
    <s v="Bond(s)"/>
    <m/>
    <m/>
    <m/>
    <m/>
    <m/>
    <s v="No"/>
    <s v="No"/>
    <m/>
    <m/>
    <m/>
    <m/>
    <m/>
    <m/>
    <m/>
    <m/>
    <m/>
    <m/>
    <s v="Not sure"/>
    <m/>
    <x v="184"/>
    <x v="0"/>
  </r>
  <r>
    <n v="11576604393"/>
    <x v="25"/>
    <s v="1"/>
    <m/>
    <x v="0"/>
    <x v="1"/>
    <x v="21"/>
    <s v="21 to 30%"/>
    <n v="4"/>
    <n v="0"/>
    <n v="0"/>
    <s v="Don't know"/>
    <s v=""/>
    <s v="Yes"/>
    <m/>
    <m/>
    <m/>
    <m/>
    <m/>
    <m/>
    <s v="delaying or impeding capital improvement projects"/>
    <m/>
    <m/>
    <m/>
    <m/>
    <s v="No change"/>
    <n v="0"/>
    <n v="0"/>
    <s v="0 - 9%"/>
    <n v="0"/>
    <n v="0"/>
    <s v="Yes"/>
    <m/>
    <m/>
    <s v="State Revolving Fund loan(s)"/>
    <m/>
    <m/>
    <m/>
    <s v="No"/>
    <s v="Not sure"/>
    <m/>
    <m/>
    <s v="Help navigating resources and/or policy changes"/>
    <s v="Help accessing financial assistance"/>
    <m/>
    <s v="Help accessing Personal Protective Equipment (PPE)"/>
    <m/>
    <m/>
    <m/>
    <m/>
    <m/>
    <m/>
    <x v="185"/>
    <x v="0"/>
  </r>
  <r>
    <n v="11576641797"/>
    <x v="21"/>
    <s v="1"/>
    <m/>
    <x v="1"/>
    <x v="2"/>
    <x v="11"/>
    <s v="1 to 10%"/>
    <n v="0"/>
    <n v="2"/>
    <n v="0"/>
    <s v="More than a year"/>
    <n v="15"/>
    <s v="No"/>
    <m/>
    <m/>
    <m/>
    <m/>
    <m/>
    <m/>
    <m/>
    <m/>
    <m/>
    <m/>
    <m/>
    <m/>
    <m/>
    <n v="0"/>
    <s v="0 - 9%"/>
    <m/>
    <s v=""/>
    <s v="Yes"/>
    <s v="Bond(s)"/>
    <m/>
    <m/>
    <m/>
    <m/>
    <m/>
    <s v="No"/>
    <s v="No"/>
    <m/>
    <m/>
    <m/>
    <m/>
    <m/>
    <m/>
    <m/>
    <m/>
    <m/>
    <m/>
    <s v="Not sure"/>
    <m/>
    <x v="186"/>
    <x v="0"/>
  </r>
  <r>
    <n v="11576646041"/>
    <x v="8"/>
    <s v="1"/>
    <m/>
    <x v="0"/>
    <x v="2"/>
    <x v="4"/>
    <s v="1 to 10%"/>
    <n v="2"/>
    <n v="2"/>
    <n v="1"/>
    <s v="2 to 6 months"/>
    <n v="4"/>
    <s v="Yes"/>
    <m/>
    <m/>
    <m/>
    <m/>
    <m/>
    <m/>
    <m/>
    <m/>
    <m/>
    <s v="not applicable"/>
    <m/>
    <s v="Decrease"/>
    <m/>
    <s v=""/>
    <s v=""/>
    <m/>
    <s v=""/>
    <s v="No"/>
    <m/>
    <m/>
    <m/>
    <s v="Not borrowing"/>
    <m/>
    <m/>
    <s v="Not applicable"/>
    <s v="No"/>
    <m/>
    <s v="None/NA"/>
    <m/>
    <m/>
    <m/>
    <s v="Help accessing Personal Protective Equipment (PPE)"/>
    <m/>
    <m/>
    <m/>
    <m/>
    <s v="Not sure"/>
    <m/>
    <x v="187"/>
    <x v="0"/>
  </r>
  <r>
    <n v="11576679184"/>
    <x v="1"/>
    <s v="1"/>
    <m/>
    <x v="1"/>
    <x v="2"/>
    <x v="28"/>
    <s v="11 to 20%"/>
    <n v="0"/>
    <n v="0"/>
    <n v="1"/>
    <s v="Don't know"/>
    <s v=""/>
    <s v="Not sure"/>
    <m/>
    <m/>
    <m/>
    <m/>
    <m/>
    <m/>
    <m/>
    <m/>
    <m/>
    <m/>
    <m/>
    <m/>
    <m/>
    <n v="0"/>
    <s v="0 - 9%"/>
    <m/>
    <s v=""/>
    <s v="Yes"/>
    <m/>
    <s v="U.S. Department of Agriculture loan(s)"/>
    <m/>
    <m/>
    <m/>
    <s v="Communities Unlimited"/>
    <s v="No"/>
    <s v="No"/>
    <m/>
    <s v="Compliance with disinfection/social distancing protocols"/>
    <m/>
    <m/>
    <s v="Help with operations and maintenance"/>
    <s v="Help accessing Personal Protective Equipment (PPE)"/>
    <s v="Help accessing supplies/chemicals"/>
    <m/>
    <s v="Help communicating with customers"/>
    <m/>
    <m/>
    <m/>
    <x v="188"/>
    <x v="0"/>
  </r>
  <r>
    <n v="11576733115"/>
    <x v="1"/>
    <s v="1"/>
    <m/>
    <x v="0"/>
    <x v="1"/>
    <x v="18"/>
    <s v="11 to 20%"/>
    <n v="16"/>
    <n v="2"/>
    <n v="0"/>
    <s v="Don't know"/>
    <s v=""/>
    <s v="Yes"/>
    <m/>
    <m/>
    <m/>
    <m/>
    <m/>
    <m/>
    <s v="delaying or impeding capital improvement projects"/>
    <m/>
    <m/>
    <m/>
    <m/>
    <s v="Decrease"/>
    <n v="8"/>
    <n v="-8"/>
    <s v="-10 - -1%"/>
    <n v="7500"/>
    <n v="-7500"/>
    <s v="Yes"/>
    <m/>
    <s v="U.S. Department of Agriculture loan(s)"/>
    <s v="State Revolving Fund loan(s)"/>
    <m/>
    <m/>
    <s v="Communities Unlimited"/>
    <s v="No"/>
    <s v="Yes"/>
    <s v="Communication/Discussion - recurring check-ins"/>
    <s v="Compliance with disinfection/social distancing protocols"/>
    <m/>
    <m/>
    <m/>
    <m/>
    <m/>
    <m/>
    <s v="Help communicating with customers"/>
    <m/>
    <m/>
    <m/>
    <x v="189"/>
    <x v="0"/>
  </r>
  <r>
    <n v="11576761667"/>
    <x v="2"/>
    <s v="1"/>
    <m/>
    <x v="0"/>
    <x v="1"/>
    <x v="35"/>
    <s v="21 to 30%"/>
    <n v="14"/>
    <n v="0"/>
    <n v="1"/>
    <s v="7 to 12 months"/>
    <n v="9"/>
    <s v="Yes"/>
    <s v="paying staff"/>
    <s v="keeping staff"/>
    <s v="paying bills, like electricity"/>
    <s v="paying for chemicals"/>
    <s v="maintaining our system"/>
    <s v="complying with state and/or federal regulations"/>
    <s v="delaying or impeding capital improvement projects"/>
    <s v="paying back existing debt"/>
    <m/>
    <m/>
    <m/>
    <s v="Increase"/>
    <n v="6"/>
    <n v="6"/>
    <s v="0 - 9%"/>
    <n v="49308"/>
    <n v="49308"/>
    <s v="Yes"/>
    <m/>
    <s v="U.S. Department of Agriculture loan(s)"/>
    <s v="State Revolving Fund loan(s)"/>
    <m/>
    <m/>
    <m/>
    <s v="No"/>
    <s v="No"/>
    <m/>
    <m/>
    <s v="Help navigating resources and/or policy changes"/>
    <s v="Help accessing financial assistance"/>
    <s v="Help with operations and maintenance"/>
    <s v="Help accessing Personal Protective Equipment (PPE)"/>
    <m/>
    <s v="Help complying with state and/or federal regulations"/>
    <m/>
    <m/>
    <m/>
    <m/>
    <x v="190"/>
    <x v="0"/>
  </r>
  <r>
    <n v="11576769215"/>
    <x v="7"/>
    <s v="3"/>
    <m/>
    <x v="1"/>
    <x v="1"/>
    <x v="8"/>
    <s v="21 to 30%"/>
    <n v="7"/>
    <n v="2"/>
    <n v="0"/>
    <s v="7 to 12 months"/>
    <n v="9"/>
    <s v="Yes"/>
    <s v="paying staff"/>
    <m/>
    <m/>
    <m/>
    <m/>
    <m/>
    <s v="delaying or impeding capital improvement projects"/>
    <m/>
    <m/>
    <m/>
    <m/>
    <s v="Decrease"/>
    <n v="10"/>
    <n v="-10"/>
    <s v="-10 - -1%"/>
    <n v="12000"/>
    <n v="-12000"/>
    <s v="Yes"/>
    <s v="Bond(s)"/>
    <s v="U.S. Department of Agriculture loan(s)"/>
    <s v="State Revolving Fund loan(s)"/>
    <m/>
    <m/>
    <m/>
    <s v="No"/>
    <s v="No"/>
    <m/>
    <s v="None/NA"/>
    <m/>
    <m/>
    <m/>
    <m/>
    <m/>
    <m/>
    <m/>
    <m/>
    <s v="Not sure"/>
    <m/>
    <x v="19"/>
    <x v="0"/>
  </r>
  <r>
    <n v="11576794396"/>
    <x v="7"/>
    <s v="1"/>
    <m/>
    <x v="0"/>
    <x v="3"/>
    <x v="4"/>
    <s v="1 to 10%"/>
    <n v="3"/>
    <n v="0"/>
    <n v="1"/>
    <s v="7 to 12 months"/>
    <n v="9"/>
    <s v="Yes"/>
    <m/>
    <m/>
    <m/>
    <m/>
    <m/>
    <m/>
    <s v="delaying or impeding capital improvement projects"/>
    <m/>
    <m/>
    <m/>
    <m/>
    <s v="Decrease"/>
    <n v="10"/>
    <n v="-10"/>
    <s v="-10 - -1%"/>
    <n v="2500"/>
    <n v="-2500"/>
    <s v="Yes"/>
    <s v="Bond(s)"/>
    <s v="U.S. Department of Agriculture loan(s)"/>
    <m/>
    <m/>
    <m/>
    <m/>
    <s v="No"/>
    <s v="No"/>
    <m/>
    <s v="None/NA"/>
    <m/>
    <m/>
    <m/>
    <m/>
    <m/>
    <m/>
    <m/>
    <m/>
    <s v="Not sure"/>
    <m/>
    <x v="191"/>
    <x v="0"/>
  </r>
  <r>
    <n v="11576838547"/>
    <x v="7"/>
    <s v="1"/>
    <m/>
    <x v="1"/>
    <x v="2"/>
    <x v="14"/>
    <s v="11 to 20%"/>
    <n v="3"/>
    <n v="0"/>
    <n v="0"/>
    <s v="Do not want to answer"/>
    <s v=""/>
    <s v="No"/>
    <m/>
    <m/>
    <m/>
    <m/>
    <m/>
    <m/>
    <m/>
    <m/>
    <m/>
    <m/>
    <m/>
    <m/>
    <m/>
    <n v="0"/>
    <s v="0 - 9%"/>
    <m/>
    <s v=""/>
    <s v="Yes"/>
    <s v="Bond(s)"/>
    <s v="U.S. Department of Agriculture loan(s)"/>
    <m/>
    <m/>
    <m/>
    <m/>
    <s v="No"/>
    <s v="No"/>
    <m/>
    <s v="None/NA"/>
    <m/>
    <m/>
    <m/>
    <s v="Help accessing Personal Protective Equipment (PPE)"/>
    <m/>
    <m/>
    <m/>
    <m/>
    <m/>
    <m/>
    <x v="192"/>
    <x v="0"/>
  </r>
  <r>
    <n v="11576854726"/>
    <x v="15"/>
    <s v="1"/>
    <m/>
    <x v="0"/>
    <x v="2"/>
    <x v="43"/>
    <s v="1 to 10%"/>
    <n v="2"/>
    <n v="0"/>
    <n v="0"/>
    <s v="2 to 6 months"/>
    <n v="4"/>
    <s v="Not sure"/>
    <m/>
    <m/>
    <m/>
    <m/>
    <m/>
    <m/>
    <m/>
    <m/>
    <m/>
    <m/>
    <m/>
    <m/>
    <m/>
    <n v="0"/>
    <s v="0 - 9%"/>
    <m/>
    <s v=""/>
    <s v="No"/>
    <m/>
    <m/>
    <m/>
    <s v="Not borrowing"/>
    <m/>
    <m/>
    <s v="No"/>
    <s v="No"/>
    <m/>
    <m/>
    <s v="Help navigating resources and/or policy changes"/>
    <s v="Help accessing financial assistance"/>
    <m/>
    <s v="Help accessing Personal Protective Equipment (PPE)"/>
    <m/>
    <m/>
    <m/>
    <m/>
    <m/>
    <m/>
    <x v="193"/>
    <x v="0"/>
  </r>
  <r>
    <n v="11576876865"/>
    <x v="21"/>
    <s v="1"/>
    <m/>
    <x v="0"/>
    <x v="2"/>
    <x v="22"/>
    <s v="1 to 10%"/>
    <n v="5"/>
    <n v="0"/>
    <n v="0"/>
    <s v="Don't know"/>
    <s v=""/>
    <s v="Yes"/>
    <m/>
    <m/>
    <m/>
    <m/>
    <m/>
    <m/>
    <m/>
    <m/>
    <m/>
    <m/>
    <s v="Payment collection"/>
    <s v="Decrease"/>
    <m/>
    <s v=""/>
    <s v=""/>
    <n v="4800"/>
    <n v="-4800"/>
    <s v="Yes"/>
    <s v="Bond(s)"/>
    <m/>
    <m/>
    <m/>
    <m/>
    <m/>
    <s v="No"/>
    <s v="No"/>
    <m/>
    <m/>
    <m/>
    <m/>
    <m/>
    <m/>
    <m/>
    <m/>
    <m/>
    <m/>
    <s v="Not sure"/>
    <m/>
    <x v="194"/>
    <x v="0"/>
  </r>
  <r>
    <n v="11576879675"/>
    <x v="1"/>
    <s v="Multiple"/>
    <m/>
    <x v="0"/>
    <x v="2"/>
    <x v="12"/>
    <s v="1 to 10%"/>
    <n v="0"/>
    <n v="2"/>
    <n v="0"/>
    <s v="Not applicable - our system is presently unable to pay for all system expenses"/>
    <n v="0"/>
    <s v="Yes"/>
    <m/>
    <m/>
    <m/>
    <m/>
    <m/>
    <m/>
    <m/>
    <m/>
    <m/>
    <m/>
    <s v="None yet/too early to tell"/>
    <s v="No change"/>
    <n v="0"/>
    <n v="0"/>
    <s v="0 - 9%"/>
    <n v="0"/>
    <n v="0"/>
    <s v="Yes"/>
    <m/>
    <s v="U.S. Department of Agriculture loan(s)"/>
    <m/>
    <m/>
    <m/>
    <m/>
    <s v="Yes"/>
    <s v="No"/>
    <m/>
    <m/>
    <m/>
    <m/>
    <m/>
    <m/>
    <m/>
    <m/>
    <m/>
    <m/>
    <s v="Not sure"/>
    <m/>
    <x v="19"/>
    <x v="0"/>
  </r>
  <r>
    <n v="11576881282"/>
    <x v="7"/>
    <s v="1"/>
    <m/>
    <x v="0"/>
    <x v="2"/>
    <x v="14"/>
    <s v="11 to 20%"/>
    <n v="7"/>
    <n v="1"/>
    <n v="0"/>
    <s v="Less than 2 months"/>
    <n v="1"/>
    <s v="Yes"/>
    <m/>
    <m/>
    <m/>
    <m/>
    <m/>
    <m/>
    <m/>
    <m/>
    <s v="unsure"/>
    <m/>
    <m/>
    <s v="Decrease"/>
    <n v="40"/>
    <n v="-40"/>
    <s v="-40 - -31%"/>
    <n v="3000"/>
    <n v="-3000"/>
    <s v="Yes"/>
    <s v="Bond(s)"/>
    <m/>
    <s v="State Revolving Fund loan(s)"/>
    <m/>
    <m/>
    <m/>
    <s v="No"/>
    <s v="No"/>
    <m/>
    <s v="None/NA"/>
    <m/>
    <m/>
    <m/>
    <s v="Help accessing Personal Protective Equipment (PPE)"/>
    <m/>
    <m/>
    <s v="Help communicating with customers"/>
    <s v="Help planning for or adjusting to any future reopening (flushing, financing reconnections, etc.)"/>
    <m/>
    <m/>
    <x v="195"/>
    <x v="0"/>
  </r>
  <r>
    <n v="11576918989"/>
    <x v="10"/>
    <s v="1"/>
    <m/>
    <x v="0"/>
    <x v="2"/>
    <x v="21"/>
    <s v="21 to 30%"/>
    <n v="12"/>
    <n v="0"/>
    <n v="0"/>
    <s v="More than a year"/>
    <n v="15"/>
    <s v="No"/>
    <m/>
    <m/>
    <m/>
    <m/>
    <m/>
    <m/>
    <m/>
    <m/>
    <m/>
    <m/>
    <m/>
    <m/>
    <m/>
    <n v="0"/>
    <s v="0 - 9%"/>
    <m/>
    <s v=""/>
    <s v="Yes"/>
    <s v="Bond(s)"/>
    <m/>
    <m/>
    <m/>
    <m/>
    <s v="State gov. agency"/>
    <s v="No"/>
    <s v="No"/>
    <m/>
    <m/>
    <m/>
    <m/>
    <m/>
    <m/>
    <m/>
    <m/>
    <m/>
    <m/>
    <s v="Not sure"/>
    <m/>
    <x v="196"/>
    <x v="0"/>
  </r>
  <r>
    <n v="11576950199"/>
    <x v="2"/>
    <s v="1"/>
    <m/>
    <x v="1"/>
    <x v="2"/>
    <x v="7"/>
    <s v="1 to 10%"/>
    <n v="2"/>
    <n v="0"/>
    <n v="1"/>
    <s v="Less than 2 months"/>
    <n v="1"/>
    <s v="Yes"/>
    <s v="paying staff"/>
    <m/>
    <s v="paying bills, like electricity"/>
    <s v="paying for chemicals"/>
    <s v="maintaining our system"/>
    <s v="complying with state and/or federal regulations"/>
    <s v="delaying or impeding capital improvement projects"/>
    <s v="paying back existing debt"/>
    <m/>
    <m/>
    <m/>
    <s v="No change"/>
    <n v="0"/>
    <n v="0"/>
    <s v="0 - 9%"/>
    <n v="0"/>
    <n v="0"/>
    <s v="Yes"/>
    <m/>
    <m/>
    <s v="State Revolving Fund loan(s)"/>
    <m/>
    <m/>
    <m/>
    <s v="Yes"/>
    <s v="No"/>
    <m/>
    <m/>
    <m/>
    <s v="Help accessing financial assistance"/>
    <s v="Help with operations and maintenance"/>
    <m/>
    <s v="Help accessing supplies/chemicals"/>
    <s v="Help complying with state and/or federal regulations"/>
    <m/>
    <s v="Help planning for or adjusting to any future reopening (flushing, financing reconnections, etc.)"/>
    <m/>
    <m/>
    <x v="197"/>
    <x v="0"/>
  </r>
  <r>
    <n v="11576996994"/>
    <x v="25"/>
    <s v="1"/>
    <m/>
    <x v="2"/>
    <x v="2"/>
    <x v="34"/>
    <s v="51 to 60%"/>
    <n v="2"/>
    <n v="0"/>
    <n v="2"/>
    <s v="2 to 6 months"/>
    <n v="4"/>
    <s v="Yes"/>
    <m/>
    <m/>
    <m/>
    <m/>
    <m/>
    <s v="complying with state and/or federal regulations"/>
    <s v="delaying or impeding capital improvement projects"/>
    <m/>
    <m/>
    <m/>
    <m/>
    <s v="No change"/>
    <n v="0"/>
    <n v="0"/>
    <s v="0 - 9%"/>
    <n v="0"/>
    <n v="0"/>
    <s v="Yes"/>
    <m/>
    <s v="U.S. Department of Agriculture loan(s)"/>
    <m/>
    <m/>
    <m/>
    <m/>
    <s v="No"/>
    <s v="No"/>
    <m/>
    <m/>
    <m/>
    <m/>
    <m/>
    <m/>
    <m/>
    <m/>
    <m/>
    <m/>
    <s v="Not sure"/>
    <m/>
    <x v="19"/>
    <x v="0"/>
  </r>
  <r>
    <n v="11577010869"/>
    <x v="7"/>
    <s v="2"/>
    <m/>
    <x v="1"/>
    <x v="2"/>
    <x v="4"/>
    <s v="1 to 10%"/>
    <n v="4"/>
    <n v="0"/>
    <n v="0"/>
    <s v="Don't know"/>
    <s v=""/>
    <s v="No"/>
    <m/>
    <m/>
    <m/>
    <m/>
    <m/>
    <m/>
    <m/>
    <m/>
    <m/>
    <m/>
    <m/>
    <m/>
    <m/>
    <n v="0"/>
    <s v="0 - 9%"/>
    <m/>
    <s v=""/>
    <s v="Yes"/>
    <s v="Bond(s)"/>
    <m/>
    <m/>
    <m/>
    <m/>
    <m/>
    <s v="No"/>
    <s v="Yes"/>
    <s v="Communication/Discussion - Sharing ideas/see what other organizations are doing"/>
    <s v="None/NA"/>
    <m/>
    <m/>
    <m/>
    <m/>
    <m/>
    <m/>
    <m/>
    <m/>
    <s v="Not sure"/>
    <m/>
    <x v="198"/>
    <x v="0"/>
  </r>
  <r>
    <n v="11577071493"/>
    <x v="7"/>
    <s v="1"/>
    <m/>
    <x v="1"/>
    <x v="2"/>
    <x v="44"/>
    <s v="41 to 50%"/>
    <n v="3"/>
    <n v="1"/>
    <n v="0"/>
    <s v="Not applicable - our system is presently unable to pay for all system expenses"/>
    <n v="0"/>
    <s v="Not sure"/>
    <m/>
    <m/>
    <m/>
    <m/>
    <m/>
    <m/>
    <m/>
    <m/>
    <m/>
    <m/>
    <m/>
    <m/>
    <m/>
    <n v="0"/>
    <s v="0 - 9%"/>
    <m/>
    <s v=""/>
    <s v="No"/>
    <m/>
    <m/>
    <m/>
    <s v="Not borrowing"/>
    <m/>
    <m/>
    <s v="Not applicable"/>
    <s v="No"/>
    <m/>
    <m/>
    <m/>
    <s v="Help accessing financial assistance"/>
    <m/>
    <m/>
    <m/>
    <m/>
    <m/>
    <m/>
    <m/>
    <m/>
    <x v="199"/>
    <x v="0"/>
  </r>
  <r>
    <n v="11577124890"/>
    <x v="7"/>
    <s v="1"/>
    <m/>
    <x v="2"/>
    <x v="2"/>
    <x v="20"/>
    <s v="41 to 50%"/>
    <n v="2"/>
    <n v="0"/>
    <n v="0"/>
    <s v="Not applicable - our system is presently unable to pay for all system expenses"/>
    <n v="0"/>
    <s v="Not sure"/>
    <m/>
    <m/>
    <m/>
    <m/>
    <m/>
    <m/>
    <m/>
    <m/>
    <m/>
    <m/>
    <m/>
    <m/>
    <m/>
    <n v="0"/>
    <s v="0 - 9%"/>
    <m/>
    <s v=""/>
    <s v="Yes"/>
    <s v="Bond(s)"/>
    <m/>
    <s v="State Revolving Fund loan(s)"/>
    <m/>
    <m/>
    <m/>
    <s v="No"/>
    <s v="No"/>
    <m/>
    <m/>
    <m/>
    <s v="Help accessing financial assistance"/>
    <m/>
    <m/>
    <m/>
    <s v="Help complying with state and/or federal regulations"/>
    <m/>
    <m/>
    <m/>
    <m/>
    <x v="199"/>
    <x v="0"/>
  </r>
  <r>
    <n v="11577190064"/>
    <x v="27"/>
    <s v="1"/>
    <m/>
    <x v="1"/>
    <x v="2"/>
    <x v="11"/>
    <s v="1 to 10%"/>
    <n v="7"/>
    <n v="3"/>
    <n v="1"/>
    <s v="7 to 12 months"/>
    <n v="9"/>
    <s v="Not sure"/>
    <m/>
    <m/>
    <m/>
    <m/>
    <m/>
    <m/>
    <m/>
    <m/>
    <m/>
    <m/>
    <m/>
    <m/>
    <m/>
    <n v="0"/>
    <s v="0 - 9%"/>
    <m/>
    <s v=""/>
    <s v="Yes"/>
    <m/>
    <s v="U.S. Department of Agriculture loan(s)"/>
    <m/>
    <m/>
    <m/>
    <m/>
    <s v="No"/>
    <s v="No"/>
    <m/>
    <m/>
    <s v="Help navigating resources and/or policy changes"/>
    <m/>
    <s v="Help with operations and maintenance"/>
    <s v="Help accessing Personal Protective Equipment (PPE)"/>
    <m/>
    <s v="Help complying with state and/or federal regulations"/>
    <m/>
    <m/>
    <m/>
    <m/>
    <x v="200"/>
    <x v="0"/>
  </r>
  <r>
    <n v="11577191734"/>
    <x v="7"/>
    <s v="1"/>
    <m/>
    <x v="1"/>
    <x v="3"/>
    <x v="3"/>
    <m/>
    <n v="2"/>
    <n v="0"/>
    <n v="0"/>
    <s v="More than a year"/>
    <n v="15"/>
    <s v="No"/>
    <m/>
    <m/>
    <m/>
    <m/>
    <m/>
    <m/>
    <m/>
    <m/>
    <m/>
    <m/>
    <m/>
    <m/>
    <m/>
    <n v="0"/>
    <s v="0 - 9%"/>
    <m/>
    <s v=""/>
    <s v="No"/>
    <m/>
    <m/>
    <m/>
    <s v="Not borrowing"/>
    <m/>
    <m/>
    <s v="Not applicable"/>
    <s v="No"/>
    <m/>
    <s v="None/NA"/>
    <m/>
    <m/>
    <m/>
    <m/>
    <m/>
    <m/>
    <m/>
    <m/>
    <s v="Not sure"/>
    <m/>
    <x v="201"/>
    <x v="0"/>
  </r>
  <r>
    <n v="11577243768"/>
    <x v="15"/>
    <s v="1"/>
    <m/>
    <x v="0"/>
    <x v="2"/>
    <x v="18"/>
    <s v="11 to 20%"/>
    <n v="5"/>
    <n v="0"/>
    <n v="0"/>
    <s v="2 to 6 months"/>
    <n v="4"/>
    <s v="Yes"/>
    <s v="paying staff"/>
    <s v="keeping staff"/>
    <s v="paying bills, like electricity"/>
    <m/>
    <s v="maintaining our system"/>
    <m/>
    <s v="delaying or impeding capital improvement projects"/>
    <m/>
    <m/>
    <m/>
    <m/>
    <s v="Decrease"/>
    <n v="25"/>
    <n v="-25"/>
    <s v="-30 - -21%"/>
    <n v="4000"/>
    <n v="-4000"/>
    <m/>
    <m/>
    <m/>
    <m/>
    <m/>
    <m/>
    <s v="Loan - other"/>
    <s v="No"/>
    <s v="No"/>
    <m/>
    <m/>
    <s v="Help navigating resources and/or policy changes"/>
    <s v="Help accessing financial assistance"/>
    <s v="Help with operations and maintenance"/>
    <s v="Help accessing Personal Protective Equipment (PPE)"/>
    <m/>
    <m/>
    <m/>
    <s v="Help planning for or adjusting to any future reopening (flushing, financing reconnections, etc.)"/>
    <m/>
    <m/>
    <x v="202"/>
    <x v="0"/>
  </r>
  <r>
    <n v="11577274844"/>
    <x v="30"/>
    <s v="1"/>
    <m/>
    <x v="2"/>
    <x v="3"/>
    <x v="17"/>
    <s v="31 to 40%"/>
    <n v="1"/>
    <n v="1"/>
    <n v="0"/>
    <s v="Don't know"/>
    <s v=""/>
    <s v="Yes"/>
    <m/>
    <m/>
    <m/>
    <m/>
    <m/>
    <m/>
    <m/>
    <m/>
    <m/>
    <m/>
    <s v="Payment collection; loss of funding"/>
    <s v="No change"/>
    <n v="0"/>
    <n v="0"/>
    <s v="0 - 9%"/>
    <n v="0"/>
    <n v="0"/>
    <s v="Yes"/>
    <m/>
    <m/>
    <s v="State Revolving Fund loan(s)"/>
    <m/>
    <m/>
    <m/>
    <s v="No"/>
    <s v="Yes"/>
    <s v="Personnel backups"/>
    <m/>
    <s v="Help navigating resources and/or policy changes"/>
    <m/>
    <m/>
    <m/>
    <m/>
    <m/>
    <m/>
    <m/>
    <s v="Not sure"/>
    <m/>
    <x v="203"/>
    <x v="0"/>
  </r>
  <r>
    <n v="11577283010"/>
    <x v="8"/>
    <s v="1"/>
    <m/>
    <x v="0"/>
    <x v="2"/>
    <x v="31"/>
    <s v="1 to 10%"/>
    <n v="2"/>
    <n v="0"/>
    <n v="1"/>
    <s v="Don't know"/>
    <s v=""/>
    <s v="Not sure"/>
    <m/>
    <m/>
    <m/>
    <m/>
    <m/>
    <m/>
    <m/>
    <m/>
    <m/>
    <m/>
    <m/>
    <m/>
    <m/>
    <n v="0"/>
    <s v="0 - 9%"/>
    <m/>
    <s v=""/>
    <m/>
    <m/>
    <m/>
    <m/>
    <m/>
    <m/>
    <m/>
    <m/>
    <m/>
    <m/>
    <m/>
    <m/>
    <m/>
    <m/>
    <m/>
    <m/>
    <m/>
    <m/>
    <m/>
    <m/>
    <m/>
    <x v="204"/>
    <x v="0"/>
  </r>
  <r>
    <n v="11577304945"/>
    <x v="5"/>
    <s v="1"/>
    <m/>
    <x v="1"/>
    <x v="1"/>
    <x v="12"/>
    <s v="1 to 10%"/>
    <n v="5"/>
    <n v="1"/>
    <n v="0"/>
    <s v="Don't know"/>
    <s v=""/>
    <s v="Not sure"/>
    <m/>
    <m/>
    <m/>
    <m/>
    <m/>
    <m/>
    <m/>
    <m/>
    <m/>
    <m/>
    <m/>
    <m/>
    <m/>
    <n v="0"/>
    <s v="0 - 9%"/>
    <m/>
    <s v=""/>
    <m/>
    <m/>
    <m/>
    <m/>
    <m/>
    <m/>
    <m/>
    <m/>
    <m/>
    <m/>
    <m/>
    <m/>
    <m/>
    <m/>
    <m/>
    <m/>
    <m/>
    <m/>
    <m/>
    <m/>
    <m/>
    <x v="205"/>
    <x v="0"/>
  </r>
  <r>
    <n v="11577319058"/>
    <x v="5"/>
    <s v="1"/>
    <m/>
    <x v="0"/>
    <x v="2"/>
    <x v="22"/>
    <s v="1 to 10%"/>
    <n v="3"/>
    <n v="1"/>
    <n v="0"/>
    <s v="Less than 2 months"/>
    <n v="1"/>
    <s v="Yes"/>
    <m/>
    <s v="keeping staff"/>
    <m/>
    <m/>
    <s v="maintaining our system"/>
    <s v="complying with state and/or federal regulations"/>
    <s v="delaying or impeding capital improvement projects"/>
    <m/>
    <m/>
    <m/>
    <s v="Miscellaneous"/>
    <s v="Decrease"/>
    <n v="11"/>
    <n v="-11"/>
    <s v="-20 - -11%"/>
    <n v="3150"/>
    <n v="-3150"/>
    <s v="Yes"/>
    <m/>
    <s v="U.S. Department of Agriculture loan(s)"/>
    <m/>
    <m/>
    <m/>
    <m/>
    <s v="Yes"/>
    <s v="No"/>
    <m/>
    <m/>
    <s v="Help navigating resources and/or policy changes"/>
    <s v="Help accessing financial assistance"/>
    <m/>
    <s v="Help accessing Personal Protective Equipment (PPE)"/>
    <s v="Help accessing supplies/chemicals"/>
    <m/>
    <s v="Help communicating with customers"/>
    <m/>
    <m/>
    <m/>
    <x v="206"/>
    <x v="0"/>
  </r>
  <r>
    <n v="11577324061"/>
    <x v="10"/>
    <s v="1"/>
    <m/>
    <x v="1"/>
    <x v="3"/>
    <x v="6"/>
    <s v="0 percent"/>
    <n v="1"/>
    <n v="1"/>
    <n v="1"/>
    <s v="More than a year"/>
    <n v="15"/>
    <s v="No"/>
    <m/>
    <m/>
    <m/>
    <m/>
    <m/>
    <m/>
    <m/>
    <m/>
    <m/>
    <m/>
    <m/>
    <m/>
    <m/>
    <n v="0"/>
    <s v="0 - 9%"/>
    <m/>
    <s v=""/>
    <s v="No"/>
    <m/>
    <m/>
    <m/>
    <s v="Not borrowing"/>
    <m/>
    <m/>
    <s v="Not applicable"/>
    <s v="No"/>
    <m/>
    <s v="None/NA"/>
    <m/>
    <m/>
    <m/>
    <m/>
    <m/>
    <m/>
    <m/>
    <m/>
    <m/>
    <s v="None/NA"/>
    <x v="207"/>
    <x v="0"/>
  </r>
  <r>
    <n v="11577355065"/>
    <x v="10"/>
    <s v="1"/>
    <m/>
    <x v="0"/>
    <x v="1"/>
    <x v="14"/>
    <s v="11 to 20%"/>
    <n v="4"/>
    <n v="0"/>
    <n v="0"/>
    <s v="Don't know"/>
    <s v=""/>
    <s v="No"/>
    <m/>
    <m/>
    <m/>
    <m/>
    <m/>
    <m/>
    <m/>
    <m/>
    <m/>
    <m/>
    <m/>
    <m/>
    <m/>
    <n v="0"/>
    <s v="0 - 9%"/>
    <m/>
    <s v=""/>
    <s v="Yes"/>
    <m/>
    <m/>
    <s v="State Revolving Fund loan(s)"/>
    <m/>
    <m/>
    <m/>
    <s v="No"/>
    <s v="No"/>
    <m/>
    <m/>
    <m/>
    <m/>
    <m/>
    <m/>
    <m/>
    <m/>
    <m/>
    <m/>
    <s v="Not sure"/>
    <m/>
    <x v="208"/>
    <x v="0"/>
  </r>
  <r>
    <n v="11577398778"/>
    <x v="31"/>
    <s v="1"/>
    <m/>
    <x v="0"/>
    <x v="2"/>
    <x v="18"/>
    <s v="11 to 20%"/>
    <n v="2"/>
    <n v="0"/>
    <n v="0"/>
    <s v="More than a year"/>
    <n v="15"/>
    <s v="No"/>
    <m/>
    <m/>
    <m/>
    <m/>
    <m/>
    <m/>
    <m/>
    <m/>
    <m/>
    <m/>
    <m/>
    <m/>
    <m/>
    <n v="0"/>
    <s v="0 - 9%"/>
    <m/>
    <s v=""/>
    <s v="Yes"/>
    <m/>
    <m/>
    <s v="State Revolving Fund loan(s)"/>
    <m/>
    <m/>
    <m/>
    <s v="No"/>
    <s v="No"/>
    <m/>
    <m/>
    <m/>
    <m/>
    <m/>
    <m/>
    <m/>
    <m/>
    <m/>
    <m/>
    <m/>
    <s v="None/NA"/>
    <x v="209"/>
    <x v="0"/>
  </r>
  <r>
    <n v="11577410449"/>
    <x v="10"/>
    <s v="2"/>
    <m/>
    <x v="1"/>
    <x v="3"/>
    <x v="6"/>
    <s v="0 percent"/>
    <n v="0"/>
    <n v="0"/>
    <n v="2"/>
    <s v="Don't know"/>
    <s v=""/>
    <s v="Not sure"/>
    <m/>
    <m/>
    <m/>
    <m/>
    <m/>
    <m/>
    <m/>
    <m/>
    <m/>
    <m/>
    <m/>
    <m/>
    <m/>
    <n v="0"/>
    <s v="0 - 9%"/>
    <m/>
    <s v=""/>
    <s v="Yes"/>
    <m/>
    <s v="U.S. Department of Agriculture loan(s)"/>
    <s v="State Revolving Fund loan(s)"/>
    <m/>
    <m/>
    <m/>
    <s v="No"/>
    <s v="No"/>
    <m/>
    <m/>
    <m/>
    <m/>
    <m/>
    <m/>
    <m/>
    <m/>
    <s v="Help communicating with customers"/>
    <m/>
    <m/>
    <m/>
    <x v="210"/>
    <x v="0"/>
  </r>
  <r>
    <n v="11577412768"/>
    <x v="26"/>
    <s v="1"/>
    <m/>
    <x v="1"/>
    <x v="3"/>
    <x v="18"/>
    <s v="11 to 20%"/>
    <n v="1"/>
    <n v="0"/>
    <n v="1"/>
    <s v="More than a year"/>
    <n v="15"/>
    <s v="No"/>
    <m/>
    <m/>
    <m/>
    <m/>
    <m/>
    <m/>
    <m/>
    <m/>
    <m/>
    <m/>
    <m/>
    <m/>
    <m/>
    <n v="0"/>
    <s v="0 - 9%"/>
    <m/>
    <s v=""/>
    <s v="No"/>
    <m/>
    <m/>
    <m/>
    <s v="Not borrowing"/>
    <m/>
    <m/>
    <s v="Not applicable"/>
    <s v="No"/>
    <m/>
    <s v="Regionalization"/>
    <m/>
    <s v="Help accessing financial assistance"/>
    <m/>
    <m/>
    <m/>
    <m/>
    <m/>
    <m/>
    <m/>
    <m/>
    <x v="211"/>
    <x v="0"/>
  </r>
  <r>
    <n v="11577417122"/>
    <x v="31"/>
    <s v="1"/>
    <m/>
    <x v="0"/>
    <x v="4"/>
    <x v="45"/>
    <s v="41 to 50%"/>
    <n v="20"/>
    <n v="0"/>
    <n v="0"/>
    <s v="Not applicable - our system is presently unable to pay for all system expenses"/>
    <n v="0"/>
    <s v="Yes"/>
    <m/>
    <m/>
    <m/>
    <m/>
    <m/>
    <m/>
    <s v="delaying or impeding capital improvement projects"/>
    <m/>
    <m/>
    <m/>
    <m/>
    <m/>
    <m/>
    <s v=""/>
    <s v=""/>
    <m/>
    <s v=""/>
    <s v="Yes"/>
    <m/>
    <m/>
    <s v="State Revolving Fund loan(s)"/>
    <m/>
    <m/>
    <m/>
    <s v="No"/>
    <s v="No"/>
    <m/>
    <m/>
    <m/>
    <m/>
    <m/>
    <m/>
    <m/>
    <m/>
    <m/>
    <m/>
    <s v="Not sure"/>
    <m/>
    <x v="212"/>
    <x v="0"/>
  </r>
  <r>
    <n v="11577435343"/>
    <x v="31"/>
    <s v="1"/>
    <m/>
    <x v="2"/>
    <x v="3"/>
    <x v="24"/>
    <s v="91 to 100%"/>
    <n v="0"/>
    <n v="0"/>
    <n v="1"/>
    <s v="Don't know"/>
    <s v=""/>
    <s v="Yes"/>
    <m/>
    <m/>
    <s v="paying bills, like electricity"/>
    <m/>
    <s v="maintaining our system"/>
    <m/>
    <m/>
    <s v="paying back existing debt"/>
    <m/>
    <m/>
    <m/>
    <s v="No change"/>
    <n v="0"/>
    <n v="0"/>
    <s v="0 - 9%"/>
    <n v="0"/>
    <n v="0"/>
    <s v="Yes"/>
    <s v="Bond(s)"/>
    <s v="U.S. Department of Agriculture loan(s)"/>
    <m/>
    <m/>
    <m/>
    <m/>
    <s v="No"/>
    <s v="No"/>
    <m/>
    <m/>
    <m/>
    <m/>
    <m/>
    <m/>
    <m/>
    <m/>
    <m/>
    <m/>
    <s v="Not sure"/>
    <m/>
    <x v="167"/>
    <x v="0"/>
  </r>
  <r>
    <n v="11577436035"/>
    <x v="31"/>
    <s v="1"/>
    <m/>
    <x v="0"/>
    <x v="2"/>
    <x v="26"/>
    <s v="31 to 40%"/>
    <n v="4"/>
    <n v="0"/>
    <n v="0"/>
    <s v="Don't know"/>
    <s v=""/>
    <s v="Yes"/>
    <m/>
    <m/>
    <m/>
    <m/>
    <m/>
    <m/>
    <m/>
    <m/>
    <s v="unsure"/>
    <m/>
    <m/>
    <s v="No change"/>
    <n v="0"/>
    <n v="0"/>
    <s v="0 - 9%"/>
    <n v="0"/>
    <n v="0"/>
    <s v="Yes"/>
    <m/>
    <m/>
    <s v="State Revolving Fund loan(s)"/>
    <m/>
    <m/>
    <m/>
    <s v="No"/>
    <s v="No"/>
    <m/>
    <m/>
    <m/>
    <m/>
    <m/>
    <m/>
    <m/>
    <m/>
    <m/>
    <m/>
    <s v="Not sure"/>
    <m/>
    <x v="213"/>
    <x v="0"/>
  </r>
  <r>
    <n v="11577448421"/>
    <x v="31"/>
    <s v="1"/>
    <m/>
    <x v="0"/>
    <x v="2"/>
    <x v="26"/>
    <s v="31 to 40%"/>
    <n v="7"/>
    <n v="0"/>
    <n v="0"/>
    <s v="Don't know"/>
    <s v=""/>
    <s v="Yes"/>
    <s v="paying staff"/>
    <m/>
    <m/>
    <m/>
    <s v="maintaining our system"/>
    <m/>
    <s v="delaying or impeding capital improvement projects"/>
    <s v="paying back existing debt"/>
    <m/>
    <m/>
    <m/>
    <s v="No change"/>
    <n v="0"/>
    <n v="0"/>
    <s v="0 - 9%"/>
    <n v="0"/>
    <n v="0"/>
    <s v="Yes"/>
    <m/>
    <m/>
    <s v="State Revolving Fund loan(s)"/>
    <m/>
    <m/>
    <m/>
    <s v="No"/>
    <s v="No"/>
    <m/>
    <m/>
    <m/>
    <m/>
    <m/>
    <m/>
    <m/>
    <m/>
    <m/>
    <m/>
    <s v="Not sure"/>
    <m/>
    <x v="214"/>
    <x v="0"/>
  </r>
  <r>
    <n v="11577452070"/>
    <x v="31"/>
    <s v="1"/>
    <m/>
    <x v="0"/>
    <x v="2"/>
    <x v="8"/>
    <s v="21 to 30%"/>
    <n v="2"/>
    <n v="0"/>
    <n v="0"/>
    <s v="More than a year"/>
    <n v="15"/>
    <s v="Not sure"/>
    <m/>
    <m/>
    <m/>
    <m/>
    <m/>
    <m/>
    <m/>
    <m/>
    <m/>
    <m/>
    <m/>
    <m/>
    <m/>
    <n v="0"/>
    <s v="0 - 9%"/>
    <m/>
    <s v=""/>
    <s v="Yes"/>
    <s v="Bond(s)"/>
    <m/>
    <s v="State Revolving Fund loan(s)"/>
    <m/>
    <m/>
    <m/>
    <s v="No"/>
    <s v="No"/>
    <m/>
    <m/>
    <m/>
    <m/>
    <m/>
    <m/>
    <m/>
    <m/>
    <m/>
    <m/>
    <s v="Not sure"/>
    <m/>
    <x v="215"/>
    <x v="0"/>
  </r>
  <r>
    <n v="11577463525"/>
    <x v="2"/>
    <s v="1"/>
    <m/>
    <x v="1"/>
    <x v="1"/>
    <x v="11"/>
    <s v="1 to 10%"/>
    <n v="2"/>
    <n v="1"/>
    <n v="0"/>
    <s v="More than a year"/>
    <n v="15"/>
    <s v="No"/>
    <m/>
    <m/>
    <m/>
    <m/>
    <m/>
    <m/>
    <m/>
    <m/>
    <m/>
    <m/>
    <m/>
    <m/>
    <m/>
    <n v="0"/>
    <s v="0 - 9%"/>
    <m/>
    <s v=""/>
    <s v="Yes"/>
    <m/>
    <s v="U.S. Department of Agriculture loan(s)"/>
    <m/>
    <m/>
    <m/>
    <m/>
    <s v="No"/>
    <s v="No"/>
    <m/>
    <m/>
    <m/>
    <s v="Help accessing financial assistance"/>
    <m/>
    <m/>
    <m/>
    <m/>
    <m/>
    <m/>
    <m/>
    <m/>
    <x v="216"/>
    <x v="0"/>
  </r>
  <r>
    <n v="11577472738"/>
    <x v="31"/>
    <s v="1"/>
    <m/>
    <x v="0"/>
    <x v="2"/>
    <x v="14"/>
    <s v="11 to 20%"/>
    <n v="4"/>
    <n v="0"/>
    <n v="1"/>
    <s v="Don't know"/>
    <s v=""/>
    <s v="Yes"/>
    <m/>
    <s v="keeping staff"/>
    <m/>
    <m/>
    <m/>
    <m/>
    <s v="delaying or impeding capital improvement projects"/>
    <m/>
    <m/>
    <m/>
    <s v="Miscellaneous"/>
    <s v="Decrease"/>
    <n v="5"/>
    <n v="-5"/>
    <s v="-10 - -1%"/>
    <n v="150000"/>
    <n v="-150000"/>
    <s v="Yes"/>
    <m/>
    <s v="U.S. Department of Agriculture loan(s)"/>
    <m/>
    <m/>
    <m/>
    <s v="CDBG Grant"/>
    <s v="Not applicable"/>
    <s v="No"/>
    <m/>
    <s v="General assistance"/>
    <m/>
    <m/>
    <m/>
    <m/>
    <m/>
    <m/>
    <m/>
    <m/>
    <m/>
    <s v="Miscellaneous"/>
    <x v="217"/>
    <x v="1"/>
  </r>
  <r>
    <n v="11577519657"/>
    <x v="32"/>
    <s v="1"/>
    <m/>
    <x v="0"/>
    <x v="2"/>
    <x v="11"/>
    <s v="1 to 10%"/>
    <n v="5"/>
    <n v="1"/>
    <n v="1"/>
    <s v="Don't know"/>
    <s v=""/>
    <s v="No"/>
    <m/>
    <m/>
    <m/>
    <m/>
    <m/>
    <m/>
    <m/>
    <m/>
    <m/>
    <m/>
    <m/>
    <m/>
    <m/>
    <n v="0"/>
    <s v="0 - 9%"/>
    <m/>
    <s v=""/>
    <s v="Yes"/>
    <m/>
    <s v="U.S. Department of Agriculture loan(s)"/>
    <m/>
    <m/>
    <m/>
    <m/>
    <s v="Not applicable"/>
    <s v="Yes"/>
    <s v="No details provided - just listed agency they're partnering with"/>
    <m/>
    <m/>
    <m/>
    <m/>
    <m/>
    <m/>
    <s v="Help complying with state and/or federal regulations"/>
    <m/>
    <m/>
    <m/>
    <m/>
    <x v="218"/>
    <x v="0"/>
  </r>
  <r>
    <n v="11577524461"/>
    <x v="31"/>
    <s v="1"/>
    <m/>
    <x v="0"/>
    <x v="2"/>
    <x v="12"/>
    <s v="1 to 10%"/>
    <n v="2"/>
    <n v="1"/>
    <n v="0"/>
    <s v="Don't know"/>
    <s v=""/>
    <s v="Yes"/>
    <m/>
    <m/>
    <m/>
    <m/>
    <m/>
    <m/>
    <m/>
    <m/>
    <s v="unsure"/>
    <m/>
    <m/>
    <s v="Decrease"/>
    <m/>
    <s v=""/>
    <s v=""/>
    <n v="5000"/>
    <n v="-5000"/>
    <s v="Yes"/>
    <s v="Bond(s)"/>
    <s v="U.S. Department of Agriculture loan(s)"/>
    <s v="State Revolving Fund loan(s)"/>
    <m/>
    <m/>
    <m/>
    <s v="No"/>
    <s v="Not sure"/>
    <m/>
    <m/>
    <m/>
    <m/>
    <m/>
    <m/>
    <m/>
    <m/>
    <m/>
    <m/>
    <s v="Not sure"/>
    <m/>
    <x v="219"/>
    <x v="0"/>
  </r>
  <r>
    <n v="11577527989"/>
    <x v="2"/>
    <s v="1"/>
    <m/>
    <x v="0"/>
    <x v="3"/>
    <x v="11"/>
    <s v="1 to 10%"/>
    <n v="1"/>
    <n v="1"/>
    <n v="0"/>
    <s v="More than a year"/>
    <n v="15"/>
    <s v="No"/>
    <m/>
    <m/>
    <m/>
    <m/>
    <m/>
    <m/>
    <m/>
    <m/>
    <m/>
    <m/>
    <m/>
    <m/>
    <m/>
    <n v="0"/>
    <s v="0 - 9%"/>
    <m/>
    <s v=""/>
    <s v="Yes"/>
    <m/>
    <m/>
    <m/>
    <m/>
    <m/>
    <s v="Communities Unlimited"/>
    <s v="No"/>
    <s v="No"/>
    <m/>
    <m/>
    <m/>
    <m/>
    <m/>
    <m/>
    <m/>
    <m/>
    <m/>
    <m/>
    <s v="Not sure"/>
    <m/>
    <x v="220"/>
    <x v="0"/>
  </r>
  <r>
    <n v="11577531122"/>
    <x v="31"/>
    <s v="Multiple"/>
    <m/>
    <x v="0"/>
    <x v="2"/>
    <x v="12"/>
    <s v="1 to 10%"/>
    <n v="2"/>
    <n v="1"/>
    <n v="0"/>
    <s v="Don't know"/>
    <s v=""/>
    <s v="Not sure"/>
    <m/>
    <m/>
    <m/>
    <m/>
    <m/>
    <m/>
    <m/>
    <m/>
    <m/>
    <m/>
    <m/>
    <m/>
    <m/>
    <n v="0"/>
    <s v="0 - 9%"/>
    <m/>
    <s v=""/>
    <s v="Yes"/>
    <m/>
    <m/>
    <m/>
    <m/>
    <m/>
    <s v="State gov. agency"/>
    <s v="No"/>
    <s v="No"/>
    <m/>
    <s v="None/NA"/>
    <m/>
    <m/>
    <m/>
    <m/>
    <m/>
    <m/>
    <m/>
    <m/>
    <s v="Not sure"/>
    <m/>
    <x v="221"/>
    <x v="0"/>
  </r>
  <r>
    <n v="11577531263"/>
    <x v="33"/>
    <s v="1"/>
    <m/>
    <x v="0"/>
    <x v="3"/>
    <x v="12"/>
    <s v="1 to 10%"/>
    <n v="1"/>
    <n v="0"/>
    <n v="0"/>
    <s v="Don't know"/>
    <s v=""/>
    <s v="No"/>
    <m/>
    <m/>
    <m/>
    <m/>
    <m/>
    <m/>
    <m/>
    <m/>
    <m/>
    <m/>
    <m/>
    <m/>
    <m/>
    <n v="0"/>
    <s v="0 - 9%"/>
    <m/>
    <s v=""/>
    <s v="Yes"/>
    <m/>
    <s v="U.S. Department of Agriculture loan(s)"/>
    <m/>
    <m/>
    <m/>
    <m/>
    <s v="No"/>
    <s v="No"/>
    <m/>
    <s v="None/NA"/>
    <m/>
    <m/>
    <m/>
    <m/>
    <m/>
    <m/>
    <m/>
    <m/>
    <m/>
    <s v="None/NA"/>
    <x v="222"/>
    <x v="0"/>
  </r>
  <r>
    <n v="11577541068"/>
    <x v="2"/>
    <s v="1"/>
    <m/>
    <x v="0"/>
    <x v="2"/>
    <x v="28"/>
    <s v="11 to 20%"/>
    <n v="3"/>
    <n v="0"/>
    <n v="0"/>
    <s v="More than a year"/>
    <n v="15"/>
    <s v="Not sure"/>
    <m/>
    <m/>
    <m/>
    <m/>
    <m/>
    <m/>
    <m/>
    <m/>
    <m/>
    <m/>
    <m/>
    <m/>
    <m/>
    <n v="0"/>
    <s v="0 - 9%"/>
    <m/>
    <s v=""/>
    <s v="No"/>
    <m/>
    <m/>
    <m/>
    <s v="Not borrowing"/>
    <m/>
    <m/>
    <s v="Not applicable"/>
    <s v="No"/>
    <m/>
    <m/>
    <m/>
    <s v="Help accessing financial assistance"/>
    <m/>
    <m/>
    <m/>
    <m/>
    <m/>
    <m/>
    <m/>
    <m/>
    <x v="223"/>
    <x v="0"/>
  </r>
  <r>
    <n v="11577574823"/>
    <x v="31"/>
    <s v="1"/>
    <m/>
    <x v="0"/>
    <x v="2"/>
    <x v="11"/>
    <s v="1 to 10%"/>
    <n v="11"/>
    <n v="0"/>
    <n v="0"/>
    <s v="Don't know"/>
    <s v=""/>
    <s v="Not sure"/>
    <m/>
    <m/>
    <m/>
    <m/>
    <m/>
    <m/>
    <m/>
    <m/>
    <m/>
    <m/>
    <m/>
    <m/>
    <m/>
    <n v="0"/>
    <s v="0 - 9%"/>
    <m/>
    <s v=""/>
    <s v="Yes"/>
    <m/>
    <s v="U.S. Department of Agriculture loan(s)"/>
    <m/>
    <m/>
    <m/>
    <m/>
    <s v="No"/>
    <s v="No"/>
    <m/>
    <m/>
    <m/>
    <m/>
    <m/>
    <m/>
    <m/>
    <m/>
    <m/>
    <m/>
    <s v="Not sure"/>
    <m/>
    <x v="224"/>
    <x v="0"/>
  </r>
  <r>
    <n v="11577576314"/>
    <x v="15"/>
    <s v="1"/>
    <m/>
    <x v="0"/>
    <x v="3"/>
    <x v="6"/>
    <s v="0 percent"/>
    <n v="0"/>
    <n v="1"/>
    <n v="0"/>
    <s v="Less than 2 months"/>
    <n v="1"/>
    <s v="Yes"/>
    <s v="paying staff"/>
    <m/>
    <s v="paying bills, like electricity"/>
    <s v="paying for chemicals"/>
    <s v="maintaining our system"/>
    <m/>
    <m/>
    <s v="paying back existing debt"/>
    <m/>
    <m/>
    <m/>
    <s v="Decrease"/>
    <n v="30"/>
    <n v="-30"/>
    <s v="-30 - -21%"/>
    <n v="3000"/>
    <n v="-3000"/>
    <s v="No"/>
    <m/>
    <m/>
    <m/>
    <s v="Not borrowing"/>
    <m/>
    <m/>
    <s v="Yes"/>
    <s v="No"/>
    <m/>
    <m/>
    <s v="Help navigating resources and/or policy changes"/>
    <s v="Help accessing financial assistance"/>
    <m/>
    <s v="Help accessing Personal Protective Equipment (PPE)"/>
    <m/>
    <m/>
    <s v="Help communicating with customers"/>
    <m/>
    <m/>
    <m/>
    <x v="225"/>
    <x v="0"/>
  </r>
  <r>
    <n v="11577631100"/>
    <x v="3"/>
    <s v="1"/>
    <m/>
    <x v="1"/>
    <x v="2"/>
    <x v="31"/>
    <s v="1 to 10%"/>
    <n v="0"/>
    <n v="3"/>
    <n v="0"/>
    <s v="Don't know"/>
    <s v=""/>
    <s v="No"/>
    <m/>
    <m/>
    <m/>
    <m/>
    <m/>
    <m/>
    <m/>
    <m/>
    <m/>
    <m/>
    <m/>
    <m/>
    <m/>
    <n v="0"/>
    <s v="0 - 9%"/>
    <m/>
    <s v=""/>
    <s v="Yes"/>
    <m/>
    <s v="U.S. Department of Agriculture loan(s)"/>
    <m/>
    <m/>
    <m/>
    <m/>
    <s v="No"/>
    <s v="No"/>
    <m/>
    <m/>
    <m/>
    <m/>
    <m/>
    <m/>
    <m/>
    <m/>
    <m/>
    <m/>
    <s v="Not sure"/>
    <m/>
    <x v="226"/>
    <x v="0"/>
  </r>
  <r>
    <n v="11577641938"/>
    <x v="31"/>
    <s v="1"/>
    <m/>
    <x v="0"/>
    <x v="2"/>
    <x v="9"/>
    <s v="1 to 10%"/>
    <n v="3"/>
    <n v="1"/>
    <n v="0"/>
    <s v="2 to 6 months"/>
    <n v="4"/>
    <s v="Yes"/>
    <s v="paying staff"/>
    <s v="keeping staff"/>
    <s v="paying bills, like electricity"/>
    <s v="paying for chemicals"/>
    <s v="maintaining our system"/>
    <s v="complying with state and/or federal regulations"/>
    <s v="delaying or impeding capital improvement projects"/>
    <s v="paying back existing debt"/>
    <m/>
    <m/>
    <m/>
    <s v="Decrease"/>
    <n v="3"/>
    <n v="-3"/>
    <s v="-10 - -1%"/>
    <n v="8000"/>
    <n v="-8000"/>
    <s v="Yes"/>
    <m/>
    <m/>
    <s v="State Revolving Fund loan(s)"/>
    <m/>
    <m/>
    <m/>
    <s v="No"/>
    <s v="Yes"/>
    <s v="No details provided - just listed agency they're partnering with"/>
    <s v="None/NA"/>
    <m/>
    <m/>
    <m/>
    <m/>
    <m/>
    <m/>
    <m/>
    <m/>
    <s v="Not sure"/>
    <m/>
    <x v="227"/>
    <x v="0"/>
  </r>
  <r>
    <n v="11577695038"/>
    <x v="15"/>
    <s v="1"/>
    <m/>
    <x v="0"/>
    <x v="2"/>
    <x v="11"/>
    <s v="1 to 10%"/>
    <n v="6"/>
    <n v="0"/>
    <n v="0"/>
    <s v="More than a year"/>
    <n v="15"/>
    <s v="Yes"/>
    <s v="paying staff"/>
    <m/>
    <m/>
    <m/>
    <m/>
    <m/>
    <s v="delaying or impeding capital improvement projects"/>
    <m/>
    <m/>
    <m/>
    <m/>
    <s v="Decrease"/>
    <n v="7"/>
    <n v="-7"/>
    <s v="-10 - -1%"/>
    <n v="2884"/>
    <n v="-2884"/>
    <s v="No"/>
    <m/>
    <m/>
    <m/>
    <s v="Not borrowing"/>
    <m/>
    <m/>
    <s v="Not applicable"/>
    <s v="No"/>
    <m/>
    <s v="Assistance to customers with payments and/or suspended shutoffs"/>
    <m/>
    <m/>
    <m/>
    <m/>
    <m/>
    <m/>
    <m/>
    <m/>
    <m/>
    <s v="None/NA"/>
    <x v="228"/>
    <x v="0"/>
  </r>
  <r>
    <n v="11577712562"/>
    <x v="1"/>
    <s v="1"/>
    <s v="Incomplete"/>
    <x v="0"/>
    <x v="2"/>
    <x v="2"/>
    <s v="11 to 20%"/>
    <n v="3"/>
    <n v="0"/>
    <n v="0"/>
    <s v="Don't know"/>
    <s v=""/>
    <s v="Yes"/>
    <m/>
    <m/>
    <m/>
    <m/>
    <m/>
    <m/>
    <m/>
    <m/>
    <m/>
    <m/>
    <m/>
    <m/>
    <m/>
    <s v=""/>
    <s v=""/>
    <m/>
    <s v=""/>
    <m/>
    <m/>
    <m/>
    <m/>
    <m/>
    <m/>
    <m/>
    <m/>
    <m/>
    <m/>
    <m/>
    <m/>
    <m/>
    <m/>
    <m/>
    <m/>
    <m/>
    <m/>
    <m/>
    <m/>
    <m/>
    <x v="229"/>
    <x v="0"/>
  </r>
  <r>
    <n v="11577728613"/>
    <x v="29"/>
    <s v="1"/>
    <m/>
    <x v="0"/>
    <x v="2"/>
    <x v="23"/>
    <s v="71 to 80%"/>
    <n v="14"/>
    <n v="0"/>
    <n v="0"/>
    <s v="Don't know"/>
    <s v=""/>
    <s v="Not sure"/>
    <m/>
    <m/>
    <m/>
    <m/>
    <m/>
    <m/>
    <m/>
    <m/>
    <m/>
    <m/>
    <m/>
    <m/>
    <m/>
    <n v="0"/>
    <s v="0 - 9%"/>
    <m/>
    <s v=""/>
    <m/>
    <m/>
    <m/>
    <m/>
    <m/>
    <m/>
    <s v="None/don't know"/>
    <s v="No"/>
    <s v="Not sure"/>
    <m/>
    <m/>
    <m/>
    <m/>
    <m/>
    <m/>
    <m/>
    <m/>
    <m/>
    <m/>
    <s v="Not sure"/>
    <m/>
    <x v="230"/>
    <x v="0"/>
  </r>
  <r>
    <n v="11577738330"/>
    <x v="31"/>
    <s v="1"/>
    <m/>
    <x v="0"/>
    <x v="3"/>
    <x v="3"/>
    <m/>
    <n v="0"/>
    <n v="4"/>
    <n v="0"/>
    <s v="Do not want to answer"/>
    <s v=""/>
    <s v="No"/>
    <m/>
    <m/>
    <m/>
    <m/>
    <m/>
    <m/>
    <m/>
    <m/>
    <m/>
    <m/>
    <m/>
    <m/>
    <m/>
    <n v="0"/>
    <s v="0 - 9%"/>
    <m/>
    <s v=""/>
    <s v="Yes"/>
    <m/>
    <s v="U.S. Department of Agriculture loan(s)"/>
    <s v="State Revolving Fund loan(s)"/>
    <m/>
    <m/>
    <m/>
    <s v="No"/>
    <s v="No"/>
    <m/>
    <m/>
    <m/>
    <m/>
    <m/>
    <m/>
    <m/>
    <m/>
    <m/>
    <m/>
    <s v="Not sure"/>
    <m/>
    <x v="231"/>
    <x v="0"/>
  </r>
  <r>
    <n v="11577762076"/>
    <x v="3"/>
    <s v="1"/>
    <m/>
    <x v="0"/>
    <x v="2"/>
    <x v="40"/>
    <s v="21 to 30%"/>
    <n v="2"/>
    <n v="0"/>
    <n v="0"/>
    <s v="Don't know"/>
    <s v=""/>
    <s v="Yes"/>
    <s v="paying staff"/>
    <m/>
    <s v="paying bills, like electricity"/>
    <m/>
    <m/>
    <m/>
    <m/>
    <m/>
    <s v="unsure"/>
    <m/>
    <m/>
    <s v="No change"/>
    <n v="0"/>
    <n v="0"/>
    <s v="0 - 9%"/>
    <n v="0"/>
    <n v="0"/>
    <s v="Yes"/>
    <m/>
    <m/>
    <s v="State Revolving Fund loan(s)"/>
    <m/>
    <m/>
    <m/>
    <s v="No"/>
    <s v="No"/>
    <m/>
    <m/>
    <m/>
    <m/>
    <m/>
    <m/>
    <m/>
    <m/>
    <m/>
    <m/>
    <s v="Not sure"/>
    <m/>
    <x v="232"/>
    <x v="0"/>
  </r>
  <r>
    <n v="11577782693"/>
    <x v="1"/>
    <s v="1"/>
    <m/>
    <x v="0"/>
    <x v="1"/>
    <x v="21"/>
    <s v="21 to 30%"/>
    <n v="9"/>
    <n v="0"/>
    <n v="0"/>
    <s v="2 to 6 months"/>
    <n v="4"/>
    <s v="Yes"/>
    <s v="paying staff"/>
    <s v="keeping staff"/>
    <s v="paying bills, like electricity"/>
    <s v="paying for chemicals"/>
    <s v="maintaining our system"/>
    <s v="complying with state and/or federal regulations"/>
    <s v="delaying or impeding capital improvement projects"/>
    <m/>
    <m/>
    <m/>
    <m/>
    <s v="Decrease"/>
    <n v="20"/>
    <n v="-20"/>
    <s v="-20 - -11%"/>
    <n v="100000"/>
    <n v="-100000"/>
    <s v="Yes"/>
    <m/>
    <m/>
    <m/>
    <m/>
    <m/>
    <s v="EPA"/>
    <s v="No"/>
    <s v="Yes"/>
    <s v="No details provided - just listed agency they're partnering with"/>
    <s v="Miscellaneous"/>
    <m/>
    <s v="Help accessing financial assistance"/>
    <m/>
    <s v="Help accessing Personal Protective Equipment (PPE)"/>
    <m/>
    <s v="Help complying with state and/or federal regulations"/>
    <m/>
    <s v="Help planning for or adjusting to any future reopening (flushing, financing reconnections, etc.)"/>
    <m/>
    <m/>
    <x v="233"/>
    <x v="1"/>
  </r>
  <r>
    <n v="11577785981"/>
    <x v="33"/>
    <s v="1"/>
    <m/>
    <x v="0"/>
    <x v="3"/>
    <x v="6"/>
    <s v="0 percent"/>
    <n v="2"/>
    <n v="2"/>
    <n v="0"/>
    <s v="Don't know"/>
    <s v=""/>
    <s v="Yes"/>
    <m/>
    <m/>
    <s v="paying bills, like electricity"/>
    <m/>
    <s v="maintaining our system"/>
    <s v="complying with state and/or federal regulations"/>
    <s v="delaying or impeding capital improvement projects"/>
    <m/>
    <m/>
    <m/>
    <m/>
    <s v="No change"/>
    <n v="0"/>
    <n v="0"/>
    <s v="0 - 9%"/>
    <n v="0"/>
    <n v="0"/>
    <m/>
    <m/>
    <m/>
    <m/>
    <m/>
    <m/>
    <s v="Loan - other"/>
    <s v="Not applicable"/>
    <s v="No"/>
    <m/>
    <m/>
    <m/>
    <m/>
    <m/>
    <m/>
    <m/>
    <m/>
    <m/>
    <m/>
    <s v="Not sure"/>
    <m/>
    <x v="234"/>
    <x v="0"/>
  </r>
  <r>
    <n v="11577815442"/>
    <x v="31"/>
    <s v="1"/>
    <m/>
    <x v="0"/>
    <x v="3"/>
    <x v="3"/>
    <m/>
    <n v="0"/>
    <n v="2"/>
    <n v="0"/>
    <s v="7 to 12 months"/>
    <n v="9"/>
    <s v="Not sure"/>
    <m/>
    <m/>
    <m/>
    <m/>
    <m/>
    <m/>
    <m/>
    <m/>
    <m/>
    <m/>
    <m/>
    <m/>
    <m/>
    <n v="0"/>
    <s v="0 - 9%"/>
    <m/>
    <s v=""/>
    <s v="Yes"/>
    <s v="Bond(s)"/>
    <m/>
    <m/>
    <m/>
    <m/>
    <m/>
    <s v="No"/>
    <s v="No"/>
    <m/>
    <m/>
    <m/>
    <m/>
    <m/>
    <m/>
    <m/>
    <m/>
    <m/>
    <m/>
    <s v="Not sure"/>
    <m/>
    <x v="235"/>
    <x v="0"/>
  </r>
  <r>
    <n v="11577818980"/>
    <x v="26"/>
    <s v="1"/>
    <m/>
    <x v="0"/>
    <x v="3"/>
    <x v="6"/>
    <s v="0 percent"/>
    <n v="0"/>
    <n v="1"/>
    <n v="1"/>
    <s v="More than a year"/>
    <n v="15"/>
    <s v="No"/>
    <m/>
    <m/>
    <m/>
    <m/>
    <m/>
    <m/>
    <m/>
    <m/>
    <m/>
    <m/>
    <m/>
    <m/>
    <m/>
    <n v="0"/>
    <s v="0 - 9%"/>
    <m/>
    <s v=""/>
    <s v="Yes"/>
    <s v="Bond(s)"/>
    <s v="U.S. Department of Agriculture loan(s)"/>
    <m/>
    <m/>
    <m/>
    <m/>
    <s v="No"/>
    <s v="No"/>
    <m/>
    <s v="None (no cases in area)"/>
    <m/>
    <m/>
    <m/>
    <m/>
    <s v="Help accessing supplies/chemicals"/>
    <m/>
    <m/>
    <m/>
    <m/>
    <m/>
    <x v="236"/>
    <x v="0"/>
  </r>
  <r>
    <n v="11577866147"/>
    <x v="8"/>
    <s v="1"/>
    <m/>
    <x v="0"/>
    <x v="2"/>
    <x v="7"/>
    <s v="1 to 10%"/>
    <n v="5"/>
    <n v="0"/>
    <n v="2"/>
    <s v="2 to 6 months"/>
    <n v="4"/>
    <s v="Yes"/>
    <m/>
    <m/>
    <m/>
    <m/>
    <m/>
    <m/>
    <s v="delaying or impeding capital improvement projects"/>
    <m/>
    <m/>
    <m/>
    <m/>
    <s v="Decrease"/>
    <n v="0.13"/>
    <n v="-0.13"/>
    <s v="-10 - -1%"/>
    <n v="80"/>
    <n v="-80"/>
    <s v="Yes"/>
    <s v="Bond(s)"/>
    <s v="U.S. Department of Agriculture loan(s)"/>
    <m/>
    <m/>
    <m/>
    <m/>
    <s v="No"/>
    <s v="Yes"/>
    <s v="Request for funding"/>
    <m/>
    <s v="Help navigating resources and/or policy changes"/>
    <s v="Help accessing financial assistance"/>
    <m/>
    <m/>
    <s v="Help accessing supplies/chemicals"/>
    <m/>
    <m/>
    <s v="Help planning for or adjusting to any future reopening (flushing, financing reconnections, etc.)"/>
    <m/>
    <m/>
    <x v="237"/>
    <x v="0"/>
  </r>
  <r>
    <n v="11577902009"/>
    <x v="1"/>
    <s v="1"/>
    <m/>
    <x v="1"/>
    <x v="1"/>
    <x v="24"/>
    <s v="91 to 100%"/>
    <n v="14"/>
    <n v="0"/>
    <n v="0"/>
    <s v="Don't know"/>
    <s v=""/>
    <s v="Yes"/>
    <s v="paying staff"/>
    <s v="keeping staff"/>
    <s v="paying bills, like electricity"/>
    <s v="paying for chemicals"/>
    <s v="maintaining our system"/>
    <m/>
    <m/>
    <s v="paying back existing debt"/>
    <m/>
    <m/>
    <m/>
    <s v="No change"/>
    <n v="0"/>
    <n v="0"/>
    <s v="0 - 9%"/>
    <n v="0"/>
    <n v="0"/>
    <s v="Yes"/>
    <m/>
    <s v="U.S. Department of Agriculture loan(s)"/>
    <m/>
    <m/>
    <m/>
    <m/>
    <s v="No"/>
    <s v="Yes"/>
    <s v="Personnel backups"/>
    <m/>
    <m/>
    <m/>
    <m/>
    <m/>
    <m/>
    <m/>
    <m/>
    <m/>
    <s v="Not sure"/>
    <m/>
    <x v="238"/>
    <x v="0"/>
  </r>
  <r>
    <n v="11577903138"/>
    <x v="29"/>
    <s v="1"/>
    <m/>
    <x v="1"/>
    <x v="2"/>
    <x v="12"/>
    <s v="1 to 10%"/>
    <n v="4"/>
    <n v="0"/>
    <n v="0"/>
    <s v="2 to 6 months"/>
    <n v="4"/>
    <s v="Yes"/>
    <s v="paying staff"/>
    <s v="keeping staff"/>
    <s v="paying bills, like electricity"/>
    <m/>
    <s v="maintaining our system"/>
    <s v="complying with state and/or federal regulations"/>
    <s v="delaying or impeding capital improvement projects"/>
    <s v="paying back existing debt"/>
    <m/>
    <m/>
    <m/>
    <s v="Decrease"/>
    <n v="10"/>
    <n v="-10"/>
    <s v="-10 - -1%"/>
    <n v="7000"/>
    <n v="-7000"/>
    <s v="Yes"/>
    <m/>
    <s v="U.S. Department of Agriculture loan(s)"/>
    <m/>
    <m/>
    <m/>
    <s v="Bank loan"/>
    <s v="No"/>
    <s v="Yes"/>
    <s v="Personnel backups"/>
    <m/>
    <m/>
    <m/>
    <m/>
    <m/>
    <m/>
    <m/>
    <s v="Help communicating with customers"/>
    <s v="Help planning for or adjusting to any future reopening (flushing, financing reconnections, etc.)"/>
    <m/>
    <m/>
    <x v="239"/>
    <x v="0"/>
  </r>
  <r>
    <n v="11578046957"/>
    <x v="33"/>
    <s v="1"/>
    <m/>
    <x v="2"/>
    <x v="3"/>
    <x v="11"/>
    <s v="1 to 10%"/>
    <n v="0"/>
    <n v="1"/>
    <n v="1"/>
    <s v="2 to 6 months"/>
    <n v="4"/>
    <s v="Not sure"/>
    <m/>
    <m/>
    <m/>
    <m/>
    <m/>
    <m/>
    <m/>
    <m/>
    <m/>
    <m/>
    <m/>
    <m/>
    <m/>
    <n v="0"/>
    <s v="0 - 9%"/>
    <m/>
    <s v=""/>
    <s v="Yes"/>
    <m/>
    <s v="U.S. Department of Agriculture loan(s)"/>
    <m/>
    <m/>
    <m/>
    <m/>
    <s v="No"/>
    <s v="No"/>
    <m/>
    <m/>
    <m/>
    <s v="Help accessing financial assistance"/>
    <m/>
    <m/>
    <m/>
    <m/>
    <m/>
    <m/>
    <m/>
    <m/>
    <x v="240"/>
    <x v="0"/>
  </r>
  <r>
    <n v="11578069668"/>
    <x v="30"/>
    <s v="1"/>
    <m/>
    <x v="1"/>
    <x v="3"/>
    <x v="4"/>
    <s v="1 to 10%"/>
    <n v="0"/>
    <n v="0"/>
    <n v="1"/>
    <s v="Do not want to answer"/>
    <s v=""/>
    <s v="Not sure"/>
    <m/>
    <m/>
    <m/>
    <m/>
    <m/>
    <m/>
    <m/>
    <m/>
    <m/>
    <m/>
    <m/>
    <m/>
    <m/>
    <n v="0"/>
    <s v="0 - 9%"/>
    <m/>
    <s v=""/>
    <s v="Yes"/>
    <s v="Bond(s)"/>
    <m/>
    <m/>
    <m/>
    <m/>
    <s v="Loan - other"/>
    <s v="No"/>
    <s v="No"/>
    <m/>
    <m/>
    <m/>
    <m/>
    <m/>
    <m/>
    <m/>
    <m/>
    <m/>
    <m/>
    <s v="Not sure"/>
    <m/>
    <x v="241"/>
    <x v="0"/>
  </r>
  <r>
    <n v="11578177362"/>
    <x v="14"/>
    <s v="1"/>
    <m/>
    <x v="1"/>
    <x v="3"/>
    <x v="31"/>
    <s v="1 to 10%"/>
    <n v="0"/>
    <n v="1"/>
    <n v="1"/>
    <s v="Don't know"/>
    <s v=""/>
    <s v="No"/>
    <m/>
    <m/>
    <m/>
    <m/>
    <m/>
    <m/>
    <m/>
    <m/>
    <m/>
    <m/>
    <m/>
    <m/>
    <m/>
    <n v="0"/>
    <s v="0 - 9%"/>
    <m/>
    <s v=""/>
    <s v="No"/>
    <m/>
    <m/>
    <m/>
    <s v="Not borrowing"/>
    <m/>
    <m/>
    <s v="Not applicable"/>
    <s v="No"/>
    <m/>
    <m/>
    <m/>
    <m/>
    <m/>
    <m/>
    <m/>
    <m/>
    <m/>
    <m/>
    <m/>
    <s v="None/NA"/>
    <x v="242"/>
    <x v="0"/>
  </r>
  <r>
    <n v="11578217525"/>
    <x v="33"/>
    <s v="1"/>
    <m/>
    <x v="0"/>
    <x v="3"/>
    <x v="4"/>
    <s v="1 to 10%"/>
    <n v="2"/>
    <n v="0"/>
    <n v="0"/>
    <s v="Don't know"/>
    <s v=""/>
    <s v="Yes"/>
    <m/>
    <m/>
    <m/>
    <m/>
    <m/>
    <m/>
    <m/>
    <m/>
    <m/>
    <m/>
    <s v="None yet/too early to tell"/>
    <s v="Decrease"/>
    <n v="3"/>
    <n v="-3"/>
    <s v="-10 - -1%"/>
    <n v="1000"/>
    <n v="-1000"/>
    <s v="Yes"/>
    <s v="Bond(s)"/>
    <s v="U.S. Department of Agriculture loan(s)"/>
    <s v="State Revolving Fund loan(s)"/>
    <m/>
    <m/>
    <m/>
    <s v="No"/>
    <s v="No"/>
    <m/>
    <s v="None/NA"/>
    <m/>
    <m/>
    <m/>
    <s v="Help accessing Personal Protective Equipment (PPE)"/>
    <m/>
    <m/>
    <m/>
    <m/>
    <m/>
    <m/>
    <x v="243"/>
    <x v="0"/>
  </r>
  <r>
    <n v="11578280983"/>
    <x v="1"/>
    <s v="1"/>
    <m/>
    <x v="0"/>
    <x v="2"/>
    <x v="14"/>
    <s v="11 to 20%"/>
    <n v="0"/>
    <n v="0"/>
    <m/>
    <s v="More than a year"/>
    <n v="15"/>
    <s v="No"/>
    <m/>
    <m/>
    <m/>
    <m/>
    <m/>
    <m/>
    <m/>
    <m/>
    <m/>
    <m/>
    <m/>
    <m/>
    <m/>
    <n v="0"/>
    <s v="0 - 9%"/>
    <m/>
    <s v=""/>
    <s v="Yes"/>
    <m/>
    <s v="U.S. Department of Agriculture loan(s)"/>
    <m/>
    <m/>
    <m/>
    <m/>
    <s v="No"/>
    <s v="No"/>
    <m/>
    <m/>
    <m/>
    <m/>
    <m/>
    <m/>
    <m/>
    <m/>
    <m/>
    <m/>
    <m/>
    <s v="None/NA"/>
    <x v="244"/>
    <x v="0"/>
  </r>
  <r>
    <n v="11578459432"/>
    <x v="11"/>
    <s v="1"/>
    <m/>
    <x v="2"/>
    <x v="3"/>
    <x v="14"/>
    <s v="11 to 20%"/>
    <n v="0"/>
    <n v="2"/>
    <n v="0"/>
    <s v="More than a year"/>
    <n v="15"/>
    <s v="Not sure"/>
    <m/>
    <m/>
    <m/>
    <m/>
    <m/>
    <m/>
    <m/>
    <m/>
    <m/>
    <m/>
    <m/>
    <m/>
    <m/>
    <n v="0"/>
    <s v="0 - 9%"/>
    <m/>
    <s v=""/>
    <m/>
    <m/>
    <m/>
    <m/>
    <m/>
    <m/>
    <s v="Miscellaneous"/>
    <s v="No"/>
    <s v="No"/>
    <m/>
    <s v="None/NA"/>
    <m/>
    <s v="Help accessing financial assistance"/>
    <m/>
    <m/>
    <m/>
    <m/>
    <m/>
    <s v="Help planning for or adjusting to any future reopening (flushing, financing reconnections, etc.)"/>
    <s v="Not sure"/>
    <m/>
    <x v="245"/>
    <x v="0"/>
  </r>
  <r>
    <n v="11578512324"/>
    <x v="28"/>
    <s v="1"/>
    <m/>
    <x v="1"/>
    <x v="3"/>
    <x v="3"/>
    <m/>
    <n v="0"/>
    <n v="1"/>
    <n v="0"/>
    <s v="7 to 12 months"/>
    <n v="9"/>
    <s v="Yes"/>
    <m/>
    <s v="keeping staff"/>
    <m/>
    <m/>
    <m/>
    <s v="complying with state and/or federal regulations"/>
    <s v="delaying or impeding capital improvement projects"/>
    <m/>
    <m/>
    <m/>
    <m/>
    <s v="Decrease"/>
    <n v="50"/>
    <n v="-50"/>
    <s v="-50 - -41%"/>
    <n v="5000"/>
    <n v="-5000"/>
    <m/>
    <m/>
    <m/>
    <m/>
    <m/>
    <m/>
    <s v="Grant - no details provided"/>
    <s v="Not applicable"/>
    <s v="Yes"/>
    <s v="Receiving assistance for grants"/>
    <s v="Providing PPE/disinfectants"/>
    <m/>
    <m/>
    <m/>
    <m/>
    <m/>
    <m/>
    <m/>
    <m/>
    <s v="Not sure"/>
    <m/>
    <x v="246"/>
    <x v="0"/>
  </r>
  <r>
    <n v="11578549308"/>
    <x v="29"/>
    <s v="1"/>
    <m/>
    <x v="1"/>
    <x v="0"/>
    <x v="13"/>
    <s v="1 to 10%"/>
    <n v="8"/>
    <n v="0"/>
    <n v="0"/>
    <s v="Don't know"/>
    <s v=""/>
    <s v="No"/>
    <m/>
    <m/>
    <m/>
    <m/>
    <m/>
    <m/>
    <m/>
    <m/>
    <m/>
    <m/>
    <m/>
    <m/>
    <m/>
    <n v="0"/>
    <s v="0 - 9%"/>
    <m/>
    <s v=""/>
    <m/>
    <m/>
    <m/>
    <m/>
    <m/>
    <s v="Do not want to answer"/>
    <m/>
    <s v="No"/>
    <s v="No"/>
    <m/>
    <m/>
    <m/>
    <m/>
    <m/>
    <m/>
    <m/>
    <m/>
    <m/>
    <m/>
    <s v="Not sure"/>
    <m/>
    <x v="247"/>
    <x v="0"/>
  </r>
  <r>
    <n v="11578612254"/>
    <x v="3"/>
    <s v="1"/>
    <m/>
    <x v="1"/>
    <x v="2"/>
    <x v="8"/>
    <s v="21 to 30%"/>
    <n v="2"/>
    <n v="1"/>
    <n v="0"/>
    <s v="More than a year"/>
    <n v="15"/>
    <s v="No"/>
    <m/>
    <m/>
    <m/>
    <m/>
    <m/>
    <m/>
    <m/>
    <m/>
    <m/>
    <m/>
    <m/>
    <m/>
    <m/>
    <n v="0"/>
    <s v="0 - 9%"/>
    <m/>
    <s v=""/>
    <s v="Yes"/>
    <m/>
    <s v="U.S. Department of Agriculture loan(s)"/>
    <m/>
    <m/>
    <m/>
    <m/>
    <s v="No"/>
    <s v="No"/>
    <m/>
    <m/>
    <m/>
    <m/>
    <m/>
    <m/>
    <m/>
    <m/>
    <m/>
    <m/>
    <m/>
    <s v="None/NA"/>
    <x v="19"/>
    <x v="0"/>
  </r>
  <r>
    <n v="11578637090"/>
    <x v="11"/>
    <s v="34"/>
    <m/>
    <x v="1"/>
    <x v="2"/>
    <x v="46"/>
    <s v="51 to 60%"/>
    <n v="0"/>
    <n v="0"/>
    <n v="34"/>
    <s v="Do not want to answer"/>
    <s v=""/>
    <s v="Yes"/>
    <m/>
    <s v="keeping staff"/>
    <s v="paying bills, like electricity"/>
    <s v="paying for chemicals"/>
    <m/>
    <s v="complying with state and/or federal regulations"/>
    <m/>
    <m/>
    <m/>
    <m/>
    <m/>
    <s v="Decrease"/>
    <n v="60"/>
    <n v="-60"/>
    <s v="-60 - -51%"/>
    <m/>
    <s v=""/>
    <s v="No"/>
    <m/>
    <m/>
    <m/>
    <s v="Not borrowing"/>
    <m/>
    <m/>
    <s v="Yes"/>
    <s v="Yes"/>
    <s v="Merging"/>
    <m/>
    <m/>
    <m/>
    <m/>
    <m/>
    <m/>
    <m/>
    <m/>
    <m/>
    <s v="Not sure"/>
    <m/>
    <x v="19"/>
    <x v="0"/>
  </r>
  <r>
    <n v="11579732315"/>
    <x v="30"/>
    <s v="1"/>
    <m/>
    <x v="0"/>
    <x v="4"/>
    <x v="20"/>
    <s v="41 to 50%"/>
    <n v="25"/>
    <n v="2"/>
    <n v="0"/>
    <s v="2 to 6 months"/>
    <n v="4"/>
    <s v="Yes"/>
    <s v="paying staff"/>
    <m/>
    <s v="paying bills, like electricity"/>
    <s v="paying for chemicals"/>
    <s v="maintaining our system"/>
    <s v="complying with state and/or federal regulations"/>
    <s v="delaying or impeding capital improvement projects"/>
    <m/>
    <m/>
    <m/>
    <m/>
    <s v="Decrease"/>
    <n v="12"/>
    <n v="-12"/>
    <s v="-20 - -11%"/>
    <n v="100000"/>
    <n v="-100000"/>
    <s v="Yes"/>
    <s v="Bond(s)"/>
    <m/>
    <s v="State Revolving Fund loan(s)"/>
    <m/>
    <m/>
    <m/>
    <s v="Yes"/>
    <s v="Yes"/>
    <s v="Communication/Discussion - Providing help as needed"/>
    <s v="Participating in wastewater study"/>
    <m/>
    <m/>
    <m/>
    <s v="Help accessing Personal Protective Equipment (PPE)"/>
    <m/>
    <m/>
    <m/>
    <m/>
    <m/>
    <m/>
    <x v="248"/>
    <x v="0"/>
  </r>
  <r>
    <n v="11579734220"/>
    <x v="22"/>
    <s v="Multiple"/>
    <m/>
    <x v="2"/>
    <x v="2"/>
    <x v="11"/>
    <s v="1 to 10%"/>
    <n v="5"/>
    <n v="0"/>
    <n v="0"/>
    <s v="More than a year"/>
    <n v="15"/>
    <s v="Not sure"/>
    <m/>
    <m/>
    <m/>
    <m/>
    <m/>
    <m/>
    <m/>
    <m/>
    <m/>
    <m/>
    <m/>
    <m/>
    <m/>
    <n v="0"/>
    <s v="0 - 9%"/>
    <m/>
    <s v=""/>
    <s v="Yes"/>
    <s v="Bond(s)"/>
    <m/>
    <m/>
    <m/>
    <m/>
    <m/>
    <s v="No"/>
    <s v="No"/>
    <m/>
    <m/>
    <m/>
    <m/>
    <m/>
    <m/>
    <m/>
    <m/>
    <m/>
    <m/>
    <m/>
    <s v="None/NA"/>
    <x v="19"/>
    <x v="0"/>
  </r>
  <r>
    <n v="11579839405"/>
    <x v="21"/>
    <s v="1"/>
    <m/>
    <x v="2"/>
    <x v="0"/>
    <x v="6"/>
    <s v="0 percent"/>
    <n v="0"/>
    <n v="3"/>
    <n v="0"/>
    <s v="7 to 12 months"/>
    <n v="9"/>
    <s v="No"/>
    <m/>
    <m/>
    <m/>
    <m/>
    <m/>
    <m/>
    <m/>
    <m/>
    <m/>
    <m/>
    <m/>
    <m/>
    <m/>
    <n v="0"/>
    <s v="0 - 9%"/>
    <m/>
    <s v=""/>
    <s v="Yes"/>
    <m/>
    <m/>
    <s v="State Revolving Fund loan(s)"/>
    <m/>
    <m/>
    <m/>
    <s v="No"/>
    <s v="No"/>
    <m/>
    <m/>
    <m/>
    <m/>
    <m/>
    <m/>
    <m/>
    <m/>
    <m/>
    <m/>
    <s v="Not sure"/>
    <m/>
    <x v="249"/>
    <x v="0"/>
  </r>
  <r>
    <n v="11579868527"/>
    <x v="5"/>
    <s v="1"/>
    <m/>
    <x v="0"/>
    <x v="1"/>
    <x v="11"/>
    <s v="1 to 10%"/>
    <n v="9"/>
    <n v="0"/>
    <n v="0"/>
    <s v="Don't know"/>
    <s v=""/>
    <s v="Not sure"/>
    <m/>
    <m/>
    <m/>
    <m/>
    <m/>
    <m/>
    <m/>
    <m/>
    <m/>
    <m/>
    <m/>
    <m/>
    <m/>
    <n v="0"/>
    <s v="0 - 9%"/>
    <m/>
    <s v=""/>
    <m/>
    <m/>
    <m/>
    <m/>
    <m/>
    <s v="Do not want to answer"/>
    <m/>
    <s v="No"/>
    <s v="No"/>
    <s v="None/NA"/>
    <s v="None/NA"/>
    <m/>
    <m/>
    <m/>
    <s v="Help accessing Personal Protective Equipment (PPE)"/>
    <m/>
    <m/>
    <m/>
    <m/>
    <m/>
    <m/>
    <x v="250"/>
    <x v="0"/>
  </r>
  <r>
    <n v="11579880974"/>
    <x v="1"/>
    <s v="1"/>
    <m/>
    <x v="0"/>
    <x v="3"/>
    <x v="16"/>
    <s v="1 to 10%"/>
    <n v="1"/>
    <n v="2"/>
    <n v="0"/>
    <s v="2 to 6 months"/>
    <n v="4"/>
    <s v="No"/>
    <m/>
    <m/>
    <m/>
    <m/>
    <m/>
    <m/>
    <m/>
    <m/>
    <m/>
    <m/>
    <m/>
    <m/>
    <m/>
    <n v="0"/>
    <s v="0 - 9%"/>
    <m/>
    <s v=""/>
    <m/>
    <m/>
    <m/>
    <m/>
    <m/>
    <m/>
    <m/>
    <m/>
    <m/>
    <m/>
    <m/>
    <m/>
    <m/>
    <m/>
    <m/>
    <m/>
    <m/>
    <m/>
    <m/>
    <m/>
    <m/>
    <x v="251"/>
    <x v="0"/>
  </r>
  <r>
    <n v="11579886893"/>
    <x v="8"/>
    <s v="1"/>
    <m/>
    <x v="0"/>
    <x v="2"/>
    <x v="4"/>
    <s v="1 to 10%"/>
    <n v="4"/>
    <n v="0"/>
    <n v="0"/>
    <s v="Don't know"/>
    <s v=""/>
    <s v="Yes"/>
    <m/>
    <m/>
    <m/>
    <m/>
    <m/>
    <m/>
    <m/>
    <m/>
    <s v="unsure"/>
    <m/>
    <m/>
    <s v="Decrease"/>
    <n v="30"/>
    <n v="-30"/>
    <s v="-30 - -21%"/>
    <n v="35000"/>
    <n v="-35000"/>
    <s v="No"/>
    <m/>
    <m/>
    <m/>
    <s v="Not borrowing"/>
    <m/>
    <m/>
    <s v="No"/>
    <s v="No"/>
    <m/>
    <s v="None/NA"/>
    <m/>
    <s v="Help accessing financial assistance"/>
    <s v="Help with operations and maintenance"/>
    <s v="Help accessing Personal Protective Equipment (PPE)"/>
    <m/>
    <m/>
    <m/>
    <m/>
    <m/>
    <m/>
    <x v="252"/>
    <x v="0"/>
  </r>
  <r>
    <n v="11579918703"/>
    <x v="5"/>
    <s v="1"/>
    <m/>
    <x v="0"/>
    <x v="1"/>
    <x v="36"/>
    <s v="11 to 20%"/>
    <n v="12"/>
    <n v="0"/>
    <n v="0"/>
    <s v="More than a year"/>
    <n v="15"/>
    <s v="No"/>
    <m/>
    <m/>
    <m/>
    <m/>
    <m/>
    <m/>
    <m/>
    <m/>
    <m/>
    <m/>
    <m/>
    <m/>
    <m/>
    <n v="0"/>
    <s v="0 - 9%"/>
    <m/>
    <s v=""/>
    <s v="Yes"/>
    <m/>
    <s v="U.S. Department of Agriculture loan(s)"/>
    <m/>
    <m/>
    <m/>
    <m/>
    <s v="No"/>
    <s v="No"/>
    <m/>
    <m/>
    <m/>
    <m/>
    <m/>
    <m/>
    <m/>
    <m/>
    <m/>
    <m/>
    <s v="Not sure"/>
    <m/>
    <x v="253"/>
    <x v="0"/>
  </r>
  <r>
    <n v="11579970830"/>
    <x v="7"/>
    <s v="1"/>
    <m/>
    <x v="2"/>
    <x v="2"/>
    <x v="9"/>
    <s v="1 to 10%"/>
    <n v="2"/>
    <n v="2"/>
    <n v="0"/>
    <s v="More than a year"/>
    <n v="15"/>
    <s v="No"/>
    <m/>
    <m/>
    <m/>
    <m/>
    <m/>
    <m/>
    <m/>
    <m/>
    <m/>
    <m/>
    <m/>
    <m/>
    <m/>
    <n v="0"/>
    <s v="0 - 9%"/>
    <m/>
    <s v=""/>
    <s v="Yes"/>
    <s v="Bond(s)"/>
    <m/>
    <m/>
    <m/>
    <m/>
    <m/>
    <s v="No"/>
    <s v="No"/>
    <m/>
    <s v="None/NA"/>
    <m/>
    <m/>
    <m/>
    <m/>
    <m/>
    <m/>
    <m/>
    <m/>
    <s v="Not sure"/>
    <m/>
    <x v="254"/>
    <x v="0"/>
  </r>
  <r>
    <n v="11579975632"/>
    <x v="3"/>
    <s v="1"/>
    <m/>
    <x v="1"/>
    <x v="2"/>
    <x v="3"/>
    <m/>
    <n v="3"/>
    <n v="1"/>
    <n v="0"/>
    <s v="Don't know"/>
    <s v=""/>
    <s v="Not sure"/>
    <m/>
    <m/>
    <m/>
    <m/>
    <m/>
    <m/>
    <m/>
    <m/>
    <m/>
    <m/>
    <m/>
    <m/>
    <m/>
    <n v="0"/>
    <s v="0 - 9%"/>
    <m/>
    <s v=""/>
    <m/>
    <m/>
    <m/>
    <m/>
    <m/>
    <m/>
    <m/>
    <m/>
    <m/>
    <m/>
    <m/>
    <m/>
    <m/>
    <m/>
    <m/>
    <m/>
    <m/>
    <m/>
    <m/>
    <m/>
    <m/>
    <x v="255"/>
    <x v="0"/>
  </r>
  <r>
    <n v="11579976527"/>
    <x v="31"/>
    <s v="1"/>
    <m/>
    <x v="0"/>
    <x v="2"/>
    <x v="12"/>
    <s v="1 to 10%"/>
    <n v="1"/>
    <n v="1"/>
    <n v="0"/>
    <s v="7 to 12 months"/>
    <n v="9"/>
    <s v="Not sure"/>
    <m/>
    <m/>
    <m/>
    <m/>
    <m/>
    <m/>
    <m/>
    <m/>
    <m/>
    <m/>
    <m/>
    <m/>
    <m/>
    <n v="0"/>
    <s v="0 - 9%"/>
    <m/>
    <s v=""/>
    <s v="Yes"/>
    <m/>
    <s v="U.S. Department of Agriculture loan(s)"/>
    <m/>
    <m/>
    <m/>
    <m/>
    <s v="No"/>
    <s v="No"/>
    <m/>
    <s v="Participating in wastewater study"/>
    <m/>
    <m/>
    <m/>
    <m/>
    <m/>
    <m/>
    <m/>
    <m/>
    <s v="Not sure"/>
    <m/>
    <x v="256"/>
    <x v="0"/>
  </r>
  <r>
    <n v="11579990784"/>
    <x v="7"/>
    <s v="2"/>
    <m/>
    <x v="1"/>
    <x v="1"/>
    <x v="11"/>
    <s v="1 to 10%"/>
    <n v="6"/>
    <n v="1"/>
    <n v="0"/>
    <s v="More than a year"/>
    <n v="15"/>
    <s v="No"/>
    <m/>
    <m/>
    <m/>
    <m/>
    <m/>
    <m/>
    <m/>
    <m/>
    <m/>
    <m/>
    <m/>
    <m/>
    <m/>
    <n v="0"/>
    <s v="0 - 9%"/>
    <m/>
    <s v=""/>
    <s v="Yes"/>
    <s v="Bond(s)"/>
    <s v="U.S. Department of Agriculture loan(s)"/>
    <s v="State Revolving Fund loan(s)"/>
    <m/>
    <m/>
    <m/>
    <s v="No"/>
    <s v="No"/>
    <m/>
    <s v="None/NA"/>
    <m/>
    <m/>
    <m/>
    <m/>
    <m/>
    <m/>
    <m/>
    <m/>
    <s v="Not sure"/>
    <m/>
    <x v="257"/>
    <x v="0"/>
  </r>
  <r>
    <n v="11580056522"/>
    <x v="5"/>
    <s v="Multiple"/>
    <m/>
    <x v="1"/>
    <x v="1"/>
    <x v="11"/>
    <s v="1 to 10%"/>
    <n v="8"/>
    <n v="0"/>
    <n v="0"/>
    <s v="Less than 2 months"/>
    <n v="1"/>
    <s v="Yes"/>
    <s v="paying staff"/>
    <m/>
    <s v="paying bills, like electricity"/>
    <m/>
    <s v="maintaining our system"/>
    <m/>
    <s v="delaying or impeding capital improvement projects"/>
    <s v="paying back existing debt"/>
    <m/>
    <m/>
    <m/>
    <s v="Decrease"/>
    <m/>
    <s v=""/>
    <s v=""/>
    <n v="9000"/>
    <n v="-9000"/>
    <s v="Yes"/>
    <s v="Bond(s)"/>
    <m/>
    <m/>
    <m/>
    <m/>
    <m/>
    <s v="Yes"/>
    <s v="No"/>
    <m/>
    <m/>
    <m/>
    <s v="Help accessing financial assistance"/>
    <m/>
    <m/>
    <m/>
    <m/>
    <m/>
    <m/>
    <m/>
    <m/>
    <x v="19"/>
    <x v="0"/>
  </r>
  <r>
    <n v="11580059599"/>
    <x v="34"/>
    <s v="1"/>
    <m/>
    <x v="0"/>
    <x v="2"/>
    <x v="3"/>
    <m/>
    <m/>
    <m/>
    <m/>
    <s v="More than a year"/>
    <n v="15"/>
    <s v="Not sure"/>
    <m/>
    <m/>
    <m/>
    <m/>
    <m/>
    <m/>
    <m/>
    <m/>
    <m/>
    <m/>
    <m/>
    <m/>
    <m/>
    <n v="0"/>
    <s v="0 - 9%"/>
    <m/>
    <s v=""/>
    <s v="Yes"/>
    <m/>
    <s v="U.S. Department of Agriculture loan(s)"/>
    <m/>
    <m/>
    <m/>
    <m/>
    <s v="No"/>
    <s v="No"/>
    <m/>
    <m/>
    <m/>
    <m/>
    <m/>
    <m/>
    <m/>
    <m/>
    <m/>
    <m/>
    <s v="Not sure"/>
    <m/>
    <x v="258"/>
    <x v="0"/>
  </r>
  <r>
    <n v="11580088654"/>
    <x v="22"/>
    <s v="1"/>
    <m/>
    <x v="2"/>
    <x v="3"/>
    <x v="3"/>
    <m/>
    <n v="0"/>
    <n v="1"/>
    <n v="2"/>
    <s v="Not applicable - our system is presently unable to pay for all system expenses"/>
    <n v="0"/>
    <s v="No"/>
    <m/>
    <m/>
    <m/>
    <m/>
    <m/>
    <m/>
    <m/>
    <m/>
    <m/>
    <m/>
    <m/>
    <m/>
    <m/>
    <n v="0"/>
    <s v="0 - 9%"/>
    <m/>
    <s v=""/>
    <s v="Yes"/>
    <s v="Bond(s)"/>
    <m/>
    <m/>
    <m/>
    <m/>
    <m/>
    <s v="No"/>
    <s v="No"/>
    <m/>
    <m/>
    <m/>
    <m/>
    <m/>
    <m/>
    <m/>
    <m/>
    <m/>
    <m/>
    <s v="Not sure"/>
    <m/>
    <x v="19"/>
    <x v="0"/>
  </r>
  <r>
    <n v="11580120324"/>
    <x v="35"/>
    <s v="1"/>
    <m/>
    <x v="1"/>
    <x v="2"/>
    <x v="11"/>
    <s v="1 to 10%"/>
    <n v="0"/>
    <n v="0"/>
    <n v="3"/>
    <s v="Don't know"/>
    <s v=""/>
    <s v="Not sure"/>
    <m/>
    <m/>
    <m/>
    <m/>
    <m/>
    <m/>
    <m/>
    <m/>
    <m/>
    <m/>
    <m/>
    <m/>
    <m/>
    <n v="0"/>
    <s v="0 - 9%"/>
    <m/>
    <s v=""/>
    <s v="No"/>
    <m/>
    <m/>
    <m/>
    <s v="Not borrowing"/>
    <m/>
    <m/>
    <s v="Not applicable"/>
    <s v="No"/>
    <m/>
    <m/>
    <m/>
    <s v="Help accessing financial assistance"/>
    <m/>
    <m/>
    <m/>
    <m/>
    <m/>
    <m/>
    <m/>
    <m/>
    <x v="259"/>
    <x v="0"/>
  </r>
  <r>
    <n v="11580129348"/>
    <x v="36"/>
    <s v="1"/>
    <m/>
    <x v="0"/>
    <x v="2"/>
    <x v="16"/>
    <s v="1 to 10%"/>
    <n v="1"/>
    <n v="1"/>
    <n v="0"/>
    <s v="More than a year"/>
    <n v="15"/>
    <s v="No"/>
    <m/>
    <m/>
    <m/>
    <m/>
    <m/>
    <m/>
    <m/>
    <m/>
    <m/>
    <m/>
    <m/>
    <m/>
    <m/>
    <n v="0"/>
    <s v="0 - 9%"/>
    <m/>
    <s v=""/>
    <s v="Yes"/>
    <m/>
    <s v="U.S. Department of Agriculture loan(s)"/>
    <m/>
    <m/>
    <m/>
    <m/>
    <s v="No"/>
    <s v="No"/>
    <m/>
    <m/>
    <m/>
    <m/>
    <m/>
    <m/>
    <m/>
    <m/>
    <m/>
    <m/>
    <s v="Not sure"/>
    <m/>
    <x v="260"/>
    <x v="0"/>
  </r>
  <r>
    <n v="11580131820"/>
    <x v="19"/>
    <s v="1"/>
    <m/>
    <x v="1"/>
    <x v="2"/>
    <x v="11"/>
    <s v="1 to 10%"/>
    <n v="5"/>
    <n v="0"/>
    <n v="0"/>
    <s v="Don't know"/>
    <s v=""/>
    <s v="Not sure"/>
    <m/>
    <m/>
    <m/>
    <m/>
    <m/>
    <m/>
    <m/>
    <m/>
    <m/>
    <m/>
    <m/>
    <m/>
    <m/>
    <n v="0"/>
    <s v="0 - 9%"/>
    <m/>
    <s v=""/>
    <s v="Yes"/>
    <m/>
    <m/>
    <s v="State Revolving Fund loan(s)"/>
    <m/>
    <m/>
    <m/>
    <s v="No"/>
    <s v="Yes"/>
    <s v="Emergency assistance"/>
    <m/>
    <m/>
    <s v="Help accessing financial assistance"/>
    <m/>
    <m/>
    <m/>
    <m/>
    <s v="Help communicating with customers"/>
    <m/>
    <m/>
    <m/>
    <x v="19"/>
    <x v="0"/>
  </r>
  <r>
    <n v="11580136338"/>
    <x v="35"/>
    <s v="1"/>
    <m/>
    <x v="0"/>
    <x v="1"/>
    <x v="27"/>
    <s v="31 to 40%"/>
    <n v="6"/>
    <n v="0"/>
    <n v="0"/>
    <s v="7 to 12 months"/>
    <n v="9"/>
    <s v="No"/>
    <m/>
    <m/>
    <m/>
    <m/>
    <m/>
    <m/>
    <m/>
    <m/>
    <m/>
    <m/>
    <m/>
    <m/>
    <m/>
    <n v="0"/>
    <s v="0 - 9%"/>
    <m/>
    <s v=""/>
    <m/>
    <m/>
    <m/>
    <m/>
    <m/>
    <m/>
    <s v="None/don't know"/>
    <s v="No"/>
    <s v="No"/>
    <m/>
    <m/>
    <m/>
    <m/>
    <m/>
    <s v="Help accessing Personal Protective Equipment (PPE)"/>
    <m/>
    <m/>
    <m/>
    <m/>
    <m/>
    <m/>
    <x v="261"/>
    <x v="0"/>
  </r>
  <r>
    <n v="11580144512"/>
    <x v="10"/>
    <s v="1"/>
    <m/>
    <x v="1"/>
    <x v="3"/>
    <x v="6"/>
    <s v="0 percent"/>
    <n v="0"/>
    <n v="2"/>
    <n v="1"/>
    <s v="7 to 12 months"/>
    <n v="9"/>
    <s v="Not sure"/>
    <m/>
    <m/>
    <m/>
    <m/>
    <m/>
    <m/>
    <m/>
    <m/>
    <m/>
    <m/>
    <m/>
    <m/>
    <m/>
    <n v="0"/>
    <s v="0 - 9%"/>
    <m/>
    <s v=""/>
    <s v="Yes"/>
    <m/>
    <m/>
    <s v="State Revolving Fund loan(s)"/>
    <m/>
    <m/>
    <m/>
    <s v="No"/>
    <s v="No"/>
    <m/>
    <m/>
    <m/>
    <m/>
    <m/>
    <m/>
    <m/>
    <m/>
    <m/>
    <m/>
    <m/>
    <s v="Help with following social distancing protocols"/>
    <x v="262"/>
    <x v="0"/>
  </r>
  <r>
    <n v="11580153742"/>
    <x v="19"/>
    <s v="1"/>
    <m/>
    <x v="2"/>
    <x v="2"/>
    <x v="7"/>
    <s v="1 to 10%"/>
    <n v="5"/>
    <n v="0"/>
    <n v="0"/>
    <s v="7 to 12 months"/>
    <n v="9"/>
    <s v="Yes"/>
    <m/>
    <m/>
    <s v="paying bills, like electricity"/>
    <m/>
    <m/>
    <m/>
    <m/>
    <s v="paying back existing debt"/>
    <m/>
    <m/>
    <m/>
    <s v="Decrease"/>
    <n v="20"/>
    <n v="-20"/>
    <s v="-20 - -11%"/>
    <m/>
    <s v=""/>
    <s v="Yes"/>
    <m/>
    <s v="U.S. Department of Agriculture loan(s)"/>
    <m/>
    <m/>
    <m/>
    <m/>
    <s v="Yes"/>
    <s v="Yes"/>
    <s v="Emergency assistance"/>
    <m/>
    <m/>
    <s v="Help accessing financial assistance"/>
    <m/>
    <m/>
    <m/>
    <m/>
    <m/>
    <m/>
    <m/>
    <m/>
    <x v="19"/>
    <x v="0"/>
  </r>
  <r>
    <n v="11580165721"/>
    <x v="15"/>
    <s v="1"/>
    <m/>
    <x v="0"/>
    <x v="1"/>
    <x v="14"/>
    <s v="11 to 20%"/>
    <n v="20"/>
    <n v="2"/>
    <n v="0"/>
    <s v="7 to 12 months"/>
    <n v="9"/>
    <s v="Yes"/>
    <s v="paying staff"/>
    <s v="keeping staff"/>
    <m/>
    <s v="paying for chemicals"/>
    <s v="maintaining our system"/>
    <m/>
    <s v="delaying or impeding capital improvement projects"/>
    <m/>
    <m/>
    <m/>
    <m/>
    <s v="Decrease"/>
    <n v="29.5"/>
    <n v="-29.5"/>
    <s v="-30 - -21%"/>
    <n v="36000"/>
    <n v="-36000"/>
    <s v="Yes"/>
    <s v="Bond(s)"/>
    <m/>
    <m/>
    <m/>
    <m/>
    <s v="State gov. agency"/>
    <s v="No"/>
    <s v="Yes"/>
    <s v="Communication/Discussion - Sharing ideas/see what other organizations are doing"/>
    <s v="System hardship"/>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x v="263"/>
    <x v="0"/>
  </r>
  <r>
    <n v="11580166772"/>
    <x v="36"/>
    <s v="1"/>
    <m/>
    <x v="0"/>
    <x v="2"/>
    <x v="8"/>
    <s v="21 to 30%"/>
    <n v="1"/>
    <n v="1"/>
    <n v="0"/>
    <s v="7 to 12 months"/>
    <n v="9"/>
    <s v="Not sure"/>
    <m/>
    <m/>
    <m/>
    <m/>
    <m/>
    <m/>
    <m/>
    <m/>
    <m/>
    <m/>
    <m/>
    <m/>
    <m/>
    <n v="0"/>
    <s v="0 - 9%"/>
    <m/>
    <s v=""/>
    <s v="Yes"/>
    <s v="Bond(s)"/>
    <m/>
    <m/>
    <m/>
    <m/>
    <m/>
    <s v="No"/>
    <s v="No"/>
    <m/>
    <m/>
    <m/>
    <s v="Help accessing financial assistance"/>
    <m/>
    <s v="Help accessing Personal Protective Equipment (PPE)"/>
    <s v="Help accessing supplies/chemicals"/>
    <m/>
    <m/>
    <m/>
    <m/>
    <m/>
    <x v="264"/>
    <x v="0"/>
  </r>
  <r>
    <n v="11580185189"/>
    <x v="13"/>
    <s v="1"/>
    <m/>
    <x v="2"/>
    <x v="2"/>
    <x v="8"/>
    <s v="21 to 30%"/>
    <n v="3"/>
    <n v="0"/>
    <n v="0"/>
    <s v="Don't know"/>
    <s v=""/>
    <s v="Not sure"/>
    <m/>
    <m/>
    <m/>
    <m/>
    <m/>
    <m/>
    <m/>
    <m/>
    <m/>
    <m/>
    <m/>
    <m/>
    <m/>
    <n v="0"/>
    <s v="0 - 9%"/>
    <m/>
    <s v=""/>
    <m/>
    <m/>
    <m/>
    <m/>
    <m/>
    <s v="Do not want to answer"/>
    <m/>
    <s v="Not applicable"/>
    <s v="Not sure"/>
    <m/>
    <m/>
    <m/>
    <m/>
    <m/>
    <m/>
    <m/>
    <m/>
    <m/>
    <m/>
    <s v="Not sure"/>
    <m/>
    <x v="265"/>
    <x v="0"/>
  </r>
  <r>
    <n v="11580190359"/>
    <x v="34"/>
    <s v="1"/>
    <m/>
    <x v="2"/>
    <x v="3"/>
    <x v="2"/>
    <s v="11 to 20%"/>
    <n v="1"/>
    <n v="0"/>
    <n v="0"/>
    <s v="Don't know"/>
    <s v=""/>
    <s v="No"/>
    <m/>
    <m/>
    <m/>
    <m/>
    <m/>
    <m/>
    <m/>
    <m/>
    <m/>
    <m/>
    <m/>
    <m/>
    <m/>
    <n v="0"/>
    <s v="0 - 9%"/>
    <m/>
    <s v=""/>
    <s v="Yes"/>
    <m/>
    <s v="U.S. Department of Agriculture loan(s)"/>
    <m/>
    <m/>
    <m/>
    <m/>
    <s v="No"/>
    <s v="No"/>
    <m/>
    <m/>
    <m/>
    <m/>
    <m/>
    <m/>
    <m/>
    <m/>
    <m/>
    <m/>
    <s v="Not sure"/>
    <m/>
    <x v="266"/>
    <x v="0"/>
  </r>
  <r>
    <n v="11580202950"/>
    <x v="37"/>
    <s v="1"/>
    <s v="Incomplete"/>
    <x v="0"/>
    <x v="1"/>
    <x v="45"/>
    <s v="41 to 50%"/>
    <n v="16"/>
    <n v="0"/>
    <n v="0"/>
    <s v="More than a year"/>
    <n v="15"/>
    <s v="Yes"/>
    <m/>
    <m/>
    <m/>
    <m/>
    <m/>
    <m/>
    <m/>
    <m/>
    <m/>
    <m/>
    <m/>
    <m/>
    <m/>
    <s v=""/>
    <s v=""/>
    <m/>
    <s v=""/>
    <m/>
    <m/>
    <m/>
    <m/>
    <m/>
    <m/>
    <m/>
    <m/>
    <m/>
    <m/>
    <m/>
    <m/>
    <m/>
    <m/>
    <m/>
    <m/>
    <m/>
    <m/>
    <m/>
    <m/>
    <m/>
    <x v="267"/>
    <x v="0"/>
  </r>
  <r>
    <n v="11580209358"/>
    <x v="34"/>
    <s v="1"/>
    <m/>
    <x v="0"/>
    <x v="2"/>
    <x v="13"/>
    <s v="1 to 10%"/>
    <n v="1"/>
    <n v="2"/>
    <n v="0"/>
    <s v="Don't know"/>
    <s v=""/>
    <s v="Not sure"/>
    <m/>
    <m/>
    <m/>
    <m/>
    <m/>
    <m/>
    <m/>
    <m/>
    <m/>
    <m/>
    <m/>
    <m/>
    <m/>
    <n v="0"/>
    <s v="0 - 9%"/>
    <m/>
    <s v=""/>
    <s v="Yes"/>
    <m/>
    <s v="U.S. Department of Agriculture loan(s)"/>
    <m/>
    <m/>
    <m/>
    <m/>
    <s v="No"/>
    <s v="No"/>
    <m/>
    <m/>
    <m/>
    <m/>
    <m/>
    <m/>
    <m/>
    <m/>
    <m/>
    <m/>
    <s v="Not sure"/>
    <m/>
    <x v="268"/>
    <x v="0"/>
  </r>
  <r>
    <n v="11580213131"/>
    <x v="37"/>
    <s v="2"/>
    <s v="Incomplete"/>
    <x v="0"/>
    <x v="2"/>
    <x v="11"/>
    <s v="1 to 10%"/>
    <n v="4"/>
    <n v="0"/>
    <n v="0"/>
    <s v="7 to 12 months"/>
    <n v="9"/>
    <s v="Yes"/>
    <m/>
    <m/>
    <m/>
    <m/>
    <m/>
    <m/>
    <m/>
    <m/>
    <m/>
    <m/>
    <m/>
    <m/>
    <m/>
    <s v=""/>
    <s v=""/>
    <m/>
    <s v=""/>
    <m/>
    <m/>
    <m/>
    <m/>
    <m/>
    <m/>
    <m/>
    <m/>
    <m/>
    <m/>
    <m/>
    <m/>
    <m/>
    <m/>
    <m/>
    <m/>
    <m/>
    <m/>
    <m/>
    <m/>
    <m/>
    <x v="269"/>
    <x v="0"/>
  </r>
  <r>
    <n v="11580253979"/>
    <x v="37"/>
    <s v="1"/>
    <m/>
    <x v="0"/>
    <x v="2"/>
    <x v="28"/>
    <s v="11 to 20%"/>
    <n v="1"/>
    <n v="1"/>
    <n v="0"/>
    <s v="7 to 12 months"/>
    <n v="9"/>
    <s v="No"/>
    <m/>
    <m/>
    <m/>
    <m/>
    <m/>
    <m/>
    <m/>
    <m/>
    <m/>
    <m/>
    <m/>
    <m/>
    <m/>
    <n v="0"/>
    <s v="0 - 9%"/>
    <m/>
    <s v=""/>
    <s v="Yes"/>
    <m/>
    <m/>
    <s v="State Revolving Fund loan(s)"/>
    <m/>
    <m/>
    <m/>
    <s v="No"/>
    <s v="Not sure"/>
    <m/>
    <m/>
    <m/>
    <m/>
    <m/>
    <s v="Help accessing Personal Protective Equipment (PPE)"/>
    <m/>
    <m/>
    <m/>
    <m/>
    <m/>
    <m/>
    <x v="270"/>
    <x v="0"/>
  </r>
  <r>
    <n v="11580267477"/>
    <x v="35"/>
    <s v="1"/>
    <m/>
    <x v="0"/>
    <x v="1"/>
    <x v="47"/>
    <s v="41 to 50%"/>
    <n v="5"/>
    <n v="0"/>
    <n v="0"/>
    <s v="More than a year"/>
    <n v="15"/>
    <s v="Yes"/>
    <m/>
    <m/>
    <s v="paying bills, like electricity"/>
    <s v="paying for chemicals"/>
    <m/>
    <m/>
    <s v="delaying or impeding capital improvement projects"/>
    <m/>
    <m/>
    <m/>
    <m/>
    <s v="Decrease"/>
    <n v="10"/>
    <n v="-10"/>
    <s v="-10 - -1%"/>
    <n v="2000"/>
    <n v="-2000"/>
    <s v="Yes"/>
    <m/>
    <s v="U.S. Department of Agriculture loan(s)"/>
    <m/>
    <m/>
    <m/>
    <m/>
    <s v="No"/>
    <s v="No"/>
    <m/>
    <m/>
    <m/>
    <m/>
    <m/>
    <s v="Help accessing Personal Protective Equipment (PPE)"/>
    <m/>
    <m/>
    <m/>
    <m/>
    <s v="Not sure"/>
    <m/>
    <x v="271"/>
    <x v="0"/>
  </r>
  <r>
    <n v="11580267837"/>
    <x v="5"/>
    <s v="1"/>
    <m/>
    <x v="1"/>
    <x v="1"/>
    <x v="11"/>
    <s v="1 to 10%"/>
    <n v="5"/>
    <n v="2"/>
    <n v="1"/>
    <s v="Don't know"/>
    <s v=""/>
    <s v="Not sure"/>
    <m/>
    <m/>
    <m/>
    <m/>
    <m/>
    <m/>
    <m/>
    <m/>
    <m/>
    <m/>
    <m/>
    <m/>
    <m/>
    <n v="0"/>
    <s v="0 - 9%"/>
    <m/>
    <s v=""/>
    <s v="Yes"/>
    <m/>
    <s v="U.S. Department of Agriculture loan(s)"/>
    <s v="State Revolving Fund loan(s)"/>
    <m/>
    <m/>
    <m/>
    <s v="No"/>
    <s v="No"/>
    <m/>
    <s v="Assistance to customers with payments and/or suspended shutoffs"/>
    <m/>
    <m/>
    <m/>
    <m/>
    <m/>
    <m/>
    <m/>
    <m/>
    <m/>
    <s v="Help collecting payments"/>
    <x v="19"/>
    <x v="0"/>
  </r>
  <r>
    <n v="11580421130"/>
    <x v="34"/>
    <s v="1"/>
    <m/>
    <x v="1"/>
    <x v="3"/>
    <x v="12"/>
    <s v="1 to 10%"/>
    <n v="0"/>
    <n v="0"/>
    <n v="2"/>
    <s v="Don't know"/>
    <s v=""/>
    <s v="Not sure"/>
    <m/>
    <m/>
    <m/>
    <m/>
    <m/>
    <m/>
    <m/>
    <m/>
    <m/>
    <m/>
    <m/>
    <m/>
    <m/>
    <n v="0"/>
    <s v="0 - 9%"/>
    <m/>
    <s v=""/>
    <s v="Yes"/>
    <s v="Bond(s)"/>
    <s v="U.S. Department of Agriculture loan(s)"/>
    <m/>
    <m/>
    <m/>
    <m/>
    <s v="No"/>
    <s v="No"/>
    <m/>
    <m/>
    <m/>
    <m/>
    <m/>
    <m/>
    <m/>
    <m/>
    <m/>
    <m/>
    <s v="Not sure"/>
    <m/>
    <x v="272"/>
    <x v="0"/>
  </r>
  <r>
    <n v="11580428808"/>
    <x v="1"/>
    <s v="1"/>
    <m/>
    <x v="0"/>
    <x v="3"/>
    <x v="6"/>
    <s v="0 percent"/>
    <n v="0"/>
    <n v="1"/>
    <n v="1"/>
    <s v="More than a year"/>
    <n v="15"/>
    <s v="No"/>
    <m/>
    <m/>
    <m/>
    <m/>
    <m/>
    <m/>
    <m/>
    <m/>
    <m/>
    <m/>
    <m/>
    <m/>
    <m/>
    <n v="0"/>
    <s v="0 - 9%"/>
    <m/>
    <s v=""/>
    <s v="Yes"/>
    <m/>
    <m/>
    <m/>
    <m/>
    <m/>
    <s v="Communities Unlimited"/>
    <s v="No"/>
    <s v="No"/>
    <m/>
    <m/>
    <m/>
    <m/>
    <m/>
    <m/>
    <m/>
    <m/>
    <m/>
    <m/>
    <s v="Not sure"/>
    <m/>
    <x v="273"/>
    <x v="0"/>
  </r>
  <r>
    <n v="11580447536"/>
    <x v="34"/>
    <s v="1"/>
    <m/>
    <x v="1"/>
    <x v="2"/>
    <x v="4"/>
    <s v="1 to 10%"/>
    <n v="2"/>
    <n v="1"/>
    <n v="0"/>
    <s v="More than a year"/>
    <n v="15"/>
    <s v="No"/>
    <m/>
    <m/>
    <m/>
    <m/>
    <m/>
    <m/>
    <m/>
    <m/>
    <m/>
    <m/>
    <m/>
    <m/>
    <m/>
    <n v="0"/>
    <s v="0 - 9%"/>
    <m/>
    <s v=""/>
    <s v="Yes"/>
    <s v="Bond(s)"/>
    <s v="U.S. Department of Agriculture loan(s)"/>
    <m/>
    <m/>
    <m/>
    <m/>
    <s v="No"/>
    <s v="No"/>
    <m/>
    <m/>
    <m/>
    <m/>
    <m/>
    <m/>
    <m/>
    <m/>
    <m/>
    <m/>
    <s v="Not sure"/>
    <m/>
    <x v="19"/>
    <x v="0"/>
  </r>
  <r>
    <n v="11580450014"/>
    <x v="3"/>
    <s v="1"/>
    <m/>
    <x v="0"/>
    <x v="2"/>
    <x v="31"/>
    <s v="1 to 10%"/>
    <n v="4"/>
    <n v="0"/>
    <n v="0"/>
    <s v="Don't know"/>
    <s v=""/>
    <s v="Yes"/>
    <s v="paying staff"/>
    <s v="keeping staff"/>
    <s v="paying bills, like electricity"/>
    <m/>
    <s v="maintaining our system"/>
    <m/>
    <s v="delaying or impeding capital improvement projects"/>
    <s v="paying back existing debt"/>
    <m/>
    <m/>
    <s v="Keeping staff"/>
    <s v="Decrease"/>
    <n v="24"/>
    <n v="-24"/>
    <s v="-30 - -21%"/>
    <n v="8926"/>
    <n v="-8926"/>
    <s v="Yes"/>
    <s v="Bond(s)"/>
    <s v="U.S. Department of Agriculture loan(s)"/>
    <m/>
    <m/>
    <m/>
    <s v="Bank loan"/>
    <s v="Yes"/>
    <s v="No"/>
    <m/>
    <m/>
    <s v="Help navigating resources and/or policy changes"/>
    <s v="Help accessing financial assistance"/>
    <m/>
    <m/>
    <m/>
    <m/>
    <m/>
    <s v="Help planning for or adjusting to any future reopening (flushing, financing reconnections, etc.)"/>
    <m/>
    <m/>
    <x v="274"/>
    <x v="0"/>
  </r>
  <r>
    <n v="11580465020"/>
    <x v="38"/>
    <s v="1"/>
    <m/>
    <x v="0"/>
    <x v="2"/>
    <x v="14"/>
    <s v="11 to 20%"/>
    <n v="2"/>
    <n v="0"/>
    <n v="0"/>
    <s v="Don't know"/>
    <s v=""/>
    <s v="Yes"/>
    <m/>
    <m/>
    <m/>
    <m/>
    <m/>
    <m/>
    <s v="delaying or impeding capital improvement projects"/>
    <m/>
    <s v="unsure"/>
    <m/>
    <m/>
    <s v="Decrease"/>
    <m/>
    <s v=""/>
    <s v=""/>
    <m/>
    <s v=""/>
    <s v="Yes"/>
    <m/>
    <s v="U.S. Department of Agriculture loan(s)"/>
    <s v="State Revolving Fund loan(s)"/>
    <m/>
    <m/>
    <s v="State gov. agency"/>
    <s v="No"/>
    <s v="Not sure"/>
    <m/>
    <m/>
    <m/>
    <m/>
    <m/>
    <m/>
    <m/>
    <m/>
    <m/>
    <s v="Help planning for or adjusting to any future reopening (flushing, financing reconnections, etc.)"/>
    <s v="Not sure"/>
    <m/>
    <x v="275"/>
    <x v="0"/>
  </r>
  <r>
    <n v="11580465958"/>
    <x v="38"/>
    <s v="Multiple"/>
    <m/>
    <x v="1"/>
    <x v="2"/>
    <x v="3"/>
    <m/>
    <n v="1"/>
    <n v="0"/>
    <n v="3"/>
    <s v="Don't know"/>
    <s v=""/>
    <s v="Not sure"/>
    <m/>
    <m/>
    <m/>
    <m/>
    <m/>
    <m/>
    <m/>
    <m/>
    <m/>
    <m/>
    <m/>
    <m/>
    <m/>
    <n v="0"/>
    <s v="0 - 9%"/>
    <m/>
    <s v=""/>
    <s v="Yes"/>
    <m/>
    <s v="U.S. Department of Agriculture loan(s)"/>
    <m/>
    <m/>
    <m/>
    <m/>
    <s v="No"/>
    <s v="No"/>
    <m/>
    <m/>
    <m/>
    <m/>
    <m/>
    <m/>
    <m/>
    <m/>
    <m/>
    <m/>
    <s v="Not sure"/>
    <m/>
    <x v="19"/>
    <x v="0"/>
  </r>
  <r>
    <n v="11580478056"/>
    <x v="3"/>
    <s v="1"/>
    <m/>
    <x v="0"/>
    <x v="1"/>
    <x v="28"/>
    <s v="11 to 20%"/>
    <n v="2"/>
    <n v="0"/>
    <n v="0"/>
    <s v="2 to 6 months"/>
    <n v="4"/>
    <s v="Yes"/>
    <s v="paying staff"/>
    <m/>
    <s v="paying bills, like electricity"/>
    <s v="paying for chemicals"/>
    <s v="maintaining our system"/>
    <m/>
    <s v="delaying or impeding capital improvement projects"/>
    <m/>
    <m/>
    <m/>
    <m/>
    <s v="Decrease"/>
    <n v="30"/>
    <n v="-30"/>
    <s v="-30 - -21%"/>
    <n v="50000"/>
    <n v="-50000"/>
    <s v="No"/>
    <m/>
    <m/>
    <m/>
    <s v="Not borrowing"/>
    <m/>
    <m/>
    <s v="Not applicable"/>
    <s v="Not sure"/>
    <m/>
    <m/>
    <s v="Help navigating resources and/or policy changes"/>
    <s v="Help accessing financial assistance"/>
    <m/>
    <m/>
    <s v="Help accessing supplies/chemicals"/>
    <m/>
    <m/>
    <m/>
    <m/>
    <m/>
    <x v="276"/>
    <x v="0"/>
  </r>
  <r>
    <n v="11580492543"/>
    <x v="37"/>
    <s v="1"/>
    <s v="Incomplete"/>
    <x v="0"/>
    <x v="1"/>
    <x v="18"/>
    <s v="11 to 20%"/>
    <n v="7"/>
    <n v="0"/>
    <n v="0"/>
    <s v="7 to 12 months"/>
    <n v="9"/>
    <s v="Yes"/>
    <m/>
    <m/>
    <m/>
    <m/>
    <m/>
    <m/>
    <m/>
    <m/>
    <m/>
    <m/>
    <m/>
    <m/>
    <m/>
    <s v=""/>
    <s v=""/>
    <m/>
    <s v=""/>
    <m/>
    <m/>
    <m/>
    <m/>
    <m/>
    <m/>
    <m/>
    <m/>
    <m/>
    <m/>
    <m/>
    <m/>
    <m/>
    <m/>
    <m/>
    <m/>
    <m/>
    <m/>
    <m/>
    <m/>
    <m/>
    <x v="277"/>
    <x v="0"/>
  </r>
  <r>
    <n v="11580506329"/>
    <x v="37"/>
    <s v="1"/>
    <m/>
    <x v="1"/>
    <x v="2"/>
    <x v="35"/>
    <s v="21 to 30%"/>
    <n v="4"/>
    <n v="1"/>
    <n v="0"/>
    <s v="Don't know"/>
    <s v=""/>
    <s v="Yes"/>
    <m/>
    <m/>
    <m/>
    <m/>
    <s v="maintaining our system"/>
    <s v="complying with state and/or federal regulations"/>
    <s v="delaying or impeding capital improvement projects"/>
    <m/>
    <s v="unsure"/>
    <m/>
    <m/>
    <s v="No change"/>
    <n v="0"/>
    <n v="0"/>
    <s v="0 - 9%"/>
    <n v="0"/>
    <n v="0"/>
    <s v="Yes"/>
    <m/>
    <m/>
    <s v="State Revolving Fund loan(s)"/>
    <m/>
    <m/>
    <m/>
    <s v="No"/>
    <s v="No"/>
    <m/>
    <m/>
    <m/>
    <m/>
    <m/>
    <s v="Help accessing Personal Protective Equipment (PPE)"/>
    <m/>
    <m/>
    <m/>
    <m/>
    <m/>
    <m/>
    <x v="278"/>
    <x v="0"/>
  </r>
  <r>
    <n v="11580531276"/>
    <x v="37"/>
    <s v="1"/>
    <m/>
    <x v="0"/>
    <x v="2"/>
    <x v="11"/>
    <s v="1 to 10%"/>
    <n v="2"/>
    <n v="0"/>
    <m/>
    <s v="2 to 6 months"/>
    <n v="4"/>
    <s v="Not sure"/>
    <m/>
    <m/>
    <m/>
    <m/>
    <m/>
    <m/>
    <m/>
    <m/>
    <m/>
    <m/>
    <m/>
    <m/>
    <m/>
    <n v="0"/>
    <s v="0 - 9%"/>
    <m/>
    <s v=""/>
    <s v="Yes"/>
    <m/>
    <m/>
    <s v="State Revolving Fund loan(s)"/>
    <m/>
    <m/>
    <s v="Miscellaneous"/>
    <s v="Yes"/>
    <s v="No"/>
    <m/>
    <m/>
    <m/>
    <m/>
    <m/>
    <m/>
    <m/>
    <m/>
    <m/>
    <m/>
    <s v="Not sure"/>
    <m/>
    <x v="279"/>
    <x v="0"/>
  </r>
  <r>
    <n v="11580537858"/>
    <x v="22"/>
    <s v="1"/>
    <m/>
    <x v="1"/>
    <x v="2"/>
    <x v="30"/>
    <s v="11 to 20%"/>
    <n v="2"/>
    <n v="2"/>
    <n v="0"/>
    <s v="7 to 12 months"/>
    <n v="9"/>
    <s v="No"/>
    <m/>
    <m/>
    <m/>
    <m/>
    <m/>
    <m/>
    <m/>
    <m/>
    <m/>
    <m/>
    <m/>
    <m/>
    <m/>
    <n v="0"/>
    <s v="0 - 9%"/>
    <m/>
    <s v=""/>
    <s v="Yes"/>
    <m/>
    <m/>
    <s v="State Revolving Fund loan(s)"/>
    <m/>
    <m/>
    <m/>
    <s v="No"/>
    <s v="Yes"/>
    <s v="Personnel backups"/>
    <m/>
    <m/>
    <m/>
    <m/>
    <s v="Help accessing Personal Protective Equipment (PPE)"/>
    <m/>
    <m/>
    <m/>
    <m/>
    <m/>
    <m/>
    <x v="280"/>
    <x v="0"/>
  </r>
  <r>
    <n v="11580550065"/>
    <x v="13"/>
    <s v="1"/>
    <m/>
    <x v="0"/>
    <x v="3"/>
    <x v="21"/>
    <s v="21 to 30%"/>
    <n v="0"/>
    <n v="1"/>
    <n v="0"/>
    <s v="Don't know"/>
    <s v=""/>
    <s v="Yes"/>
    <m/>
    <m/>
    <m/>
    <m/>
    <m/>
    <m/>
    <m/>
    <m/>
    <m/>
    <m/>
    <s v="Payment collection"/>
    <s v="Decrease"/>
    <n v="30"/>
    <n v="-30"/>
    <s v="-30 - -21%"/>
    <n v="2000"/>
    <n v="-2000"/>
    <m/>
    <m/>
    <m/>
    <m/>
    <m/>
    <m/>
    <m/>
    <m/>
    <m/>
    <m/>
    <m/>
    <m/>
    <m/>
    <m/>
    <m/>
    <m/>
    <m/>
    <m/>
    <m/>
    <m/>
    <m/>
    <x v="281"/>
    <x v="0"/>
  </r>
  <r>
    <n v="11580554342"/>
    <x v="31"/>
    <s v="1"/>
    <m/>
    <x v="2"/>
    <x v="3"/>
    <x v="31"/>
    <s v="1 to 10%"/>
    <n v="0"/>
    <n v="0"/>
    <n v="1"/>
    <s v="More than a year"/>
    <n v="15"/>
    <s v="Not sure"/>
    <m/>
    <m/>
    <m/>
    <m/>
    <m/>
    <m/>
    <m/>
    <m/>
    <m/>
    <m/>
    <m/>
    <m/>
    <m/>
    <n v="0"/>
    <s v="0 - 9%"/>
    <m/>
    <s v=""/>
    <s v="Yes"/>
    <m/>
    <s v="U.S. Department of Agriculture loan(s)"/>
    <m/>
    <m/>
    <m/>
    <m/>
    <s v="No"/>
    <s v="No"/>
    <m/>
    <m/>
    <m/>
    <m/>
    <m/>
    <m/>
    <m/>
    <m/>
    <m/>
    <m/>
    <s v="Not sure"/>
    <m/>
    <x v="282"/>
    <x v="0"/>
  </r>
  <r>
    <n v="11580574990"/>
    <x v="25"/>
    <s v="1"/>
    <m/>
    <x v="0"/>
    <x v="2"/>
    <x v="11"/>
    <s v="1 to 10%"/>
    <n v="3"/>
    <n v="0"/>
    <n v="0"/>
    <s v="Don't know"/>
    <s v=""/>
    <s v="Not sure"/>
    <m/>
    <m/>
    <m/>
    <m/>
    <m/>
    <m/>
    <m/>
    <m/>
    <m/>
    <m/>
    <m/>
    <m/>
    <m/>
    <n v="0"/>
    <s v="0 - 9%"/>
    <m/>
    <s v=""/>
    <m/>
    <m/>
    <m/>
    <m/>
    <m/>
    <m/>
    <s v="EPA; State gov. agency"/>
    <s v="No"/>
    <s v="No"/>
    <m/>
    <m/>
    <s v="Help navigating resources and/or policy changes"/>
    <m/>
    <m/>
    <s v="Help accessing Personal Protective Equipment (PPE)"/>
    <m/>
    <m/>
    <m/>
    <m/>
    <m/>
    <m/>
    <x v="283"/>
    <x v="0"/>
  </r>
  <r>
    <n v="11580579385"/>
    <x v="38"/>
    <s v="0"/>
    <m/>
    <x v="0"/>
    <x v="2"/>
    <x v="48"/>
    <s v="51 to 60%"/>
    <n v="3"/>
    <n v="3"/>
    <n v="0"/>
    <s v="Don't know"/>
    <s v=""/>
    <s v="Yes"/>
    <s v="paying staff"/>
    <s v="keeping staff"/>
    <s v="paying bills, like electricity"/>
    <s v="paying for chemicals"/>
    <s v="maintaining our system"/>
    <m/>
    <s v="delaying or impeding capital improvement projects"/>
    <s v="paying back existing debt"/>
    <m/>
    <m/>
    <s v="Keeping staff"/>
    <s v="No change"/>
    <n v="0"/>
    <n v="0"/>
    <s v="0 - 9%"/>
    <n v="0"/>
    <n v="0"/>
    <s v="Yes"/>
    <m/>
    <m/>
    <m/>
    <m/>
    <m/>
    <s v="USDA - grant"/>
    <s v="No"/>
    <s v="Yes"/>
    <s v="Emergency assistance"/>
    <m/>
    <s v="Help navigating resources and/or policy changes"/>
    <m/>
    <s v="Help with operations and maintenance"/>
    <s v="Help accessing Personal Protective Equipment (PPE)"/>
    <m/>
    <m/>
    <m/>
    <s v="Help planning for or adjusting to any future reopening (flushing, financing reconnections, etc.)"/>
    <s v="Not sure"/>
    <m/>
    <x v="284"/>
    <x v="0"/>
  </r>
  <r>
    <n v="11580599480"/>
    <x v="38"/>
    <s v="1"/>
    <m/>
    <x v="0"/>
    <x v="2"/>
    <x v="3"/>
    <m/>
    <n v="2"/>
    <n v="0"/>
    <n v="0"/>
    <s v="More than a year"/>
    <n v="15"/>
    <s v="Not sure"/>
    <m/>
    <m/>
    <m/>
    <m/>
    <m/>
    <m/>
    <m/>
    <m/>
    <m/>
    <m/>
    <m/>
    <m/>
    <m/>
    <n v="0"/>
    <s v="0 - 9%"/>
    <m/>
    <s v=""/>
    <s v="Yes"/>
    <m/>
    <s v="U.S. Department of Agriculture loan(s)"/>
    <m/>
    <m/>
    <m/>
    <m/>
    <s v="No"/>
    <s v="No"/>
    <m/>
    <m/>
    <m/>
    <m/>
    <m/>
    <m/>
    <m/>
    <m/>
    <m/>
    <m/>
    <s v="Not sure"/>
    <m/>
    <x v="285"/>
    <x v="0"/>
  </r>
  <r>
    <n v="11580607991"/>
    <x v="2"/>
    <s v="1"/>
    <m/>
    <x v="0"/>
    <x v="2"/>
    <x v="49"/>
    <s v="61 to 70%"/>
    <n v="8"/>
    <n v="1"/>
    <n v="0"/>
    <s v="2 to 6 months"/>
    <n v="4"/>
    <s v="Yes"/>
    <m/>
    <m/>
    <m/>
    <m/>
    <m/>
    <m/>
    <m/>
    <m/>
    <m/>
    <m/>
    <s v="None yet/too early to tell"/>
    <s v="No change"/>
    <n v="0"/>
    <n v="0"/>
    <s v="0 - 9%"/>
    <n v="0"/>
    <n v="0"/>
    <s v="Yes"/>
    <m/>
    <m/>
    <m/>
    <m/>
    <m/>
    <s v="State gov. agency"/>
    <s v="No"/>
    <s v="No"/>
    <m/>
    <m/>
    <m/>
    <m/>
    <m/>
    <m/>
    <m/>
    <m/>
    <m/>
    <m/>
    <s v="Not sure"/>
    <m/>
    <x v="286"/>
    <x v="0"/>
  </r>
  <r>
    <n v="11580623567"/>
    <x v="5"/>
    <s v="Multiple"/>
    <m/>
    <x v="1"/>
    <x v="4"/>
    <x v="9"/>
    <s v="1 to 10%"/>
    <n v="14"/>
    <n v="0"/>
    <n v="0"/>
    <s v="More than a year"/>
    <n v="15"/>
    <s v="Yes"/>
    <m/>
    <m/>
    <m/>
    <m/>
    <s v="maintaining our system"/>
    <m/>
    <m/>
    <m/>
    <m/>
    <m/>
    <m/>
    <s v="Decrease"/>
    <n v="3"/>
    <n v="-3"/>
    <s v="-10 - -1%"/>
    <n v="6000"/>
    <n v="-6000"/>
    <s v="Yes"/>
    <m/>
    <s v="U.S. Department of Agriculture loan(s)"/>
    <m/>
    <m/>
    <m/>
    <m/>
    <s v="No"/>
    <s v="No"/>
    <m/>
    <m/>
    <m/>
    <m/>
    <m/>
    <s v="Help accessing Personal Protective Equipment (PPE)"/>
    <s v="Help accessing supplies/chemicals"/>
    <m/>
    <m/>
    <m/>
    <m/>
    <m/>
    <x v="19"/>
    <x v="0"/>
  </r>
  <r>
    <n v="11580687315"/>
    <x v="2"/>
    <s v="1"/>
    <m/>
    <x v="0"/>
    <x v="2"/>
    <x v="11"/>
    <s v="1 to 10%"/>
    <n v="4"/>
    <n v="0"/>
    <n v="0"/>
    <s v="More than a year"/>
    <n v="15"/>
    <s v="Not sure"/>
    <m/>
    <m/>
    <m/>
    <m/>
    <m/>
    <m/>
    <m/>
    <m/>
    <m/>
    <m/>
    <m/>
    <m/>
    <m/>
    <n v="0"/>
    <s v="0 - 9%"/>
    <m/>
    <s v=""/>
    <s v="Yes"/>
    <m/>
    <m/>
    <m/>
    <m/>
    <m/>
    <s v="Bank loan"/>
    <s v="No"/>
    <s v="No"/>
    <m/>
    <s v="Providing food/meals"/>
    <m/>
    <m/>
    <m/>
    <m/>
    <m/>
    <m/>
    <m/>
    <m/>
    <s v="Not sure"/>
    <m/>
    <x v="287"/>
    <x v="0"/>
  </r>
  <r>
    <n v="11580722551"/>
    <x v="39"/>
    <s v="1"/>
    <m/>
    <x v="0"/>
    <x v="3"/>
    <x v="22"/>
    <s v="1 to 10%"/>
    <n v="3"/>
    <n v="2"/>
    <n v="0"/>
    <s v="7 to 12 months"/>
    <n v="9"/>
    <s v="Not sure"/>
    <m/>
    <m/>
    <m/>
    <m/>
    <m/>
    <m/>
    <m/>
    <m/>
    <m/>
    <m/>
    <m/>
    <m/>
    <m/>
    <n v="0"/>
    <s v="0 - 9%"/>
    <m/>
    <s v=""/>
    <s v="Yes"/>
    <m/>
    <s v="U.S. Department of Agriculture loan(s)"/>
    <m/>
    <m/>
    <m/>
    <m/>
    <s v="No"/>
    <s v="No"/>
    <m/>
    <m/>
    <m/>
    <m/>
    <m/>
    <m/>
    <m/>
    <m/>
    <m/>
    <m/>
    <s v="Not sure"/>
    <m/>
    <x v="288"/>
    <x v="0"/>
  </r>
  <r>
    <n v="11580732897"/>
    <x v="1"/>
    <s v="Multiple"/>
    <m/>
    <x v="1"/>
    <x v="1"/>
    <x v="18"/>
    <s v="11 to 20%"/>
    <n v="13"/>
    <n v="1"/>
    <n v="0"/>
    <s v="Don't know"/>
    <s v=""/>
    <s v="Yes"/>
    <m/>
    <m/>
    <m/>
    <m/>
    <m/>
    <m/>
    <m/>
    <m/>
    <m/>
    <m/>
    <s v="None yet/too early to tell"/>
    <s v="No change"/>
    <n v="0"/>
    <n v="0"/>
    <s v="0 - 9%"/>
    <n v="0"/>
    <n v="0"/>
    <s v="Yes"/>
    <m/>
    <m/>
    <m/>
    <m/>
    <m/>
    <s v="Bank loan"/>
    <s v="No"/>
    <s v="Yes"/>
    <s v="Communication/Discussion - recurring check-ins"/>
    <s v="None/NA"/>
    <s v="Help navigating resources and/or policy changes"/>
    <m/>
    <m/>
    <s v="Help accessing Personal Protective Equipment (PPE)"/>
    <m/>
    <m/>
    <m/>
    <s v="Help planning for or adjusting to any future reopening (flushing, financing reconnections, etc.)"/>
    <m/>
    <m/>
    <x v="19"/>
    <x v="0"/>
  </r>
  <r>
    <n v="11580734722"/>
    <x v="7"/>
    <s v="1"/>
    <m/>
    <x v="0"/>
    <x v="4"/>
    <x v="18"/>
    <s v="11 to 20%"/>
    <n v="17"/>
    <n v="1"/>
    <n v="1"/>
    <s v="2 to 6 months"/>
    <n v="4"/>
    <s v="Yes"/>
    <m/>
    <m/>
    <m/>
    <m/>
    <m/>
    <m/>
    <s v="delaying or impeding capital improvement projects"/>
    <m/>
    <m/>
    <m/>
    <m/>
    <s v="Decrease"/>
    <m/>
    <s v=""/>
    <s v=""/>
    <m/>
    <s v=""/>
    <s v="Yes"/>
    <s v="Bond(s)"/>
    <s v="U.S. Department of Agriculture loan(s)"/>
    <s v="State Revolving Fund loan(s)"/>
    <m/>
    <m/>
    <m/>
    <s v="No"/>
    <s v="No"/>
    <m/>
    <s v="None/NA"/>
    <m/>
    <m/>
    <m/>
    <s v="Help accessing Personal Protective Equipment (PPE)"/>
    <m/>
    <m/>
    <m/>
    <m/>
    <m/>
    <m/>
    <x v="289"/>
    <x v="0"/>
  </r>
  <r>
    <n v="11580738863"/>
    <x v="35"/>
    <s v="1"/>
    <m/>
    <x v="1"/>
    <x v="4"/>
    <x v="3"/>
    <m/>
    <n v="6"/>
    <n v="0"/>
    <n v="0"/>
    <s v="Don't know"/>
    <s v=""/>
    <s v="Not sure"/>
    <m/>
    <m/>
    <m/>
    <m/>
    <m/>
    <m/>
    <m/>
    <m/>
    <m/>
    <m/>
    <m/>
    <m/>
    <m/>
    <n v="0"/>
    <s v="0 - 9%"/>
    <m/>
    <s v=""/>
    <m/>
    <m/>
    <m/>
    <m/>
    <m/>
    <s v="Do not want to answer"/>
    <m/>
    <s v="Not applicable"/>
    <s v="No"/>
    <m/>
    <m/>
    <m/>
    <m/>
    <m/>
    <m/>
    <m/>
    <m/>
    <m/>
    <m/>
    <s v="Not sure"/>
    <m/>
    <x v="290"/>
    <x v="0"/>
  </r>
  <r>
    <n v="11580750168"/>
    <x v="5"/>
    <s v="Multiple"/>
    <m/>
    <x v="0"/>
    <x v="1"/>
    <x v="11"/>
    <s v="1 to 10%"/>
    <n v="18"/>
    <n v="0"/>
    <n v="0"/>
    <s v="7 to 12 months"/>
    <n v="9"/>
    <s v="Yes"/>
    <m/>
    <m/>
    <m/>
    <m/>
    <m/>
    <m/>
    <s v="delaying or impeding capital improvement projects"/>
    <m/>
    <m/>
    <m/>
    <m/>
    <s v="No change"/>
    <m/>
    <n v="0"/>
    <s v="0 - 9%"/>
    <m/>
    <s v=""/>
    <s v="Yes"/>
    <m/>
    <s v="U.S. Department of Agriculture loan(s)"/>
    <m/>
    <m/>
    <m/>
    <m/>
    <s v="No"/>
    <s v="No"/>
    <m/>
    <m/>
    <m/>
    <m/>
    <m/>
    <s v="Help accessing Personal Protective Equipment (PPE)"/>
    <m/>
    <m/>
    <m/>
    <s v="Help planning for or adjusting to any future reopening (flushing, financing reconnections, etc.)"/>
    <m/>
    <m/>
    <x v="19"/>
    <x v="0"/>
  </r>
  <r>
    <n v="11580800878"/>
    <x v="33"/>
    <s v="1"/>
    <m/>
    <x v="0"/>
    <x v="0"/>
    <x v="3"/>
    <m/>
    <m/>
    <m/>
    <m/>
    <s v="More than a year"/>
    <n v="15"/>
    <s v="No"/>
    <m/>
    <m/>
    <m/>
    <m/>
    <m/>
    <m/>
    <m/>
    <m/>
    <m/>
    <m/>
    <m/>
    <m/>
    <m/>
    <n v="0"/>
    <s v="0 - 9%"/>
    <m/>
    <s v=""/>
    <s v="Yes"/>
    <m/>
    <m/>
    <s v="State Revolving Fund loan(s)"/>
    <m/>
    <m/>
    <m/>
    <m/>
    <s v="No"/>
    <m/>
    <m/>
    <m/>
    <m/>
    <m/>
    <m/>
    <m/>
    <m/>
    <m/>
    <m/>
    <s v="Not sure"/>
    <m/>
    <x v="291"/>
    <x v="0"/>
  </r>
  <r>
    <n v="11580807082"/>
    <x v="36"/>
    <s v="1"/>
    <m/>
    <x v="0"/>
    <x v="3"/>
    <x v="6"/>
    <s v="0 percent"/>
    <n v="0"/>
    <n v="2"/>
    <n v="0"/>
    <s v="Don't know"/>
    <s v=""/>
    <s v="Not sure"/>
    <m/>
    <m/>
    <m/>
    <m/>
    <m/>
    <m/>
    <m/>
    <m/>
    <m/>
    <m/>
    <m/>
    <m/>
    <m/>
    <n v="0"/>
    <s v="0 - 9%"/>
    <m/>
    <s v=""/>
    <s v="Yes"/>
    <m/>
    <m/>
    <s v="State Revolving Fund loan(s)"/>
    <m/>
    <m/>
    <m/>
    <s v="No"/>
    <s v="No"/>
    <m/>
    <m/>
    <m/>
    <m/>
    <m/>
    <m/>
    <m/>
    <m/>
    <m/>
    <m/>
    <s v="Not sure"/>
    <m/>
    <x v="292"/>
    <x v="0"/>
  </r>
  <r>
    <n v="11580807674"/>
    <x v="7"/>
    <s v="1"/>
    <m/>
    <x v="0"/>
    <x v="2"/>
    <x v="18"/>
    <s v="11 to 20%"/>
    <n v="8"/>
    <n v="1"/>
    <n v="0"/>
    <s v="Don't know"/>
    <s v=""/>
    <s v="Yes"/>
    <m/>
    <m/>
    <m/>
    <m/>
    <m/>
    <m/>
    <m/>
    <m/>
    <s v="unsure"/>
    <m/>
    <m/>
    <s v="Decrease"/>
    <m/>
    <s v=""/>
    <s v=""/>
    <m/>
    <s v=""/>
    <s v="Yes"/>
    <s v="Bond(s)"/>
    <s v="U.S. Department of Agriculture loan(s)"/>
    <s v="State Revolving Fund loan(s)"/>
    <m/>
    <m/>
    <m/>
    <s v="No"/>
    <s v="No"/>
    <m/>
    <s v="None/NA"/>
    <m/>
    <m/>
    <m/>
    <s v="Help accessing Personal Protective Equipment (PPE)"/>
    <m/>
    <m/>
    <m/>
    <m/>
    <m/>
    <m/>
    <x v="293"/>
    <x v="0"/>
  </r>
  <r>
    <n v="11580835052"/>
    <x v="33"/>
    <s v="1"/>
    <m/>
    <x v="0"/>
    <x v="0"/>
    <x v="3"/>
    <m/>
    <m/>
    <m/>
    <m/>
    <s v="More than a year"/>
    <n v="15"/>
    <s v="No"/>
    <m/>
    <m/>
    <m/>
    <m/>
    <m/>
    <m/>
    <m/>
    <m/>
    <m/>
    <m/>
    <m/>
    <m/>
    <m/>
    <n v="0"/>
    <s v="0 - 9%"/>
    <m/>
    <s v=""/>
    <s v="Yes"/>
    <m/>
    <s v="U.S. Department of Agriculture loan(s)"/>
    <m/>
    <m/>
    <m/>
    <m/>
    <m/>
    <s v="No"/>
    <m/>
    <m/>
    <m/>
    <m/>
    <m/>
    <m/>
    <m/>
    <m/>
    <m/>
    <m/>
    <s v="Not sure"/>
    <m/>
    <x v="294"/>
    <x v="0"/>
  </r>
  <r>
    <n v="11580841990"/>
    <x v="7"/>
    <s v="1"/>
    <m/>
    <x v="1"/>
    <x v="2"/>
    <x v="11"/>
    <s v="1 to 10%"/>
    <n v="2"/>
    <n v="3"/>
    <n v="0"/>
    <s v="2 to 6 months"/>
    <n v="4"/>
    <s v="Yes"/>
    <m/>
    <m/>
    <s v="paying bills, like electricity"/>
    <m/>
    <m/>
    <m/>
    <s v="delaying or impeding capital improvement projects"/>
    <m/>
    <m/>
    <m/>
    <m/>
    <s v="Decrease"/>
    <n v="15"/>
    <n v="-15"/>
    <s v="-20 - -11%"/>
    <n v="10000"/>
    <n v="-10000"/>
    <s v="Yes"/>
    <s v="Bond(s)"/>
    <s v="U.S. Department of Agriculture loan(s)"/>
    <m/>
    <m/>
    <m/>
    <m/>
    <s v="Yes"/>
    <s v="No"/>
    <m/>
    <s v="None/NA"/>
    <s v="Help navigating resources and/or policy changes"/>
    <s v="Help accessing financial assistance"/>
    <m/>
    <s v="Help accessing Personal Protective Equipment (PPE)"/>
    <s v="Help accessing supplies/chemicals"/>
    <s v="Help complying with state and/or federal regulations"/>
    <m/>
    <s v="Help planning for or adjusting to any future reopening (flushing, financing reconnections, etc.)"/>
    <m/>
    <m/>
    <x v="295"/>
    <x v="0"/>
  </r>
  <r>
    <n v="11580879253"/>
    <x v="5"/>
    <s v="1"/>
    <m/>
    <x v="0"/>
    <x v="1"/>
    <x v="36"/>
    <s v="11 to 20%"/>
    <n v="6"/>
    <n v="1"/>
    <n v="0"/>
    <s v="Don't know"/>
    <s v=""/>
    <s v="Yes"/>
    <s v="paying staff"/>
    <m/>
    <s v="paying bills, like electricity"/>
    <m/>
    <m/>
    <m/>
    <s v="delaying or impeding capital improvement projects"/>
    <m/>
    <m/>
    <m/>
    <m/>
    <s v="No change"/>
    <n v="0"/>
    <n v="0"/>
    <s v="0 - 9%"/>
    <n v="0"/>
    <n v="0"/>
    <s v="Yes"/>
    <s v="Bond(s)"/>
    <s v="U.S. Department of Agriculture loan(s)"/>
    <s v="State Revolving Fund loan(s)"/>
    <m/>
    <m/>
    <m/>
    <s v="No"/>
    <s v="No"/>
    <m/>
    <m/>
    <m/>
    <m/>
    <m/>
    <m/>
    <m/>
    <m/>
    <m/>
    <m/>
    <s v="Not sure"/>
    <m/>
    <x v="296"/>
    <x v="0"/>
  </r>
  <r>
    <n v="11580897589"/>
    <x v="31"/>
    <s v="1"/>
    <m/>
    <x v="0"/>
    <x v="2"/>
    <x v="6"/>
    <s v="0 percent"/>
    <n v="1"/>
    <n v="3"/>
    <n v="0"/>
    <s v="Don't know"/>
    <s v=""/>
    <s v="No"/>
    <m/>
    <m/>
    <m/>
    <m/>
    <m/>
    <m/>
    <m/>
    <m/>
    <m/>
    <m/>
    <m/>
    <m/>
    <m/>
    <n v="0"/>
    <s v="0 - 9%"/>
    <m/>
    <s v=""/>
    <m/>
    <m/>
    <m/>
    <m/>
    <m/>
    <m/>
    <m/>
    <m/>
    <m/>
    <m/>
    <m/>
    <m/>
    <m/>
    <m/>
    <m/>
    <m/>
    <m/>
    <m/>
    <m/>
    <m/>
    <m/>
    <x v="297"/>
    <x v="0"/>
  </r>
  <r>
    <n v="11580899390"/>
    <x v="37"/>
    <s v="1"/>
    <m/>
    <x v="0"/>
    <x v="2"/>
    <x v="18"/>
    <s v="11 to 20%"/>
    <n v="5"/>
    <n v="0"/>
    <n v="0"/>
    <s v="7 to 12 months"/>
    <n v="9"/>
    <s v="Yes"/>
    <m/>
    <m/>
    <m/>
    <m/>
    <m/>
    <m/>
    <m/>
    <m/>
    <s v="unsure"/>
    <m/>
    <m/>
    <s v="No change"/>
    <n v="0"/>
    <n v="0"/>
    <s v="0 - 9%"/>
    <n v="0"/>
    <n v="0"/>
    <s v="Yes"/>
    <m/>
    <m/>
    <s v="State Revolving Fund loan(s)"/>
    <m/>
    <m/>
    <m/>
    <s v="No"/>
    <s v="Yes"/>
    <s v="Open to help/assist - no specific organization listed"/>
    <m/>
    <m/>
    <m/>
    <m/>
    <m/>
    <m/>
    <m/>
    <m/>
    <m/>
    <s v="Not sure"/>
    <m/>
    <x v="298"/>
    <x v="0"/>
  </r>
  <r>
    <n v="11580910522"/>
    <x v="3"/>
    <s v="1"/>
    <m/>
    <x v="0"/>
    <x v="2"/>
    <x v="8"/>
    <s v="21 to 30%"/>
    <n v="2"/>
    <n v="0"/>
    <n v="0"/>
    <s v="More than a year"/>
    <n v="15"/>
    <s v="No"/>
    <m/>
    <m/>
    <m/>
    <m/>
    <m/>
    <m/>
    <m/>
    <m/>
    <m/>
    <m/>
    <m/>
    <m/>
    <m/>
    <n v="0"/>
    <s v="0 - 9%"/>
    <m/>
    <s v=""/>
    <s v="Yes"/>
    <s v="Bond(s)"/>
    <s v="U.S. Department of Agriculture loan(s)"/>
    <m/>
    <m/>
    <m/>
    <m/>
    <s v="No"/>
    <s v="No"/>
    <m/>
    <m/>
    <m/>
    <m/>
    <m/>
    <m/>
    <m/>
    <m/>
    <m/>
    <m/>
    <s v="Not sure"/>
    <m/>
    <x v="299"/>
    <x v="0"/>
  </r>
  <r>
    <n v="11580969926"/>
    <x v="7"/>
    <s v="1"/>
    <m/>
    <x v="0"/>
    <x v="2"/>
    <x v="12"/>
    <s v="1 to 10%"/>
    <n v="2"/>
    <n v="2"/>
    <n v="0"/>
    <s v="Don't know"/>
    <s v=""/>
    <s v="Yes"/>
    <s v="paying staff"/>
    <m/>
    <s v="paying bills, like electricity"/>
    <s v="paying for chemicals"/>
    <s v="maintaining our system"/>
    <s v="complying with state and/or federal regulations"/>
    <m/>
    <s v="paying back existing debt"/>
    <m/>
    <m/>
    <m/>
    <s v="Decrease"/>
    <n v="20"/>
    <n v="-20"/>
    <s v="-20 - -11%"/>
    <n v="10000"/>
    <n v="-10000"/>
    <s v="Yes"/>
    <s v="Bond(s)"/>
    <s v="U.S. Department of Agriculture loan(s)"/>
    <m/>
    <m/>
    <m/>
    <m/>
    <s v="Yes"/>
    <s v="No"/>
    <m/>
    <m/>
    <m/>
    <m/>
    <m/>
    <s v="Help accessing Personal Protective Equipment (PPE)"/>
    <m/>
    <m/>
    <s v="Help communicating with customers"/>
    <m/>
    <m/>
    <m/>
    <x v="300"/>
    <x v="0"/>
  </r>
  <r>
    <n v="11580978225"/>
    <x v="3"/>
    <s v="1"/>
    <m/>
    <x v="0"/>
    <x v="2"/>
    <x v="22"/>
    <s v="1 to 10%"/>
    <n v="2"/>
    <n v="0"/>
    <n v="0"/>
    <s v="Not applicable - our system is presently unable to pay for all system expenses"/>
    <n v="0"/>
    <s v="No"/>
    <m/>
    <m/>
    <m/>
    <m/>
    <m/>
    <m/>
    <m/>
    <m/>
    <m/>
    <m/>
    <m/>
    <m/>
    <m/>
    <n v="0"/>
    <s v="0 - 9%"/>
    <m/>
    <s v=""/>
    <s v="Yes"/>
    <m/>
    <s v="U.S. Department of Agriculture loan(s)"/>
    <m/>
    <m/>
    <m/>
    <m/>
    <s v="No"/>
    <s v="No"/>
    <m/>
    <m/>
    <m/>
    <m/>
    <m/>
    <m/>
    <m/>
    <m/>
    <m/>
    <m/>
    <s v="Not sure"/>
    <m/>
    <x v="301"/>
    <x v="0"/>
  </r>
  <r>
    <n v="11581010785"/>
    <x v="38"/>
    <s v="1"/>
    <m/>
    <x v="0"/>
    <x v="3"/>
    <x v="14"/>
    <s v="11 to 20%"/>
    <n v="0"/>
    <n v="1"/>
    <n v="1"/>
    <s v="More than a year"/>
    <n v="15"/>
    <s v="No"/>
    <m/>
    <m/>
    <m/>
    <m/>
    <m/>
    <m/>
    <m/>
    <m/>
    <m/>
    <m/>
    <m/>
    <m/>
    <m/>
    <n v="0"/>
    <s v="0 - 9%"/>
    <m/>
    <s v=""/>
    <s v="Yes"/>
    <m/>
    <m/>
    <s v="State Revolving Fund loan(s)"/>
    <m/>
    <m/>
    <m/>
    <s v="No"/>
    <s v="No"/>
    <m/>
    <m/>
    <m/>
    <m/>
    <m/>
    <m/>
    <m/>
    <m/>
    <m/>
    <m/>
    <s v="Not sure"/>
    <m/>
    <x v="302"/>
    <x v="0"/>
  </r>
  <r>
    <n v="11581080371"/>
    <x v="38"/>
    <s v="1"/>
    <m/>
    <x v="1"/>
    <x v="1"/>
    <x v="6"/>
    <s v="0 percent"/>
    <n v="33"/>
    <n v="0"/>
    <n v="0"/>
    <s v="More than a year"/>
    <n v="15"/>
    <s v="No"/>
    <m/>
    <m/>
    <m/>
    <m/>
    <m/>
    <m/>
    <m/>
    <m/>
    <m/>
    <m/>
    <m/>
    <m/>
    <m/>
    <n v="0"/>
    <s v="0 - 9%"/>
    <m/>
    <s v=""/>
    <s v="No"/>
    <m/>
    <m/>
    <m/>
    <s v="Not borrowing"/>
    <m/>
    <m/>
    <s v="No"/>
    <s v="No"/>
    <m/>
    <s v="None/NA"/>
    <m/>
    <m/>
    <m/>
    <s v="Help accessing Personal Protective Equipment (PPE)"/>
    <s v="Help accessing supplies/chemicals"/>
    <m/>
    <m/>
    <m/>
    <m/>
    <m/>
    <x v="284"/>
    <x v="0"/>
  </r>
  <r>
    <n v="11581134400"/>
    <x v="37"/>
    <s v="1"/>
    <m/>
    <x v="0"/>
    <x v="2"/>
    <x v="18"/>
    <s v="11 to 20%"/>
    <n v="5"/>
    <n v="0"/>
    <n v="0"/>
    <s v="More than a year"/>
    <n v="15"/>
    <s v="Yes"/>
    <m/>
    <m/>
    <m/>
    <m/>
    <s v="maintaining our system"/>
    <m/>
    <m/>
    <m/>
    <m/>
    <m/>
    <m/>
    <s v="No change"/>
    <n v="0"/>
    <n v="0"/>
    <s v="0 - 9%"/>
    <n v="0"/>
    <n v="0"/>
    <s v="Yes"/>
    <s v="Bond(s)"/>
    <m/>
    <s v="State Revolving Fund loan(s)"/>
    <m/>
    <m/>
    <s v="Bank loan"/>
    <s v="No"/>
    <s v="Yes"/>
    <s v="Communication/Discussion - recurring check-ins"/>
    <m/>
    <m/>
    <m/>
    <m/>
    <m/>
    <m/>
    <m/>
    <m/>
    <m/>
    <s v="Not sure"/>
    <m/>
    <x v="303"/>
    <x v="0"/>
  </r>
  <r>
    <n v="11581168478"/>
    <x v="34"/>
    <s v="1"/>
    <m/>
    <x v="0"/>
    <x v="3"/>
    <x v="6"/>
    <s v="0 percent"/>
    <n v="0"/>
    <n v="2"/>
    <n v="0"/>
    <s v="More than a year"/>
    <n v="15"/>
    <s v="No"/>
    <m/>
    <m/>
    <m/>
    <m/>
    <m/>
    <m/>
    <m/>
    <m/>
    <m/>
    <m/>
    <m/>
    <m/>
    <m/>
    <n v="0"/>
    <s v="0 - 9%"/>
    <m/>
    <s v=""/>
    <s v="No"/>
    <m/>
    <m/>
    <m/>
    <s v="Not borrowing"/>
    <m/>
    <m/>
    <s v="Not applicable"/>
    <s v="No"/>
    <m/>
    <m/>
    <s v="Help navigating resources and/or policy changes"/>
    <s v="Help accessing financial assistance"/>
    <m/>
    <m/>
    <m/>
    <s v="Help complying with state and/or federal regulations"/>
    <m/>
    <m/>
    <m/>
    <m/>
    <x v="19"/>
    <x v="0"/>
  </r>
  <r>
    <n v="11581173527"/>
    <x v="3"/>
    <s v="1"/>
    <m/>
    <x v="1"/>
    <x v="2"/>
    <x v="22"/>
    <s v="1 to 10%"/>
    <n v="5"/>
    <n v="0"/>
    <n v="0"/>
    <s v="Not applicable - our system is presently unable to pay for all system expenses"/>
    <n v="0"/>
    <s v="Yes"/>
    <m/>
    <m/>
    <m/>
    <m/>
    <m/>
    <m/>
    <m/>
    <m/>
    <m/>
    <s v="not applicable"/>
    <m/>
    <s v="Decrease"/>
    <n v="2.5"/>
    <n v="-2.5"/>
    <s v="-10 - -1%"/>
    <n v="1500"/>
    <n v="-1500"/>
    <s v="Yes"/>
    <m/>
    <s v="U.S. Department of Agriculture loan(s)"/>
    <m/>
    <m/>
    <m/>
    <m/>
    <s v="No"/>
    <s v="No"/>
    <m/>
    <m/>
    <m/>
    <m/>
    <m/>
    <m/>
    <m/>
    <m/>
    <m/>
    <m/>
    <s v="Not sure"/>
    <m/>
    <x v="304"/>
    <x v="0"/>
  </r>
  <r>
    <n v="11581224237"/>
    <x v="39"/>
    <s v="1"/>
    <m/>
    <x v="0"/>
    <x v="3"/>
    <x v="39"/>
    <s v="11 to 20%"/>
    <n v="1"/>
    <n v="1"/>
    <n v="3"/>
    <s v="Not applicable - our system is presently unable to pay for all system expenses"/>
    <n v="0"/>
    <s v="No"/>
    <m/>
    <m/>
    <m/>
    <m/>
    <m/>
    <m/>
    <m/>
    <m/>
    <m/>
    <m/>
    <m/>
    <m/>
    <m/>
    <n v="0"/>
    <s v="0 - 9%"/>
    <m/>
    <s v=""/>
    <s v="Yes"/>
    <m/>
    <m/>
    <s v="State Revolving Fund loan(s)"/>
    <m/>
    <m/>
    <m/>
    <s v="No"/>
    <s v="No"/>
    <m/>
    <s v="Miscellaneous"/>
    <m/>
    <s v="Help accessing financial assistance"/>
    <m/>
    <m/>
    <m/>
    <m/>
    <m/>
    <m/>
    <m/>
    <m/>
    <x v="305"/>
    <x v="0"/>
  </r>
  <r>
    <n v="11581226480"/>
    <x v="5"/>
    <s v="1"/>
    <m/>
    <x v="0"/>
    <x v="2"/>
    <x v="4"/>
    <s v="1 to 10%"/>
    <n v="2"/>
    <n v="0"/>
    <n v="1"/>
    <s v="2 to 6 months"/>
    <n v="4"/>
    <s v="Yes"/>
    <m/>
    <m/>
    <m/>
    <s v="paying for chemicals"/>
    <s v="maintaining our system"/>
    <m/>
    <s v="delaying or impeding capital improvement projects"/>
    <s v="paying back existing debt"/>
    <m/>
    <m/>
    <m/>
    <s v="Decrease"/>
    <n v="26"/>
    <n v="-26"/>
    <s v="-30 - -21%"/>
    <n v="4800"/>
    <n v="-4800"/>
    <s v="Yes"/>
    <m/>
    <s v="U.S. Department of Agriculture loan(s)"/>
    <m/>
    <m/>
    <m/>
    <m/>
    <s v="No"/>
    <s v="No"/>
    <m/>
    <m/>
    <m/>
    <s v="Help accessing financial assistance"/>
    <m/>
    <m/>
    <s v="Help accessing supplies/chemicals"/>
    <m/>
    <m/>
    <m/>
    <m/>
    <m/>
    <x v="306"/>
    <x v="0"/>
  </r>
  <r>
    <n v="11581241830"/>
    <x v="2"/>
    <s v="1"/>
    <m/>
    <x v="0"/>
    <x v="2"/>
    <x v="7"/>
    <s v="1 to 10%"/>
    <n v="5"/>
    <n v="0"/>
    <n v="0"/>
    <s v="7 to 12 months"/>
    <n v="9"/>
    <s v="Yes"/>
    <m/>
    <m/>
    <s v="paying bills, like electricity"/>
    <m/>
    <s v="maintaining our system"/>
    <m/>
    <m/>
    <m/>
    <m/>
    <m/>
    <m/>
    <s v="Decrease"/>
    <n v="26.9"/>
    <n v="-26.9"/>
    <s v="-30 - -21%"/>
    <n v="29574.89"/>
    <n v="-29574.89"/>
    <s v="No"/>
    <m/>
    <m/>
    <m/>
    <s v="Not borrowing"/>
    <m/>
    <m/>
    <s v="Not applicable"/>
    <s v="No"/>
    <m/>
    <s v="Providing food/meals; providing PPE/disinfectants"/>
    <m/>
    <m/>
    <m/>
    <m/>
    <m/>
    <m/>
    <m/>
    <m/>
    <s v="Not sure"/>
    <m/>
    <x v="307"/>
    <x v="0"/>
  </r>
  <r>
    <n v="11581266336"/>
    <x v="21"/>
    <s v="1"/>
    <m/>
    <x v="1"/>
    <x v="2"/>
    <x v="18"/>
    <s v="11 to 20%"/>
    <n v="1"/>
    <n v="1"/>
    <n v="0"/>
    <s v="More than a year"/>
    <n v="15"/>
    <s v="No"/>
    <m/>
    <m/>
    <m/>
    <m/>
    <m/>
    <m/>
    <m/>
    <m/>
    <m/>
    <m/>
    <m/>
    <m/>
    <m/>
    <n v="0"/>
    <s v="0 - 9%"/>
    <m/>
    <s v=""/>
    <s v="No"/>
    <m/>
    <m/>
    <m/>
    <s v="Not borrowing"/>
    <m/>
    <m/>
    <s v="Not applicable"/>
    <s v="No"/>
    <m/>
    <s v="None/NA"/>
    <m/>
    <m/>
    <m/>
    <m/>
    <m/>
    <m/>
    <m/>
    <m/>
    <s v="Not sure"/>
    <m/>
    <x v="308"/>
    <x v="0"/>
  </r>
  <r>
    <n v="11581301499"/>
    <x v="6"/>
    <s v="1"/>
    <m/>
    <x v="1"/>
    <x v="3"/>
    <x v="22"/>
    <s v="1 to 10%"/>
    <n v="0"/>
    <n v="0"/>
    <n v="1"/>
    <s v="7 to 12 months"/>
    <n v="9"/>
    <s v="Yes"/>
    <m/>
    <m/>
    <s v="paying bills, like electricity"/>
    <s v="paying for chemicals"/>
    <m/>
    <m/>
    <s v="delaying or impeding capital improvement projects"/>
    <s v="paying back existing debt"/>
    <m/>
    <m/>
    <m/>
    <s v="Decrease"/>
    <n v="90"/>
    <n v="-90"/>
    <s v="-90 - -81%"/>
    <m/>
    <s v=""/>
    <s v="No"/>
    <m/>
    <m/>
    <m/>
    <s v="Not borrowing"/>
    <m/>
    <m/>
    <s v="Not applicable"/>
    <s v="No"/>
    <m/>
    <m/>
    <m/>
    <s v="Help accessing financial assistance"/>
    <s v="Help with operations and maintenance"/>
    <s v="Help accessing Personal Protective Equipment (PPE)"/>
    <s v="Help accessing supplies/chemicals"/>
    <s v="Help complying with state and/or federal regulations"/>
    <s v="Help communicating with customers"/>
    <m/>
    <m/>
    <m/>
    <x v="309"/>
    <x v="0"/>
  </r>
  <r>
    <n v="11581309444"/>
    <x v="8"/>
    <s v="1"/>
    <m/>
    <x v="1"/>
    <x v="0"/>
    <x v="3"/>
    <m/>
    <m/>
    <m/>
    <m/>
    <s v="7 to 12 months"/>
    <n v="9"/>
    <s v="No"/>
    <m/>
    <m/>
    <m/>
    <m/>
    <m/>
    <m/>
    <m/>
    <m/>
    <m/>
    <m/>
    <m/>
    <m/>
    <m/>
    <n v="0"/>
    <s v="0 - 9%"/>
    <m/>
    <s v=""/>
    <s v="No"/>
    <m/>
    <m/>
    <m/>
    <s v="Not borrowing"/>
    <m/>
    <m/>
    <m/>
    <s v="No"/>
    <m/>
    <m/>
    <m/>
    <m/>
    <m/>
    <m/>
    <m/>
    <m/>
    <m/>
    <m/>
    <m/>
    <s v="None/NA"/>
    <x v="310"/>
    <x v="0"/>
  </r>
  <r>
    <n v="11581311682"/>
    <x v="11"/>
    <s v="1"/>
    <m/>
    <x v="0"/>
    <x v="0"/>
    <x v="3"/>
    <m/>
    <m/>
    <m/>
    <m/>
    <s v="Don't know"/>
    <s v=""/>
    <s v="Not sure"/>
    <m/>
    <m/>
    <m/>
    <m/>
    <m/>
    <m/>
    <m/>
    <m/>
    <m/>
    <m/>
    <m/>
    <m/>
    <m/>
    <n v="0"/>
    <s v="0 - 9%"/>
    <m/>
    <s v=""/>
    <s v="Yes"/>
    <m/>
    <s v="U.S. Department of Agriculture loan(s)"/>
    <s v="State Revolving Fund loan(s)"/>
    <m/>
    <m/>
    <m/>
    <m/>
    <s v="Not sure"/>
    <m/>
    <m/>
    <s v="Help navigating resources and/or policy changes"/>
    <s v="Help accessing financial assistance"/>
    <m/>
    <m/>
    <m/>
    <s v="Help complying with state and/or federal regulations"/>
    <s v="Help communicating with customers"/>
    <m/>
    <m/>
    <m/>
    <x v="311"/>
    <x v="0"/>
  </r>
  <r>
    <n v="11581332235"/>
    <x v="2"/>
    <s v="1"/>
    <m/>
    <x v="0"/>
    <x v="2"/>
    <x v="9"/>
    <s v="1 to 10%"/>
    <n v="2"/>
    <n v="0"/>
    <n v="0"/>
    <s v="More than a year"/>
    <n v="15"/>
    <s v="Yes"/>
    <m/>
    <m/>
    <m/>
    <m/>
    <m/>
    <m/>
    <s v="delaying or impeding capital improvement projects"/>
    <m/>
    <m/>
    <m/>
    <m/>
    <s v="Increase"/>
    <n v="0.03"/>
    <n v="0.03"/>
    <s v="0 - 9%"/>
    <n v="583"/>
    <n v="583"/>
    <s v="Yes"/>
    <m/>
    <s v="U.S. Department of Agriculture loan(s)"/>
    <m/>
    <m/>
    <m/>
    <m/>
    <s v="Not applicable"/>
    <s v="Not sure"/>
    <m/>
    <s v="None/NA"/>
    <s v="Help navigating resources and/or policy changes"/>
    <s v="Help accessing financial assistance"/>
    <m/>
    <s v="Help accessing Personal Protective Equipment (PPE)"/>
    <m/>
    <m/>
    <s v="Help communicating with customers"/>
    <s v="Help planning for or adjusting to any future reopening (flushing, financing reconnections, etc.)"/>
    <m/>
    <m/>
    <x v="312"/>
    <x v="0"/>
  </r>
  <r>
    <n v="11581335135"/>
    <x v="2"/>
    <s v="1"/>
    <m/>
    <x v="0"/>
    <x v="3"/>
    <x v="11"/>
    <s v="1 to 10%"/>
    <n v="2"/>
    <n v="0"/>
    <n v="0"/>
    <s v="More than a year"/>
    <n v="15"/>
    <s v="Not sure"/>
    <m/>
    <m/>
    <m/>
    <m/>
    <m/>
    <m/>
    <m/>
    <m/>
    <m/>
    <m/>
    <m/>
    <m/>
    <m/>
    <n v="0"/>
    <s v="0 - 9%"/>
    <m/>
    <s v=""/>
    <s v="No"/>
    <m/>
    <m/>
    <m/>
    <s v="Not borrowing"/>
    <m/>
    <m/>
    <s v="Not applicable"/>
    <s v="No"/>
    <m/>
    <m/>
    <m/>
    <m/>
    <m/>
    <m/>
    <m/>
    <m/>
    <m/>
    <m/>
    <s v="Not sure"/>
    <m/>
    <x v="313"/>
    <x v="0"/>
  </r>
  <r>
    <n v="11581356979"/>
    <x v="6"/>
    <s v="1"/>
    <m/>
    <x v="1"/>
    <x v="3"/>
    <x v="6"/>
    <s v="0 percent"/>
    <m/>
    <m/>
    <m/>
    <s v="Not applicable - our system is presently unable to pay for all system expenses"/>
    <n v="0"/>
    <s v="No"/>
    <m/>
    <m/>
    <m/>
    <m/>
    <m/>
    <m/>
    <m/>
    <m/>
    <m/>
    <m/>
    <m/>
    <m/>
    <m/>
    <n v="0"/>
    <s v="0 - 9%"/>
    <m/>
    <s v=""/>
    <s v="No"/>
    <m/>
    <m/>
    <m/>
    <s v="Not borrowing"/>
    <m/>
    <m/>
    <s v="No"/>
    <s v="No"/>
    <m/>
    <m/>
    <m/>
    <m/>
    <s v="Help with operations and maintenance"/>
    <m/>
    <m/>
    <s v="Help complying with state and/or federal regulations"/>
    <m/>
    <m/>
    <m/>
    <m/>
    <x v="314"/>
    <x v="0"/>
  </r>
  <r>
    <n v="11581359220"/>
    <x v="2"/>
    <s v="1"/>
    <m/>
    <x v="1"/>
    <x v="2"/>
    <x v="6"/>
    <s v="0 percent"/>
    <n v="1"/>
    <n v="3"/>
    <n v="1"/>
    <s v="Less than 2 months"/>
    <n v="1"/>
    <s v="Not sure"/>
    <m/>
    <m/>
    <m/>
    <m/>
    <m/>
    <m/>
    <m/>
    <m/>
    <m/>
    <m/>
    <m/>
    <m/>
    <m/>
    <n v="0"/>
    <s v="0 - 9%"/>
    <m/>
    <s v=""/>
    <s v="Yes"/>
    <m/>
    <s v="U.S. Department of Agriculture loan(s)"/>
    <m/>
    <m/>
    <m/>
    <s v="Communities Unlimited; Bank Loan"/>
    <s v="No"/>
    <s v="No"/>
    <m/>
    <m/>
    <m/>
    <m/>
    <m/>
    <m/>
    <m/>
    <m/>
    <m/>
    <m/>
    <s v="Not sure"/>
    <m/>
    <x v="19"/>
    <x v="0"/>
  </r>
  <r>
    <n v="11581374343"/>
    <x v="6"/>
    <s v="1"/>
    <m/>
    <x v="1"/>
    <x v="3"/>
    <x v="6"/>
    <s v="0 percent"/>
    <n v="1"/>
    <n v="1"/>
    <n v="0"/>
    <s v="7 to 12 months"/>
    <n v="9"/>
    <s v="No"/>
    <m/>
    <m/>
    <m/>
    <m/>
    <m/>
    <m/>
    <m/>
    <m/>
    <m/>
    <m/>
    <m/>
    <m/>
    <m/>
    <n v="0"/>
    <s v="0 - 9%"/>
    <m/>
    <s v=""/>
    <s v="No"/>
    <m/>
    <m/>
    <m/>
    <s v="Not borrowing"/>
    <m/>
    <m/>
    <s v="Not applicable"/>
    <s v="No"/>
    <m/>
    <m/>
    <s v="Help navigating resources and/or policy changes"/>
    <s v="Help accessing financial assistance"/>
    <s v="Help with operations and maintenance"/>
    <s v="Help accessing Personal Protective Equipment (PPE)"/>
    <s v="Help accessing supplies/chemicals"/>
    <m/>
    <m/>
    <m/>
    <m/>
    <m/>
    <x v="19"/>
    <x v="0"/>
  </r>
  <r>
    <n v="11581401368"/>
    <x v="2"/>
    <s v="1"/>
    <m/>
    <x v="1"/>
    <x v="3"/>
    <x v="16"/>
    <s v="1 to 10%"/>
    <n v="1"/>
    <n v="1"/>
    <n v="0"/>
    <s v="More than a year"/>
    <n v="15"/>
    <s v="No"/>
    <m/>
    <m/>
    <m/>
    <m/>
    <m/>
    <m/>
    <m/>
    <m/>
    <m/>
    <m/>
    <m/>
    <m/>
    <m/>
    <n v="0"/>
    <s v="0 - 9%"/>
    <m/>
    <s v=""/>
    <s v="No"/>
    <m/>
    <m/>
    <m/>
    <s v="Not borrowing"/>
    <m/>
    <m/>
    <s v="Not applicable"/>
    <s v="No"/>
    <m/>
    <s v="None/NA"/>
    <m/>
    <m/>
    <m/>
    <m/>
    <m/>
    <m/>
    <m/>
    <m/>
    <s v="Not sure"/>
    <m/>
    <x v="315"/>
    <x v="0"/>
  </r>
  <r>
    <n v="11581409168"/>
    <x v="18"/>
    <s v="1"/>
    <m/>
    <x v="1"/>
    <x v="3"/>
    <x v="6"/>
    <s v="0 percent"/>
    <n v="0"/>
    <n v="0"/>
    <n v="1"/>
    <s v="Not applicable - our system is presently unable to pay for all system expenses"/>
    <n v="0"/>
    <s v="No"/>
    <m/>
    <m/>
    <m/>
    <m/>
    <m/>
    <m/>
    <m/>
    <m/>
    <m/>
    <m/>
    <m/>
    <m/>
    <m/>
    <n v="0"/>
    <s v="0 - 9%"/>
    <m/>
    <s v=""/>
    <s v="No"/>
    <m/>
    <m/>
    <m/>
    <s v="Not borrowing"/>
    <m/>
    <m/>
    <s v="Not applicable"/>
    <s v="No"/>
    <m/>
    <m/>
    <m/>
    <m/>
    <m/>
    <m/>
    <m/>
    <m/>
    <m/>
    <m/>
    <s v="Not sure"/>
    <m/>
    <x v="167"/>
    <x v="0"/>
  </r>
  <r>
    <n v="11581410948"/>
    <x v="18"/>
    <s v="1"/>
    <m/>
    <x v="0"/>
    <x v="2"/>
    <x v="16"/>
    <s v="1 to 10%"/>
    <n v="1"/>
    <n v="1"/>
    <n v="2"/>
    <s v="Do not want to answer"/>
    <s v=""/>
    <s v="Not sure"/>
    <m/>
    <m/>
    <m/>
    <m/>
    <m/>
    <m/>
    <m/>
    <m/>
    <m/>
    <m/>
    <m/>
    <m/>
    <m/>
    <n v="0"/>
    <s v="0 - 9%"/>
    <m/>
    <s v=""/>
    <m/>
    <m/>
    <m/>
    <m/>
    <m/>
    <s v="Do not want to answer"/>
    <m/>
    <s v="No"/>
    <s v="No"/>
    <m/>
    <m/>
    <m/>
    <m/>
    <m/>
    <m/>
    <m/>
    <m/>
    <m/>
    <m/>
    <s v="Not sure"/>
    <m/>
    <x v="316"/>
    <x v="0"/>
  </r>
  <r>
    <n v="11581427822"/>
    <x v="5"/>
    <s v="1"/>
    <m/>
    <x v="0"/>
    <x v="1"/>
    <x v="26"/>
    <s v="31 to 40%"/>
    <n v="5"/>
    <n v="1"/>
    <n v="0"/>
    <s v="2 to 6 months"/>
    <n v="4"/>
    <s v="Yes"/>
    <s v="paying staff"/>
    <s v="keeping staff"/>
    <s v="paying bills, like electricity"/>
    <s v="paying for chemicals"/>
    <s v="maintaining our system"/>
    <s v="complying with state and/or federal regulations"/>
    <s v="delaying or impeding capital improvement projects"/>
    <s v="paying back existing debt"/>
    <m/>
    <m/>
    <m/>
    <s v="Decrease"/>
    <n v="10"/>
    <n v="-10"/>
    <s v="-10 - -1%"/>
    <n v="8000"/>
    <n v="-8000"/>
    <s v="Yes"/>
    <m/>
    <s v="U.S. Department of Agriculture loan(s)"/>
    <s v="State Revolving Fund loan(s)"/>
    <m/>
    <m/>
    <m/>
    <s v="Yes"/>
    <s v="Yes"/>
    <s v="Personnel backups"/>
    <m/>
    <m/>
    <m/>
    <m/>
    <m/>
    <m/>
    <m/>
    <m/>
    <m/>
    <s v="Not sure"/>
    <m/>
    <x v="317"/>
    <x v="0"/>
  </r>
  <r>
    <n v="11581436437"/>
    <x v="18"/>
    <s v="1"/>
    <m/>
    <x v="1"/>
    <x v="3"/>
    <x v="6"/>
    <s v="0 percent"/>
    <n v="2"/>
    <n v="0"/>
    <n v="0"/>
    <s v="More than a year"/>
    <n v="15"/>
    <s v="No"/>
    <m/>
    <m/>
    <m/>
    <m/>
    <m/>
    <m/>
    <m/>
    <m/>
    <m/>
    <m/>
    <m/>
    <m/>
    <m/>
    <n v="0"/>
    <s v="0 - 9%"/>
    <m/>
    <s v=""/>
    <s v="No"/>
    <m/>
    <m/>
    <m/>
    <s v="Not borrowing"/>
    <m/>
    <m/>
    <s v="Not applicable"/>
    <s v="No"/>
    <m/>
    <s v="None/NA"/>
    <m/>
    <m/>
    <m/>
    <m/>
    <m/>
    <m/>
    <m/>
    <m/>
    <m/>
    <s v="None/NA"/>
    <x v="318"/>
    <x v="0"/>
  </r>
  <r>
    <n v="11581453239"/>
    <x v="18"/>
    <s v="1"/>
    <m/>
    <x v="1"/>
    <x v="3"/>
    <x v="6"/>
    <s v="0 percent"/>
    <n v="0"/>
    <n v="5"/>
    <n v="0"/>
    <s v="More than a year"/>
    <n v="15"/>
    <s v="Not sure"/>
    <m/>
    <m/>
    <m/>
    <m/>
    <m/>
    <m/>
    <m/>
    <m/>
    <m/>
    <m/>
    <m/>
    <m/>
    <m/>
    <n v="0"/>
    <s v="0 - 9%"/>
    <m/>
    <s v=""/>
    <s v="Yes"/>
    <m/>
    <s v="U.S. Department of Agriculture loan(s)"/>
    <m/>
    <m/>
    <m/>
    <m/>
    <s v="No"/>
    <s v="No"/>
    <m/>
    <m/>
    <m/>
    <m/>
    <m/>
    <m/>
    <m/>
    <s v="Help complying with state and/or federal regulations"/>
    <m/>
    <m/>
    <m/>
    <m/>
    <x v="319"/>
    <x v="0"/>
  </r>
  <r>
    <n v="11581470623"/>
    <x v="38"/>
    <s v="1"/>
    <m/>
    <x v="0"/>
    <x v="2"/>
    <x v="21"/>
    <s v="21 to 30%"/>
    <n v="1"/>
    <n v="0"/>
    <n v="1"/>
    <s v="Do not want to answer"/>
    <s v=""/>
    <s v="No"/>
    <m/>
    <m/>
    <m/>
    <m/>
    <m/>
    <m/>
    <m/>
    <m/>
    <m/>
    <m/>
    <m/>
    <m/>
    <m/>
    <n v="0"/>
    <s v="0 - 9%"/>
    <m/>
    <s v=""/>
    <s v="Yes"/>
    <m/>
    <s v="U.S. Department of Agriculture loan(s)"/>
    <m/>
    <m/>
    <m/>
    <m/>
    <s v="No"/>
    <s v="No"/>
    <m/>
    <m/>
    <m/>
    <m/>
    <m/>
    <m/>
    <m/>
    <m/>
    <m/>
    <m/>
    <s v="Not sure"/>
    <m/>
    <x v="320"/>
    <x v="0"/>
  </r>
  <r>
    <n v="11581493814"/>
    <x v="18"/>
    <s v="1"/>
    <m/>
    <x v="0"/>
    <x v="4"/>
    <x v="45"/>
    <s v="41 to 50%"/>
    <n v="21"/>
    <n v="0"/>
    <n v="1"/>
    <s v="2 to 6 months"/>
    <n v="4"/>
    <s v="Yes"/>
    <s v="paying staff"/>
    <s v="keeping staff"/>
    <s v="paying bills, like electricity"/>
    <s v="paying for chemicals"/>
    <s v="maintaining our system"/>
    <s v="complying with state and/or federal regulations"/>
    <s v="delaying or impeding capital improvement projects"/>
    <s v="paying back existing debt"/>
    <m/>
    <m/>
    <m/>
    <s v="Decrease"/>
    <n v="10"/>
    <n v="-10"/>
    <s v="-10 - -1%"/>
    <n v="30000"/>
    <n v="-30000"/>
    <s v="Yes"/>
    <s v="Bond(s)"/>
    <s v="U.S. Department of Agriculture loan(s)"/>
    <s v="State Revolving Fund loan(s)"/>
    <m/>
    <m/>
    <m/>
    <s v="Yes"/>
    <s v="No"/>
    <m/>
    <m/>
    <m/>
    <s v="Help accessing financial assistance"/>
    <s v="Help with operations and maintenance"/>
    <m/>
    <m/>
    <m/>
    <s v="Help communicating with customers"/>
    <m/>
    <m/>
    <m/>
    <x v="321"/>
    <x v="0"/>
  </r>
  <r>
    <n v="11581494805"/>
    <x v="5"/>
    <s v="1"/>
    <m/>
    <x v="0"/>
    <x v="2"/>
    <x v="3"/>
    <m/>
    <n v="2"/>
    <n v="3"/>
    <n v="0"/>
    <s v="Don't know"/>
    <s v=""/>
    <s v="Not sure"/>
    <m/>
    <m/>
    <m/>
    <m/>
    <m/>
    <m/>
    <m/>
    <m/>
    <m/>
    <m/>
    <m/>
    <m/>
    <m/>
    <n v="0"/>
    <s v="0 - 9%"/>
    <m/>
    <s v=""/>
    <s v="Yes"/>
    <s v="Bond(s)"/>
    <m/>
    <m/>
    <m/>
    <m/>
    <m/>
    <s v="No"/>
    <s v="No"/>
    <m/>
    <m/>
    <s v="Help navigating resources and/or policy changes"/>
    <s v="Help accessing financial assistance"/>
    <m/>
    <m/>
    <m/>
    <s v="Help complying with state and/or federal regulations"/>
    <m/>
    <m/>
    <m/>
    <m/>
    <x v="322"/>
    <x v="0"/>
  </r>
  <r>
    <n v="11581508345"/>
    <x v="1"/>
    <s v="1"/>
    <m/>
    <x v="0"/>
    <x v="2"/>
    <x v="14"/>
    <s v="11 to 20%"/>
    <n v="6"/>
    <n v="1"/>
    <n v="0"/>
    <s v="7 to 12 months"/>
    <n v="9"/>
    <s v="Yes"/>
    <s v="paying staff"/>
    <m/>
    <m/>
    <s v="paying for chemicals"/>
    <s v="maintaining our system"/>
    <s v="complying with state and/or federal regulations"/>
    <s v="delaying or impeding capital improvement projects"/>
    <s v="paying back existing debt"/>
    <m/>
    <m/>
    <m/>
    <s v="Decrease"/>
    <n v="13"/>
    <n v="-13"/>
    <s v="-20 - -11%"/>
    <m/>
    <s v=""/>
    <s v="Yes"/>
    <m/>
    <m/>
    <m/>
    <m/>
    <m/>
    <s v="Bank loan"/>
    <s v="No"/>
    <s v="No"/>
    <m/>
    <s v="Assistance to customers with payments and/or suspended shutoffs"/>
    <m/>
    <m/>
    <m/>
    <m/>
    <m/>
    <m/>
    <m/>
    <m/>
    <m/>
    <s v="Already receiving help"/>
    <x v="323"/>
    <x v="0"/>
  </r>
  <r>
    <n v="11581518228"/>
    <x v="18"/>
    <s v="1"/>
    <m/>
    <x v="1"/>
    <x v="3"/>
    <x v="6"/>
    <s v="0 percent"/>
    <n v="0"/>
    <n v="4"/>
    <n v="0"/>
    <s v="More than a year"/>
    <n v="15"/>
    <s v="Yes"/>
    <s v="paying staff"/>
    <s v="keeping staff"/>
    <s v="paying bills, like electricity"/>
    <m/>
    <s v="maintaining our system"/>
    <s v="complying with state and/or federal regulations"/>
    <s v="delaying or impeding capital improvement projects"/>
    <s v="paying back existing debt"/>
    <m/>
    <m/>
    <m/>
    <s v="Decrease"/>
    <n v="10"/>
    <n v="-10"/>
    <s v="-10 - -1%"/>
    <n v="700"/>
    <n v="-700"/>
    <s v="Yes"/>
    <m/>
    <s v="U.S. Department of Agriculture loan(s)"/>
    <m/>
    <m/>
    <m/>
    <m/>
    <s v="No"/>
    <s v="Not sure"/>
    <m/>
    <m/>
    <m/>
    <m/>
    <m/>
    <s v="Help accessing Personal Protective Equipment (PPE)"/>
    <m/>
    <m/>
    <m/>
    <m/>
    <m/>
    <m/>
    <x v="167"/>
    <x v="0"/>
  </r>
  <r>
    <n v="11581520549"/>
    <x v="6"/>
    <s v="1"/>
    <m/>
    <x v="1"/>
    <x v="2"/>
    <x v="6"/>
    <s v="0 percent"/>
    <n v="1"/>
    <n v="3"/>
    <n v="0"/>
    <s v="7 to 12 months"/>
    <n v="9"/>
    <s v="Yes"/>
    <m/>
    <m/>
    <s v="paying bills, like electricity"/>
    <s v="paying for chemicals"/>
    <s v="maintaining our system"/>
    <s v="complying with state and/or federal regulations"/>
    <s v="delaying or impeding capital improvement projects"/>
    <m/>
    <m/>
    <m/>
    <m/>
    <s v="Decrease"/>
    <n v="35"/>
    <n v="-35"/>
    <s v="-40 - -31%"/>
    <n v="20000"/>
    <n v="-20000"/>
    <s v="No"/>
    <m/>
    <m/>
    <m/>
    <s v="Not borrowing"/>
    <m/>
    <m/>
    <s v="Not applicable"/>
    <s v="Yes"/>
    <s v="Dealing with nonpayment/delinquency"/>
    <m/>
    <m/>
    <s v="Help accessing financial assistance"/>
    <m/>
    <m/>
    <s v="Help accessing supplies/chemicals"/>
    <s v="Help complying with state and/or federal regulations"/>
    <m/>
    <s v="Help planning for or adjusting to any future reopening (flushing, financing reconnections, etc.)"/>
    <m/>
    <m/>
    <x v="324"/>
    <x v="0"/>
  </r>
  <r>
    <n v="11581547646"/>
    <x v="2"/>
    <s v="1"/>
    <m/>
    <x v="0"/>
    <x v="2"/>
    <x v="18"/>
    <s v="11 to 20%"/>
    <n v="4"/>
    <n v="1"/>
    <n v="0"/>
    <s v="More than a year"/>
    <n v="15"/>
    <s v="Yes"/>
    <m/>
    <m/>
    <m/>
    <m/>
    <m/>
    <m/>
    <m/>
    <m/>
    <s v="unsure"/>
    <m/>
    <m/>
    <s v="Decrease"/>
    <n v="5"/>
    <n v="-5"/>
    <s v="-10 - -1%"/>
    <n v="20100"/>
    <n v="-20100"/>
    <s v="Yes"/>
    <m/>
    <s v="U.S. Department of Agriculture loan(s)"/>
    <m/>
    <m/>
    <m/>
    <m/>
    <s v="No"/>
    <s v="No"/>
    <m/>
    <m/>
    <m/>
    <m/>
    <m/>
    <m/>
    <m/>
    <m/>
    <m/>
    <m/>
    <s v="Not sure"/>
    <m/>
    <x v="325"/>
    <x v="0"/>
  </r>
  <r>
    <n v="11581565612"/>
    <x v="39"/>
    <s v="1"/>
    <m/>
    <x v="0"/>
    <x v="2"/>
    <x v="14"/>
    <s v="11 to 20%"/>
    <n v="4"/>
    <n v="1"/>
    <n v="0"/>
    <s v="Don't know"/>
    <s v=""/>
    <s v="No"/>
    <m/>
    <m/>
    <m/>
    <m/>
    <m/>
    <m/>
    <m/>
    <m/>
    <m/>
    <m/>
    <m/>
    <m/>
    <m/>
    <n v="0"/>
    <s v="0 - 9%"/>
    <m/>
    <s v=""/>
    <s v="Yes"/>
    <m/>
    <s v="U.S. Department of Agriculture loan(s)"/>
    <s v="State Revolving Fund loan(s)"/>
    <m/>
    <m/>
    <m/>
    <s v="No"/>
    <s v="No"/>
    <m/>
    <m/>
    <m/>
    <m/>
    <m/>
    <m/>
    <m/>
    <m/>
    <m/>
    <m/>
    <s v="Not sure"/>
    <m/>
    <x v="326"/>
    <x v="0"/>
  </r>
  <r>
    <n v="11581649743"/>
    <x v="6"/>
    <s v="1"/>
    <m/>
    <x v="1"/>
    <x v="3"/>
    <x v="6"/>
    <s v="0 percent"/>
    <n v="0"/>
    <n v="0"/>
    <n v="0"/>
    <s v="Not applicable - our system is presently unable to pay for all system expenses"/>
    <n v="0"/>
    <s v="Not sure"/>
    <m/>
    <m/>
    <m/>
    <m/>
    <m/>
    <m/>
    <m/>
    <m/>
    <m/>
    <m/>
    <m/>
    <m/>
    <m/>
    <n v="0"/>
    <s v="0 - 9%"/>
    <m/>
    <s v=""/>
    <s v="No"/>
    <m/>
    <m/>
    <m/>
    <s v="Not borrowing"/>
    <m/>
    <m/>
    <s v="Not applicable"/>
    <s v="Not sure"/>
    <m/>
    <s v="None/NA"/>
    <m/>
    <m/>
    <s v="Help with operations and maintenance"/>
    <m/>
    <s v="Help accessing supplies/chemicals"/>
    <s v="Help complying with state and/or federal regulations"/>
    <m/>
    <m/>
    <m/>
    <m/>
    <x v="327"/>
    <x v="0"/>
  </r>
  <r>
    <n v="11581651405"/>
    <x v="6"/>
    <s v="1"/>
    <m/>
    <x v="1"/>
    <x v="3"/>
    <x v="7"/>
    <s v="1 to 10%"/>
    <n v="1"/>
    <n v="2"/>
    <n v="0"/>
    <s v="Not applicable - our system is presently unable to pay for all system expenses"/>
    <n v="0"/>
    <s v="Yes"/>
    <m/>
    <m/>
    <m/>
    <m/>
    <s v="maintaining our system"/>
    <s v="complying with state and/or federal regulations"/>
    <s v="delaying or impeding capital improvement projects"/>
    <m/>
    <m/>
    <m/>
    <m/>
    <s v="No change"/>
    <n v="0"/>
    <n v="0"/>
    <s v="0 - 9%"/>
    <n v="0"/>
    <n v="0"/>
    <s v="No"/>
    <m/>
    <m/>
    <m/>
    <s v="Not borrowing"/>
    <m/>
    <m/>
    <s v="Not applicable"/>
    <s v="Not sure"/>
    <m/>
    <s v="None/NA"/>
    <s v="Help navigating resources and/or policy changes"/>
    <s v="Help accessing financial assistance"/>
    <m/>
    <s v="Help accessing Personal Protective Equipment (PPE)"/>
    <m/>
    <s v="Help complying with state and/or federal regulations"/>
    <m/>
    <m/>
    <m/>
    <m/>
    <x v="328"/>
    <x v="0"/>
  </r>
  <r>
    <n v="11581667541"/>
    <x v="36"/>
    <s v="1"/>
    <m/>
    <x v="0"/>
    <x v="2"/>
    <x v="11"/>
    <s v="1 to 10%"/>
    <n v="3"/>
    <n v="0"/>
    <n v="0"/>
    <s v="Don't know"/>
    <s v=""/>
    <s v="Not sure"/>
    <m/>
    <m/>
    <m/>
    <m/>
    <m/>
    <m/>
    <m/>
    <m/>
    <m/>
    <m/>
    <m/>
    <m/>
    <m/>
    <n v="0"/>
    <s v="0 - 9%"/>
    <m/>
    <s v=""/>
    <s v="Yes"/>
    <s v="Bond(s)"/>
    <s v="U.S. Department of Agriculture loan(s)"/>
    <s v="State Revolving Fund loan(s)"/>
    <m/>
    <m/>
    <m/>
    <s v="No"/>
    <s v="No"/>
    <m/>
    <m/>
    <m/>
    <m/>
    <m/>
    <m/>
    <m/>
    <m/>
    <m/>
    <m/>
    <s v="Not sure"/>
    <m/>
    <x v="329"/>
    <x v="0"/>
  </r>
  <r>
    <n v="11581740304"/>
    <x v="18"/>
    <s v="0"/>
    <m/>
    <x v="1"/>
    <x v="2"/>
    <x v="3"/>
    <m/>
    <n v="0"/>
    <n v="0"/>
    <n v="1"/>
    <s v="7 to 12 months"/>
    <n v="9"/>
    <s v="Yes"/>
    <s v="paying staff"/>
    <m/>
    <s v="paying bills, like electricity"/>
    <m/>
    <m/>
    <m/>
    <m/>
    <m/>
    <m/>
    <m/>
    <s v="None yet/too early to tell"/>
    <s v="No change"/>
    <n v="0"/>
    <n v="0"/>
    <s v="0 - 9%"/>
    <n v="0"/>
    <n v="0"/>
    <s v="No"/>
    <m/>
    <m/>
    <m/>
    <s v="Not borrowing"/>
    <m/>
    <m/>
    <s v="Not applicable"/>
    <s v="No"/>
    <m/>
    <m/>
    <m/>
    <m/>
    <m/>
    <m/>
    <m/>
    <m/>
    <m/>
    <m/>
    <s v="Not sure"/>
    <m/>
    <x v="318"/>
    <x v="0"/>
  </r>
  <r>
    <n v="11581742029"/>
    <x v="18"/>
    <s v="1"/>
    <m/>
    <x v="0"/>
    <x v="2"/>
    <x v="9"/>
    <s v="1 to 10%"/>
    <n v="6"/>
    <n v="1"/>
    <n v="1"/>
    <s v="Don't know"/>
    <s v=""/>
    <s v="Yes"/>
    <s v="paying staff"/>
    <s v="keeping staff"/>
    <s v="paying bills, like electricity"/>
    <s v="paying for chemicals"/>
    <s v="maintaining our system"/>
    <s v="complying with state and/or federal regulations"/>
    <s v="delaying or impeding capital improvement projects"/>
    <s v="paying back existing debt"/>
    <m/>
    <m/>
    <m/>
    <s v="No change"/>
    <n v="0"/>
    <n v="0"/>
    <s v="0 - 9%"/>
    <n v="0"/>
    <n v="0"/>
    <s v="Yes"/>
    <m/>
    <s v="U.S. Department of Agriculture loan(s)"/>
    <s v="State Revolving Fund loan(s)"/>
    <m/>
    <m/>
    <s v="Loan - other"/>
    <s v="Not applicable"/>
    <s v="No"/>
    <m/>
    <s v="Miscellaneous"/>
    <m/>
    <m/>
    <m/>
    <s v="Help accessing Personal Protective Equipment (PPE)"/>
    <s v="Help accessing supplies/chemicals"/>
    <m/>
    <m/>
    <m/>
    <m/>
    <s v="Help collecting payments"/>
    <x v="330"/>
    <x v="0"/>
  </r>
  <r>
    <n v="11581827184"/>
    <x v="40"/>
    <s v="1"/>
    <m/>
    <x v="1"/>
    <x v="3"/>
    <x v="6"/>
    <s v="0 percent"/>
    <n v="1"/>
    <n v="1"/>
    <n v="0"/>
    <s v="7 to 12 months"/>
    <n v="9"/>
    <s v="Not sure"/>
    <m/>
    <m/>
    <m/>
    <m/>
    <m/>
    <m/>
    <m/>
    <m/>
    <m/>
    <m/>
    <m/>
    <m/>
    <m/>
    <n v="0"/>
    <s v="0 - 9%"/>
    <m/>
    <s v=""/>
    <s v="No"/>
    <m/>
    <m/>
    <m/>
    <s v="Not borrowing"/>
    <m/>
    <m/>
    <s v="Not applicable"/>
    <s v="No"/>
    <m/>
    <m/>
    <m/>
    <m/>
    <m/>
    <m/>
    <m/>
    <m/>
    <m/>
    <m/>
    <m/>
    <s v="Help communicating with board/training on financial responsibilities"/>
    <x v="331"/>
    <x v="0"/>
  </r>
  <r>
    <n v="11581853158"/>
    <x v="6"/>
    <s v="1"/>
    <m/>
    <x v="1"/>
    <x v="3"/>
    <x v="6"/>
    <s v="0 percent"/>
    <m/>
    <m/>
    <m/>
    <s v="7 to 12 months"/>
    <n v="9"/>
    <s v="Yes"/>
    <m/>
    <m/>
    <s v="paying bills, like electricity"/>
    <m/>
    <m/>
    <m/>
    <m/>
    <m/>
    <m/>
    <m/>
    <m/>
    <s v="Decrease"/>
    <n v="20"/>
    <n v="-20"/>
    <s v="-20 - -11%"/>
    <n v="250"/>
    <n v="-250"/>
    <s v="No"/>
    <m/>
    <m/>
    <m/>
    <s v="Not borrowing"/>
    <m/>
    <m/>
    <s v="Not applicable"/>
    <s v="No"/>
    <m/>
    <m/>
    <m/>
    <m/>
    <s v="Help with operations and maintenance"/>
    <m/>
    <m/>
    <m/>
    <m/>
    <m/>
    <m/>
    <m/>
    <x v="332"/>
    <x v="0"/>
  </r>
  <r>
    <n v="11581858626"/>
    <x v="6"/>
    <s v="1"/>
    <m/>
    <x v="1"/>
    <x v="3"/>
    <x v="24"/>
    <s v="91 to 100%"/>
    <n v="0"/>
    <n v="0"/>
    <n v="0"/>
    <s v="2 to 6 months"/>
    <n v="4"/>
    <s v="Yes"/>
    <m/>
    <m/>
    <m/>
    <s v="paying for chemicals"/>
    <s v="maintaining our system"/>
    <s v="complying with state and/or federal regulations"/>
    <s v="delaying or impeding capital improvement projects"/>
    <s v="paying back existing debt"/>
    <m/>
    <m/>
    <m/>
    <s v="Decrease"/>
    <n v="40"/>
    <n v="-40"/>
    <s v="-40 - -31%"/>
    <n v="800"/>
    <n v="-800"/>
    <s v="No"/>
    <m/>
    <m/>
    <m/>
    <s v="Not borrowing"/>
    <m/>
    <m/>
    <s v="Not applicable"/>
    <s v="Yes"/>
    <s v="Providing services"/>
    <s v="Providing PPE/disinfectants"/>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x v="19"/>
    <x v="0"/>
  </r>
  <r>
    <n v="11581903051"/>
    <x v="3"/>
    <s v="1"/>
    <m/>
    <x v="1"/>
    <x v="2"/>
    <x v="24"/>
    <s v="91 to 100%"/>
    <n v="0"/>
    <n v="1"/>
    <n v="0"/>
    <s v="Don't know"/>
    <s v=""/>
    <s v="Not sure"/>
    <m/>
    <m/>
    <m/>
    <m/>
    <m/>
    <m/>
    <m/>
    <m/>
    <m/>
    <m/>
    <m/>
    <m/>
    <m/>
    <n v="0"/>
    <s v="0 - 9%"/>
    <m/>
    <s v=""/>
    <s v="Yes"/>
    <m/>
    <s v="U.S. Department of Agriculture loan(s)"/>
    <m/>
    <m/>
    <m/>
    <m/>
    <s v="No"/>
    <s v="No"/>
    <m/>
    <m/>
    <m/>
    <m/>
    <m/>
    <m/>
    <m/>
    <m/>
    <m/>
    <m/>
    <s v="Not sure"/>
    <m/>
    <x v="333"/>
    <x v="0"/>
  </r>
  <r>
    <n v="11581940368"/>
    <x v="18"/>
    <s v="1"/>
    <m/>
    <x v="1"/>
    <x v="3"/>
    <x v="6"/>
    <s v="0 percent"/>
    <n v="0"/>
    <n v="0"/>
    <n v="2"/>
    <s v="2 to 6 months"/>
    <n v="4"/>
    <s v="Not sure"/>
    <m/>
    <m/>
    <m/>
    <m/>
    <m/>
    <m/>
    <m/>
    <m/>
    <m/>
    <m/>
    <m/>
    <m/>
    <m/>
    <n v="0"/>
    <s v="0 - 9%"/>
    <m/>
    <s v=""/>
    <s v="Yes"/>
    <m/>
    <m/>
    <m/>
    <m/>
    <m/>
    <s v="State gov. agency"/>
    <s v="Not applicable"/>
    <s v="No"/>
    <m/>
    <m/>
    <s v="Help navigating resources and/or policy changes"/>
    <s v="Help accessing financial assistance"/>
    <m/>
    <m/>
    <m/>
    <m/>
    <m/>
    <m/>
    <m/>
    <m/>
    <x v="334"/>
    <x v="0"/>
  </r>
  <r>
    <n v="11582091762"/>
    <x v="18"/>
    <s v="1"/>
    <m/>
    <x v="1"/>
    <x v="3"/>
    <x v="7"/>
    <s v="1 to 10%"/>
    <n v="0"/>
    <n v="0"/>
    <n v="1"/>
    <s v="More than a year"/>
    <n v="15"/>
    <s v="No"/>
    <m/>
    <m/>
    <m/>
    <m/>
    <m/>
    <m/>
    <m/>
    <m/>
    <m/>
    <m/>
    <m/>
    <m/>
    <m/>
    <n v="0"/>
    <s v="0 - 9%"/>
    <m/>
    <s v=""/>
    <s v="No"/>
    <m/>
    <m/>
    <m/>
    <s v="Not borrowing"/>
    <m/>
    <m/>
    <s v="Not applicable"/>
    <s v="No"/>
    <m/>
    <m/>
    <m/>
    <m/>
    <m/>
    <m/>
    <m/>
    <m/>
    <m/>
    <m/>
    <m/>
    <s v="None/NA"/>
    <x v="335"/>
    <x v="0"/>
  </r>
  <r>
    <n v="11582104181"/>
    <x v="6"/>
    <s v="1"/>
    <m/>
    <x v="1"/>
    <x v="2"/>
    <x v="12"/>
    <s v="1 to 10%"/>
    <n v="1"/>
    <n v="0"/>
    <n v="0"/>
    <s v="More than a year"/>
    <n v="15"/>
    <s v="Yes"/>
    <m/>
    <m/>
    <s v="paying bills, like electricity"/>
    <s v="paying for chemicals"/>
    <s v="maintaining our system"/>
    <s v="complying with state and/or federal regulations"/>
    <s v="delaying or impeding capital improvement projects"/>
    <m/>
    <m/>
    <m/>
    <m/>
    <s v="Decrease"/>
    <m/>
    <s v=""/>
    <s v=""/>
    <n v="8500"/>
    <n v="-8500"/>
    <m/>
    <m/>
    <m/>
    <m/>
    <m/>
    <m/>
    <s v="FEMA"/>
    <s v="Not applicable"/>
    <s v="Yes"/>
    <s v="Donations/delivery of PPE and other supplies"/>
    <s v="Compliance with disinfection/social distancing protocols"/>
    <s v="Help navigating resources and/or policy changes"/>
    <s v="Help accessing financial assistance"/>
    <m/>
    <s v="Help accessing Personal Protective Equipment (PPE)"/>
    <s v="Help accessing supplies/chemicals"/>
    <m/>
    <m/>
    <s v="Help planning for or adjusting to any future reopening (flushing, financing reconnections, etc.)"/>
    <m/>
    <s v="Help with FEMA"/>
    <x v="15"/>
    <x v="0"/>
  </r>
  <r>
    <n v="11582280803"/>
    <x v="40"/>
    <s v="1"/>
    <m/>
    <x v="1"/>
    <x v="3"/>
    <x v="12"/>
    <s v="1 to 10%"/>
    <n v="0"/>
    <n v="1"/>
    <n v="0"/>
    <s v="Don't know"/>
    <s v=""/>
    <s v="Not sure"/>
    <m/>
    <m/>
    <m/>
    <m/>
    <m/>
    <m/>
    <m/>
    <m/>
    <m/>
    <m/>
    <m/>
    <m/>
    <m/>
    <n v="0"/>
    <s v="0 - 9%"/>
    <m/>
    <s v=""/>
    <s v="Yes"/>
    <m/>
    <s v="U.S. Department of Agriculture loan(s)"/>
    <m/>
    <m/>
    <m/>
    <m/>
    <s v="No"/>
    <s v="No"/>
    <m/>
    <m/>
    <s v="Help navigating resources and/or policy changes"/>
    <s v="Help accessing financial assistance"/>
    <s v="Help with operations and maintenance"/>
    <m/>
    <m/>
    <m/>
    <m/>
    <m/>
    <m/>
    <m/>
    <x v="336"/>
    <x v="0"/>
  </r>
  <r>
    <n v="11582328570"/>
    <x v="18"/>
    <s v="1"/>
    <m/>
    <x v="1"/>
    <x v="3"/>
    <x v="3"/>
    <m/>
    <n v="0"/>
    <n v="1"/>
    <n v="0"/>
    <s v="Don't know"/>
    <s v=""/>
    <s v="Not sure"/>
    <m/>
    <m/>
    <m/>
    <m/>
    <m/>
    <m/>
    <m/>
    <m/>
    <m/>
    <m/>
    <m/>
    <m/>
    <m/>
    <n v="0"/>
    <s v="0 - 9%"/>
    <m/>
    <s v=""/>
    <m/>
    <m/>
    <m/>
    <m/>
    <m/>
    <m/>
    <s v="Miscellaneous"/>
    <s v="No"/>
    <s v="No"/>
    <m/>
    <s v="Assistance to customers with payments and/or suspended shutoffs"/>
    <m/>
    <m/>
    <m/>
    <m/>
    <m/>
    <m/>
    <m/>
    <m/>
    <s v="Not sure"/>
    <m/>
    <x v="19"/>
    <x v="0"/>
  </r>
  <r>
    <n v="11582391343"/>
    <x v="18"/>
    <s v="1"/>
    <m/>
    <x v="1"/>
    <x v="3"/>
    <x v="6"/>
    <s v="0 percent"/>
    <n v="5"/>
    <n v="0"/>
    <n v="1"/>
    <s v="Don't know"/>
    <s v=""/>
    <s v="Not sure"/>
    <m/>
    <m/>
    <m/>
    <m/>
    <m/>
    <m/>
    <m/>
    <m/>
    <m/>
    <m/>
    <m/>
    <m/>
    <m/>
    <n v="0"/>
    <s v="0 - 9%"/>
    <m/>
    <s v=""/>
    <s v="Yes"/>
    <m/>
    <m/>
    <s v="State Revolving Fund loan(s)"/>
    <m/>
    <m/>
    <m/>
    <s v="No"/>
    <s v="Yes"/>
    <s v="Personnel backups"/>
    <s v="Compliance with disinfection/social distancing protocols"/>
    <m/>
    <m/>
    <m/>
    <m/>
    <m/>
    <s v="Help complying with state and/or federal regulations"/>
    <m/>
    <m/>
    <m/>
    <m/>
    <x v="319"/>
    <x v="0"/>
  </r>
  <r>
    <n v="11582433463"/>
    <x v="6"/>
    <s v="1"/>
    <m/>
    <x v="1"/>
    <x v="3"/>
    <x v="6"/>
    <s v="0 percent"/>
    <m/>
    <m/>
    <m/>
    <s v="Less than 2 months"/>
    <n v="1"/>
    <s v="Yes"/>
    <m/>
    <m/>
    <s v="paying bills, like electricity"/>
    <s v="paying for chemicals"/>
    <s v="maintaining our system"/>
    <s v="complying with state and/or federal regulations"/>
    <m/>
    <s v="paying back existing debt"/>
    <m/>
    <m/>
    <m/>
    <s v="Decrease"/>
    <n v="70"/>
    <n v="-70"/>
    <s v="-70 - -61%"/>
    <n v="1344"/>
    <n v="-1344"/>
    <s v="No"/>
    <m/>
    <m/>
    <m/>
    <s v="Not borrowing"/>
    <m/>
    <m/>
    <s v="Not applicable"/>
    <s v="No"/>
    <m/>
    <m/>
    <s v="Help navigating resources and/or policy changes"/>
    <s v="Help accessing financial assistance"/>
    <s v="Help with operations and maintenance"/>
    <s v="Help accessing Personal Protective Equipment (PPE)"/>
    <s v="Help accessing supplies/chemicals"/>
    <s v="Help complying with state and/or federal regulations"/>
    <m/>
    <m/>
    <m/>
    <m/>
    <x v="337"/>
    <x v="0"/>
  </r>
  <r>
    <n v="11582998519"/>
    <x v="3"/>
    <s v="1"/>
    <m/>
    <x v="0"/>
    <x v="2"/>
    <x v="18"/>
    <s v="11 to 20%"/>
    <n v="3"/>
    <n v="3"/>
    <n v="1"/>
    <s v="2 to 6 months"/>
    <n v="4"/>
    <s v="Yes"/>
    <s v="paying staff"/>
    <m/>
    <m/>
    <s v="paying for chemicals"/>
    <s v="maintaining our system"/>
    <m/>
    <s v="delaying or impeding capital improvement projects"/>
    <m/>
    <m/>
    <m/>
    <m/>
    <s v="Decrease"/>
    <n v="40"/>
    <n v="-40"/>
    <s v="-40 - -31%"/>
    <n v="15000"/>
    <n v="-15000"/>
    <s v="Yes"/>
    <m/>
    <m/>
    <m/>
    <m/>
    <m/>
    <s v="State gov. agency"/>
    <s v="Not applicable"/>
    <s v="No"/>
    <m/>
    <m/>
    <m/>
    <m/>
    <s v="Help with operations and maintenance"/>
    <m/>
    <s v="Help accessing supplies/chemicals"/>
    <m/>
    <m/>
    <m/>
    <m/>
    <m/>
    <x v="338"/>
    <x v="0"/>
  </r>
  <r>
    <n v="11583127686"/>
    <x v="41"/>
    <s v="1"/>
    <m/>
    <x v="1"/>
    <x v="3"/>
    <x v="8"/>
    <s v="21 to 30%"/>
    <n v="15"/>
    <n v="0"/>
    <n v="0"/>
    <s v="Don't know"/>
    <s v=""/>
    <s v="Not sure"/>
    <m/>
    <m/>
    <m/>
    <m/>
    <m/>
    <m/>
    <m/>
    <m/>
    <m/>
    <m/>
    <m/>
    <m/>
    <m/>
    <n v="0"/>
    <s v="0 - 9%"/>
    <m/>
    <s v=""/>
    <m/>
    <m/>
    <m/>
    <m/>
    <m/>
    <m/>
    <m/>
    <m/>
    <m/>
    <m/>
    <m/>
    <m/>
    <m/>
    <m/>
    <m/>
    <m/>
    <m/>
    <m/>
    <m/>
    <m/>
    <m/>
    <x v="339"/>
    <x v="0"/>
  </r>
  <r>
    <n v="11583345204"/>
    <x v="36"/>
    <s v="1"/>
    <s v="Incomplete"/>
    <x v="0"/>
    <x v="2"/>
    <x v="14"/>
    <s v="11 to 20%"/>
    <n v="4"/>
    <n v="0"/>
    <n v="0"/>
    <s v="Less than 2 months"/>
    <n v="1"/>
    <s v="Yes"/>
    <m/>
    <m/>
    <m/>
    <m/>
    <m/>
    <m/>
    <m/>
    <m/>
    <m/>
    <m/>
    <m/>
    <m/>
    <m/>
    <s v=""/>
    <s v=""/>
    <m/>
    <s v=""/>
    <m/>
    <m/>
    <m/>
    <m/>
    <m/>
    <m/>
    <m/>
    <m/>
    <m/>
    <m/>
    <m/>
    <m/>
    <m/>
    <m/>
    <m/>
    <m/>
    <m/>
    <m/>
    <m/>
    <m/>
    <m/>
    <x v="340"/>
    <x v="0"/>
  </r>
  <r>
    <n v="11583391355"/>
    <x v="5"/>
    <s v="Multiple"/>
    <m/>
    <x v="0"/>
    <x v="1"/>
    <x v="30"/>
    <s v="11 to 20%"/>
    <n v="6"/>
    <n v="0"/>
    <n v="0"/>
    <s v="Less than 2 months"/>
    <n v="1"/>
    <s v="Yes"/>
    <m/>
    <m/>
    <m/>
    <s v="paying for chemicals"/>
    <s v="maintaining our system"/>
    <s v="complying with state and/or federal regulations"/>
    <m/>
    <s v="paying back existing debt"/>
    <m/>
    <m/>
    <m/>
    <s v="Decrease"/>
    <n v="5"/>
    <n v="-5"/>
    <s v="-10 - -1%"/>
    <n v="3782"/>
    <n v="-3782"/>
    <s v="Yes"/>
    <s v="Bond(s)"/>
    <m/>
    <m/>
    <m/>
    <m/>
    <m/>
    <s v="No"/>
    <s v="No"/>
    <m/>
    <s v="None/NA"/>
    <m/>
    <m/>
    <m/>
    <m/>
    <s v="Help accessing supplies/chemicals"/>
    <m/>
    <m/>
    <m/>
    <m/>
    <m/>
    <x v="19"/>
    <x v="0"/>
  </r>
  <r>
    <n v="11583570371"/>
    <x v="18"/>
    <s v="1"/>
    <m/>
    <x v="1"/>
    <x v="2"/>
    <x v="6"/>
    <s v="0 percent"/>
    <n v="0"/>
    <n v="1"/>
    <n v="0"/>
    <s v="Don't know"/>
    <s v=""/>
    <s v="No"/>
    <m/>
    <m/>
    <m/>
    <m/>
    <m/>
    <m/>
    <m/>
    <m/>
    <m/>
    <m/>
    <m/>
    <m/>
    <m/>
    <n v="0"/>
    <s v="0 - 9%"/>
    <m/>
    <s v=""/>
    <s v="Yes"/>
    <m/>
    <s v="U.S. Department of Agriculture loan(s)"/>
    <m/>
    <m/>
    <m/>
    <m/>
    <s v="No"/>
    <s v="Yes"/>
    <s v="Personnel backups"/>
    <m/>
    <m/>
    <m/>
    <m/>
    <m/>
    <m/>
    <m/>
    <m/>
    <m/>
    <s v="Not sure"/>
    <m/>
    <x v="341"/>
    <x v="0"/>
  </r>
  <r>
    <n v="11583597450"/>
    <x v="17"/>
    <s v="1"/>
    <m/>
    <x v="1"/>
    <x v="3"/>
    <x v="6"/>
    <s v="0 percent"/>
    <n v="1"/>
    <n v="0"/>
    <n v="1"/>
    <s v="More than a year"/>
    <n v="15"/>
    <s v="No"/>
    <m/>
    <m/>
    <m/>
    <m/>
    <m/>
    <m/>
    <m/>
    <m/>
    <m/>
    <m/>
    <m/>
    <m/>
    <m/>
    <n v="0"/>
    <s v="0 - 9%"/>
    <m/>
    <s v=""/>
    <s v="No"/>
    <m/>
    <m/>
    <m/>
    <s v="Not borrowing"/>
    <m/>
    <m/>
    <s v="No"/>
    <s v="No"/>
    <m/>
    <m/>
    <m/>
    <m/>
    <m/>
    <m/>
    <m/>
    <m/>
    <m/>
    <m/>
    <s v="Not sure"/>
    <m/>
    <x v="342"/>
    <x v="0"/>
  </r>
  <r>
    <n v="11583792862"/>
    <x v="6"/>
    <s v="1"/>
    <m/>
    <x v="1"/>
    <x v="3"/>
    <x v="3"/>
    <m/>
    <m/>
    <m/>
    <m/>
    <s v="More than a year"/>
    <n v="15"/>
    <s v="Not sure"/>
    <m/>
    <m/>
    <m/>
    <m/>
    <m/>
    <m/>
    <m/>
    <m/>
    <m/>
    <m/>
    <m/>
    <m/>
    <m/>
    <n v="0"/>
    <s v="0 - 9%"/>
    <m/>
    <s v=""/>
    <s v="No"/>
    <m/>
    <m/>
    <m/>
    <s v="Not borrowing"/>
    <m/>
    <m/>
    <s v="Not applicable"/>
    <s v="No"/>
    <m/>
    <m/>
    <m/>
    <m/>
    <m/>
    <m/>
    <s v="Help accessing supplies/chemicals"/>
    <m/>
    <m/>
    <m/>
    <m/>
    <m/>
    <x v="343"/>
    <x v="0"/>
  </r>
  <r>
    <n v="11583852229"/>
    <x v="28"/>
    <s v="1"/>
    <m/>
    <x v="1"/>
    <x v="3"/>
    <x v="6"/>
    <s v="0 percent"/>
    <n v="3"/>
    <n v="0"/>
    <n v="0"/>
    <s v="7 to 12 months"/>
    <n v="9"/>
    <s v="Not sure"/>
    <m/>
    <m/>
    <m/>
    <m/>
    <m/>
    <m/>
    <m/>
    <m/>
    <m/>
    <m/>
    <m/>
    <m/>
    <m/>
    <n v="0"/>
    <s v="0 - 9%"/>
    <m/>
    <s v=""/>
    <s v="Yes"/>
    <m/>
    <m/>
    <s v="State Revolving Fund loan(s)"/>
    <m/>
    <m/>
    <m/>
    <s v="No"/>
    <s v="No"/>
    <m/>
    <m/>
    <m/>
    <m/>
    <m/>
    <m/>
    <m/>
    <m/>
    <m/>
    <m/>
    <s v="Not sure"/>
    <m/>
    <x v="344"/>
    <x v="0"/>
  </r>
  <r>
    <n v="11583861105"/>
    <x v="6"/>
    <s v="1"/>
    <m/>
    <x v="1"/>
    <x v="3"/>
    <x v="6"/>
    <s v="0 percent"/>
    <m/>
    <m/>
    <m/>
    <s v="2 to 6 months"/>
    <n v="4"/>
    <s v="Not sure"/>
    <m/>
    <m/>
    <m/>
    <m/>
    <m/>
    <m/>
    <m/>
    <m/>
    <m/>
    <m/>
    <m/>
    <m/>
    <m/>
    <n v="0"/>
    <s v="0 - 9%"/>
    <m/>
    <s v=""/>
    <s v="Yes"/>
    <m/>
    <m/>
    <m/>
    <m/>
    <m/>
    <s v="Loan - other"/>
    <s v="No"/>
    <s v="No"/>
    <m/>
    <s v="Miscellaneous"/>
    <m/>
    <m/>
    <m/>
    <s v="Help accessing Personal Protective Equipment (PPE)"/>
    <m/>
    <m/>
    <m/>
    <m/>
    <m/>
    <m/>
    <x v="343"/>
    <x v="0"/>
  </r>
  <r>
    <n v="11583922003"/>
    <x v="5"/>
    <s v="1"/>
    <m/>
    <x v="1"/>
    <x v="1"/>
    <x v="50"/>
    <s v="21 to 30%"/>
    <n v="9"/>
    <n v="0"/>
    <n v="0"/>
    <s v="7 to 12 months"/>
    <n v="9"/>
    <s v="Yes"/>
    <s v="paying staff"/>
    <m/>
    <s v="paying bills, like electricity"/>
    <s v="paying for chemicals"/>
    <m/>
    <m/>
    <m/>
    <m/>
    <m/>
    <m/>
    <m/>
    <s v="Decrease"/>
    <n v="20"/>
    <n v="-20"/>
    <s v="-20 - -11%"/>
    <n v="27000"/>
    <n v="-27000"/>
    <s v="Yes"/>
    <s v="Bond(s)"/>
    <s v="U.S. Department of Agriculture loan(s)"/>
    <m/>
    <m/>
    <m/>
    <m/>
    <s v="No"/>
    <s v="No"/>
    <m/>
    <m/>
    <s v="Help navigating resources and/or policy changes"/>
    <m/>
    <m/>
    <s v="Help accessing Personal Protective Equipment (PPE)"/>
    <m/>
    <m/>
    <m/>
    <m/>
    <m/>
    <m/>
    <x v="345"/>
    <x v="0"/>
  </r>
  <r>
    <n v="11584256371"/>
    <x v="18"/>
    <s v="1"/>
    <m/>
    <x v="1"/>
    <x v="2"/>
    <x v="6"/>
    <s v="0 percent"/>
    <n v="0"/>
    <n v="4"/>
    <n v="0"/>
    <s v="More than a year"/>
    <n v="15"/>
    <s v="Not sure"/>
    <m/>
    <m/>
    <m/>
    <m/>
    <m/>
    <m/>
    <m/>
    <m/>
    <m/>
    <m/>
    <m/>
    <m/>
    <m/>
    <n v="0"/>
    <s v="0 - 9%"/>
    <m/>
    <s v=""/>
    <s v="Yes"/>
    <m/>
    <m/>
    <s v="State Revolving Fund loan(s)"/>
    <m/>
    <m/>
    <m/>
    <s v="No"/>
    <s v="No"/>
    <m/>
    <s v="Community uncertainty/hardship"/>
    <m/>
    <s v="Help accessing financial assistance"/>
    <m/>
    <m/>
    <m/>
    <s v="Help complying with state and/or federal regulations"/>
    <m/>
    <m/>
    <s v="Not sure"/>
    <m/>
    <x v="346"/>
    <x v="0"/>
  </r>
  <r>
    <n v="11584342593"/>
    <x v="18"/>
    <s v="1"/>
    <m/>
    <x v="1"/>
    <x v="2"/>
    <x v="11"/>
    <s v="1 to 10%"/>
    <n v="0"/>
    <n v="0"/>
    <n v="2"/>
    <s v="More than a year"/>
    <n v="15"/>
    <s v="No"/>
    <m/>
    <m/>
    <m/>
    <m/>
    <m/>
    <m/>
    <m/>
    <m/>
    <m/>
    <m/>
    <m/>
    <m/>
    <m/>
    <n v="0"/>
    <s v="0 - 9%"/>
    <m/>
    <s v=""/>
    <s v="Yes"/>
    <m/>
    <s v="U.S. Department of Agriculture loan(s)"/>
    <m/>
    <m/>
    <m/>
    <m/>
    <s v="No"/>
    <s v="No"/>
    <m/>
    <m/>
    <m/>
    <m/>
    <m/>
    <m/>
    <m/>
    <m/>
    <m/>
    <m/>
    <m/>
    <s v="None/NA"/>
    <x v="347"/>
    <x v="0"/>
  </r>
  <r>
    <n v="11584476965"/>
    <x v="6"/>
    <s v="1"/>
    <m/>
    <x v="1"/>
    <x v="3"/>
    <x v="24"/>
    <s v="91 to 100%"/>
    <n v="3"/>
    <n v="0"/>
    <n v="0"/>
    <s v="Don't know"/>
    <s v=""/>
    <s v="Yes"/>
    <s v="paying staff"/>
    <s v="keeping staff"/>
    <s v="paying bills, like electricity"/>
    <s v="paying for chemicals"/>
    <s v="maintaining our system"/>
    <s v="complying with state and/or federal regulations"/>
    <m/>
    <m/>
    <m/>
    <m/>
    <m/>
    <s v="Decrease"/>
    <m/>
    <s v=""/>
    <s v=""/>
    <m/>
    <s v=""/>
    <s v="No"/>
    <m/>
    <m/>
    <m/>
    <s v="Not borrowing"/>
    <m/>
    <m/>
    <s v="Not applicable"/>
    <s v="Yes"/>
    <m/>
    <m/>
    <m/>
    <m/>
    <s v="Help with operations and maintenance"/>
    <m/>
    <m/>
    <m/>
    <m/>
    <m/>
    <m/>
    <m/>
    <x v="348"/>
    <x v="0"/>
  </r>
  <r>
    <n v="11585062838"/>
    <x v="6"/>
    <s v="1"/>
    <m/>
    <x v="1"/>
    <x v="3"/>
    <x v="24"/>
    <s v="91 to 100%"/>
    <n v="0"/>
    <n v="0"/>
    <n v="0"/>
    <s v="More than a year"/>
    <n v="15"/>
    <s v="No"/>
    <m/>
    <m/>
    <m/>
    <m/>
    <m/>
    <m/>
    <m/>
    <m/>
    <m/>
    <m/>
    <m/>
    <m/>
    <m/>
    <n v="0"/>
    <s v="0 - 9%"/>
    <m/>
    <s v=""/>
    <s v="No"/>
    <m/>
    <m/>
    <m/>
    <s v="Not borrowing"/>
    <m/>
    <m/>
    <s v="Not applicable"/>
    <s v="No"/>
    <m/>
    <s v="None/NA"/>
    <m/>
    <m/>
    <m/>
    <s v="Help accessing Personal Protective Equipment (PPE)"/>
    <m/>
    <m/>
    <m/>
    <m/>
    <m/>
    <m/>
    <x v="337"/>
    <x v="0"/>
  </r>
  <r>
    <n v="11585140657"/>
    <x v="18"/>
    <s v="1"/>
    <m/>
    <x v="1"/>
    <x v="3"/>
    <x v="24"/>
    <s v="91 to 100%"/>
    <n v="0"/>
    <n v="0"/>
    <n v="2"/>
    <s v="Don't know"/>
    <s v=""/>
    <s v="Yes"/>
    <m/>
    <m/>
    <m/>
    <m/>
    <m/>
    <m/>
    <s v="delaying or impeding capital improvement projects"/>
    <m/>
    <m/>
    <m/>
    <m/>
    <s v="Decrease"/>
    <n v="18"/>
    <n v="-18"/>
    <s v="-20 - -11%"/>
    <n v="675"/>
    <n v="-675"/>
    <s v="Yes"/>
    <m/>
    <m/>
    <s v="State Revolving Fund loan(s)"/>
    <m/>
    <m/>
    <s v="Capital outlays"/>
    <s v="No"/>
    <s v="No"/>
    <m/>
    <m/>
    <m/>
    <s v="Help accessing financial assistance"/>
    <m/>
    <m/>
    <m/>
    <m/>
    <m/>
    <m/>
    <m/>
    <m/>
    <x v="167"/>
    <x v="0"/>
  </r>
  <r>
    <n v="11585183296"/>
    <x v="18"/>
    <s v="1"/>
    <m/>
    <x v="1"/>
    <x v="3"/>
    <x v="3"/>
    <m/>
    <n v="0"/>
    <n v="1"/>
    <n v="0"/>
    <s v="More than a year"/>
    <n v="15"/>
    <s v="No"/>
    <m/>
    <m/>
    <m/>
    <m/>
    <m/>
    <m/>
    <m/>
    <m/>
    <m/>
    <m/>
    <m/>
    <m/>
    <m/>
    <n v="0"/>
    <s v="0 - 9%"/>
    <m/>
    <s v=""/>
    <s v="No"/>
    <m/>
    <m/>
    <m/>
    <s v="Not borrowing"/>
    <m/>
    <m/>
    <s v="Not applicable"/>
    <s v="No"/>
    <m/>
    <s v="Assistance to customers with payments and/or suspended shutoffs"/>
    <m/>
    <m/>
    <m/>
    <m/>
    <m/>
    <m/>
    <m/>
    <m/>
    <s v="Not sure"/>
    <m/>
    <x v="349"/>
    <x v="0"/>
  </r>
  <r>
    <n v="11585219629"/>
    <x v="5"/>
    <s v="1"/>
    <m/>
    <x v="0"/>
    <x v="2"/>
    <x v="11"/>
    <s v="1 to 10%"/>
    <n v="4"/>
    <n v="1"/>
    <n v="2"/>
    <s v="2 to 6 months"/>
    <n v="4"/>
    <s v="Yes"/>
    <s v="paying staff"/>
    <m/>
    <s v="paying bills, like electricity"/>
    <s v="paying for chemicals"/>
    <m/>
    <m/>
    <m/>
    <s v="paying back existing debt"/>
    <m/>
    <m/>
    <m/>
    <s v="Decrease"/>
    <n v="20"/>
    <n v="-20"/>
    <s v="-20 - -11%"/>
    <n v="25000"/>
    <n v="-25000"/>
    <s v="Yes"/>
    <m/>
    <s v="U.S. Department of Agriculture loan(s)"/>
    <m/>
    <m/>
    <m/>
    <m/>
    <s v="No"/>
    <s v="Yes"/>
    <s v="Communication/Discussion - Providing help as needed"/>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x v="350"/>
    <x v="0"/>
  </r>
  <r>
    <n v="11585262376"/>
    <x v="5"/>
    <s v="1"/>
    <m/>
    <x v="2"/>
    <x v="3"/>
    <x v="11"/>
    <s v="1 to 10%"/>
    <n v="0"/>
    <n v="3"/>
    <n v="1"/>
    <s v="Don't know"/>
    <s v=""/>
    <s v="Not sure"/>
    <m/>
    <m/>
    <m/>
    <m/>
    <m/>
    <m/>
    <m/>
    <m/>
    <m/>
    <m/>
    <m/>
    <m/>
    <m/>
    <n v="0"/>
    <s v="0 - 9%"/>
    <m/>
    <s v=""/>
    <s v="Yes"/>
    <s v="Bond(s)"/>
    <m/>
    <m/>
    <m/>
    <m/>
    <m/>
    <s v="No"/>
    <s v="No"/>
    <m/>
    <m/>
    <s v="Help navigating resources and/or policy changes"/>
    <m/>
    <m/>
    <m/>
    <m/>
    <s v="Help complying with state and/or federal regulations"/>
    <m/>
    <m/>
    <m/>
    <m/>
    <x v="351"/>
    <x v="0"/>
  </r>
  <r>
    <n v="11585338009"/>
    <x v="18"/>
    <s v="1"/>
    <m/>
    <x v="1"/>
    <x v="0"/>
    <x v="3"/>
    <m/>
    <n v="3"/>
    <n v="0"/>
    <n v="0"/>
    <s v="More than a year"/>
    <n v="15"/>
    <s v="Yes"/>
    <m/>
    <m/>
    <m/>
    <m/>
    <m/>
    <s v="complying with state and/or federal regulations"/>
    <s v="delaying or impeding capital improvement projects"/>
    <m/>
    <m/>
    <m/>
    <m/>
    <s v="No change"/>
    <n v="0"/>
    <n v="0"/>
    <s v="0 - 9%"/>
    <n v="0"/>
    <n v="0"/>
    <s v="No"/>
    <m/>
    <m/>
    <m/>
    <s v="Not borrowing"/>
    <m/>
    <m/>
    <s v="No"/>
    <s v="No"/>
    <m/>
    <m/>
    <m/>
    <m/>
    <m/>
    <m/>
    <m/>
    <m/>
    <m/>
    <m/>
    <s v="Not sure"/>
    <m/>
    <x v="19"/>
    <x v="0"/>
  </r>
  <r>
    <n v="11585340147"/>
    <x v="1"/>
    <s v="1"/>
    <m/>
    <x v="1"/>
    <x v="3"/>
    <x v="3"/>
    <m/>
    <n v="0"/>
    <n v="2"/>
    <n v="2"/>
    <s v="Don't know"/>
    <s v=""/>
    <s v="Not sure"/>
    <m/>
    <m/>
    <m/>
    <m/>
    <m/>
    <m/>
    <m/>
    <m/>
    <m/>
    <m/>
    <m/>
    <m/>
    <m/>
    <n v="0"/>
    <s v="0 - 9%"/>
    <m/>
    <s v=""/>
    <s v="Yes"/>
    <m/>
    <m/>
    <s v="State Revolving Fund loan(s)"/>
    <m/>
    <m/>
    <m/>
    <s v="Yes"/>
    <s v="Yes"/>
    <s v="Miscellaneous"/>
    <s v="None/NA"/>
    <m/>
    <s v="Help accessing financial assistance"/>
    <m/>
    <m/>
    <s v="Help accessing supplies/chemicals"/>
    <m/>
    <m/>
    <m/>
    <m/>
    <s v="Help with a rate increase"/>
    <x v="352"/>
    <x v="0"/>
  </r>
  <r>
    <n v="11586253289"/>
    <x v="1"/>
    <s v="1"/>
    <m/>
    <x v="1"/>
    <x v="3"/>
    <x v="6"/>
    <s v="0 percent"/>
    <n v="0"/>
    <n v="4"/>
    <n v="2"/>
    <s v="Less than 2 months"/>
    <n v="1"/>
    <s v="No"/>
    <m/>
    <m/>
    <m/>
    <m/>
    <m/>
    <m/>
    <m/>
    <m/>
    <m/>
    <m/>
    <m/>
    <m/>
    <m/>
    <n v="0"/>
    <s v="0 - 9%"/>
    <m/>
    <s v=""/>
    <s v="No"/>
    <m/>
    <m/>
    <m/>
    <s v="Not borrowing"/>
    <m/>
    <m/>
    <s v="Not applicable"/>
    <s v="Yes"/>
    <s v="Donations/delivery of PPE and other supplies"/>
    <s v="None/NA"/>
    <m/>
    <m/>
    <m/>
    <m/>
    <m/>
    <m/>
    <m/>
    <m/>
    <s v="Not sure"/>
    <m/>
    <x v="19"/>
    <x v="0"/>
  </r>
  <r>
    <n v="11587255723"/>
    <x v="38"/>
    <s v="1"/>
    <m/>
    <x v="0"/>
    <x v="2"/>
    <x v="51"/>
    <s v="61 to 70%"/>
    <n v="1"/>
    <n v="1"/>
    <n v="0"/>
    <s v="Not applicable - our system is presently unable to pay for all system expenses"/>
    <n v="0"/>
    <s v="Yes"/>
    <s v="paying staff"/>
    <m/>
    <s v="paying bills, like electricity"/>
    <s v="paying for chemicals"/>
    <s v="maintaining our system"/>
    <m/>
    <m/>
    <s v="paying back existing debt"/>
    <m/>
    <m/>
    <m/>
    <s v="Decrease"/>
    <n v="35"/>
    <n v="-35"/>
    <s v="-40 - -31%"/>
    <m/>
    <s v=""/>
    <m/>
    <m/>
    <m/>
    <m/>
    <m/>
    <s v="Do not want to answer"/>
    <m/>
    <s v="Not applicable"/>
    <s v="Not sure"/>
    <m/>
    <m/>
    <m/>
    <m/>
    <s v="Help with operations and maintenance"/>
    <s v="Help accessing Personal Protective Equipment (PPE)"/>
    <s v="Help accessing supplies/chemicals"/>
    <m/>
    <m/>
    <s v="Help planning for or adjusting to any future reopening (flushing, financing reconnections, etc.)"/>
    <m/>
    <m/>
    <x v="353"/>
    <x v="0"/>
  </r>
  <r>
    <n v="11587315544"/>
    <x v="36"/>
    <s v="1"/>
    <m/>
    <x v="0"/>
    <x v="2"/>
    <x v="36"/>
    <s v="11 to 20%"/>
    <n v="1"/>
    <n v="0"/>
    <n v="0"/>
    <s v="More than a year"/>
    <n v="15"/>
    <s v="No"/>
    <m/>
    <m/>
    <m/>
    <m/>
    <m/>
    <m/>
    <m/>
    <m/>
    <m/>
    <m/>
    <m/>
    <m/>
    <m/>
    <n v="0"/>
    <s v="0 - 9%"/>
    <m/>
    <s v=""/>
    <s v="Yes"/>
    <m/>
    <s v="U.S. Department of Agriculture loan(s)"/>
    <s v="State Revolving Fund loan(s)"/>
    <m/>
    <m/>
    <m/>
    <s v="No"/>
    <s v="No"/>
    <m/>
    <m/>
    <m/>
    <m/>
    <m/>
    <m/>
    <m/>
    <m/>
    <m/>
    <m/>
    <m/>
    <s v="None/NA"/>
    <x v="354"/>
    <x v="0"/>
  </r>
  <r>
    <n v="11587315939"/>
    <x v="3"/>
    <s v="1"/>
    <m/>
    <x v="1"/>
    <x v="2"/>
    <x v="13"/>
    <s v="1 to 10%"/>
    <n v="2"/>
    <n v="2"/>
    <n v="0"/>
    <s v="7 to 12 months"/>
    <n v="9"/>
    <s v="Not sure"/>
    <m/>
    <m/>
    <m/>
    <m/>
    <m/>
    <m/>
    <m/>
    <m/>
    <m/>
    <m/>
    <m/>
    <m/>
    <m/>
    <n v="0"/>
    <s v="0 - 9%"/>
    <m/>
    <s v=""/>
    <s v="Yes"/>
    <m/>
    <s v="U.S. Department of Agriculture loan(s)"/>
    <m/>
    <m/>
    <m/>
    <m/>
    <s v="No"/>
    <s v="No"/>
    <m/>
    <s v="Assistance to customers with payments and/or suspended shutoffs"/>
    <m/>
    <m/>
    <m/>
    <m/>
    <m/>
    <m/>
    <m/>
    <m/>
    <s v="Not sure"/>
    <m/>
    <x v="355"/>
    <x v="0"/>
  </r>
  <r>
    <n v="11587342568"/>
    <x v="36"/>
    <s v="1"/>
    <m/>
    <x v="0"/>
    <x v="2"/>
    <x v="2"/>
    <s v="11 to 20%"/>
    <n v="2"/>
    <n v="0"/>
    <n v="0"/>
    <s v="More than a year"/>
    <n v="15"/>
    <s v="No"/>
    <m/>
    <m/>
    <m/>
    <m/>
    <m/>
    <m/>
    <m/>
    <m/>
    <m/>
    <m/>
    <m/>
    <m/>
    <m/>
    <n v="0"/>
    <s v="0 - 9%"/>
    <m/>
    <s v=""/>
    <s v="Yes"/>
    <s v="Bond(s)"/>
    <m/>
    <m/>
    <m/>
    <m/>
    <m/>
    <s v="No"/>
    <s v="No"/>
    <m/>
    <m/>
    <m/>
    <m/>
    <m/>
    <m/>
    <m/>
    <m/>
    <m/>
    <m/>
    <s v="Not sure"/>
    <m/>
    <x v="356"/>
    <x v="0"/>
  </r>
  <r>
    <n v="11587408461"/>
    <x v="1"/>
    <s v="1"/>
    <s v="Incomplete"/>
    <x v="0"/>
    <x v="2"/>
    <x v="52"/>
    <s v="21 to 30%"/>
    <n v="4"/>
    <n v="0"/>
    <n v="0"/>
    <s v="2 to 6 months"/>
    <n v="4"/>
    <s v="Yes"/>
    <m/>
    <m/>
    <m/>
    <m/>
    <m/>
    <m/>
    <m/>
    <m/>
    <m/>
    <m/>
    <m/>
    <m/>
    <m/>
    <s v=""/>
    <s v=""/>
    <m/>
    <s v=""/>
    <m/>
    <m/>
    <m/>
    <m/>
    <m/>
    <m/>
    <m/>
    <m/>
    <m/>
    <m/>
    <m/>
    <m/>
    <m/>
    <m/>
    <m/>
    <m/>
    <m/>
    <m/>
    <m/>
    <m/>
    <m/>
    <x v="357"/>
    <x v="0"/>
  </r>
  <r>
    <n v="11587426673"/>
    <x v="34"/>
    <s v="1"/>
    <m/>
    <x v="0"/>
    <x v="3"/>
    <x v="19"/>
    <s v="11 to 20%"/>
    <n v="0"/>
    <n v="1"/>
    <n v="2"/>
    <s v="More than a year"/>
    <n v="15"/>
    <s v="Yes"/>
    <m/>
    <m/>
    <m/>
    <m/>
    <s v="maintaining our system"/>
    <m/>
    <m/>
    <s v="paying back existing debt"/>
    <m/>
    <m/>
    <m/>
    <s v="No change"/>
    <n v="0"/>
    <n v="0"/>
    <s v="0 - 9%"/>
    <n v="0"/>
    <n v="0"/>
    <s v="No"/>
    <m/>
    <m/>
    <m/>
    <s v="Not borrowing"/>
    <m/>
    <m/>
    <m/>
    <s v="Yes"/>
    <s v="Communication/Discussion - Providing help as needed"/>
    <m/>
    <s v="Help navigating resources and/or policy changes"/>
    <m/>
    <m/>
    <m/>
    <s v="Help accessing supplies/chemicals"/>
    <m/>
    <s v="Help communicating with customers"/>
    <m/>
    <m/>
    <m/>
    <x v="358"/>
    <x v="0"/>
  </r>
  <r>
    <n v="11587429614"/>
    <x v="5"/>
    <s v="Multiple"/>
    <m/>
    <x v="1"/>
    <x v="1"/>
    <x v="16"/>
    <s v="1 to 10%"/>
    <n v="4"/>
    <n v="2"/>
    <n v="1"/>
    <s v="7 to 12 months"/>
    <n v="9"/>
    <s v="Not sure"/>
    <m/>
    <m/>
    <m/>
    <m/>
    <m/>
    <m/>
    <m/>
    <m/>
    <m/>
    <m/>
    <m/>
    <m/>
    <m/>
    <n v="0"/>
    <s v="0 - 9%"/>
    <m/>
    <s v=""/>
    <s v="Yes"/>
    <s v="Bond(s)"/>
    <m/>
    <m/>
    <m/>
    <m/>
    <m/>
    <s v="Not applicable"/>
    <s v="Yes"/>
    <m/>
    <s v="Compliance with disinfection/social distancing protocols"/>
    <m/>
    <m/>
    <m/>
    <m/>
    <m/>
    <m/>
    <m/>
    <m/>
    <s v="Not sure"/>
    <m/>
    <x v="359"/>
    <x v="0"/>
  </r>
  <r>
    <n v="11587499260"/>
    <x v="5"/>
    <s v="1"/>
    <m/>
    <x v="2"/>
    <x v="2"/>
    <x v="11"/>
    <s v="1 to 10%"/>
    <n v="2"/>
    <n v="1"/>
    <n v="0"/>
    <s v="Don't know"/>
    <s v=""/>
    <s v="Not sure"/>
    <m/>
    <m/>
    <m/>
    <m/>
    <m/>
    <m/>
    <m/>
    <m/>
    <m/>
    <m/>
    <m/>
    <m/>
    <m/>
    <n v="0"/>
    <s v="0 - 9%"/>
    <m/>
    <s v=""/>
    <s v="Yes"/>
    <m/>
    <s v="U.S. Department of Agriculture loan(s)"/>
    <m/>
    <m/>
    <m/>
    <m/>
    <s v="No"/>
    <s v="No"/>
    <m/>
    <s v="None/NA"/>
    <m/>
    <s v="Help accessing financial assistance"/>
    <s v="Help with operations and maintenance"/>
    <s v="Help accessing Personal Protective Equipment (PPE)"/>
    <m/>
    <m/>
    <m/>
    <m/>
    <m/>
    <m/>
    <x v="360"/>
    <x v="0"/>
  </r>
  <r>
    <n v="11587507133"/>
    <x v="38"/>
    <s v="1"/>
    <m/>
    <x v="0"/>
    <x v="2"/>
    <x v="11"/>
    <s v="1 to 10%"/>
    <n v="1"/>
    <n v="0"/>
    <n v="0"/>
    <s v="More than a year"/>
    <n v="15"/>
    <s v="No"/>
    <m/>
    <m/>
    <m/>
    <m/>
    <m/>
    <m/>
    <m/>
    <m/>
    <m/>
    <m/>
    <m/>
    <m/>
    <m/>
    <n v="0"/>
    <s v="0 - 9%"/>
    <m/>
    <s v=""/>
    <s v="Yes"/>
    <m/>
    <m/>
    <s v="State Revolving Fund loan(s)"/>
    <m/>
    <m/>
    <m/>
    <s v="No"/>
    <s v="No"/>
    <m/>
    <s v="None/NA"/>
    <m/>
    <m/>
    <m/>
    <m/>
    <m/>
    <m/>
    <m/>
    <m/>
    <m/>
    <s v="None/NA"/>
    <x v="361"/>
    <x v="0"/>
  </r>
  <r>
    <n v="11587511612"/>
    <x v="7"/>
    <s v="1"/>
    <m/>
    <x v="1"/>
    <x v="2"/>
    <x v="46"/>
    <s v="51 to 60%"/>
    <n v="4"/>
    <n v="0"/>
    <n v="0"/>
    <s v="7 to 12 months"/>
    <n v="9"/>
    <s v="No"/>
    <m/>
    <m/>
    <m/>
    <m/>
    <m/>
    <m/>
    <m/>
    <m/>
    <m/>
    <m/>
    <m/>
    <m/>
    <m/>
    <n v="0"/>
    <s v="0 - 9%"/>
    <m/>
    <s v=""/>
    <s v="Yes"/>
    <s v="Bond(s)"/>
    <s v="U.S. Department of Agriculture loan(s)"/>
    <s v="State Revolving Fund loan(s)"/>
    <m/>
    <m/>
    <m/>
    <s v="No"/>
    <s v="No"/>
    <m/>
    <m/>
    <m/>
    <m/>
    <m/>
    <s v="Help accessing Personal Protective Equipment (PPE)"/>
    <m/>
    <m/>
    <m/>
    <m/>
    <m/>
    <m/>
    <x v="362"/>
    <x v="0"/>
  </r>
  <r>
    <n v="11587521993"/>
    <x v="15"/>
    <s v="1"/>
    <m/>
    <x v="0"/>
    <x v="3"/>
    <x v="28"/>
    <s v="11 to 20%"/>
    <n v="0"/>
    <n v="3"/>
    <n v="2"/>
    <s v="More than a year"/>
    <n v="15"/>
    <s v="Yes"/>
    <s v="paying staff"/>
    <m/>
    <m/>
    <m/>
    <m/>
    <m/>
    <m/>
    <m/>
    <m/>
    <m/>
    <m/>
    <s v="Decrease"/>
    <n v="7"/>
    <n v="-7"/>
    <s v="-10 - -1%"/>
    <n v="400"/>
    <n v="-400"/>
    <s v="No"/>
    <m/>
    <m/>
    <m/>
    <s v="Not borrowing"/>
    <m/>
    <m/>
    <s v="No"/>
    <s v="No"/>
    <m/>
    <s v="Assistance to customers with payments and/or suspended shutoffs"/>
    <m/>
    <s v="Help accessing financial assistance"/>
    <m/>
    <m/>
    <m/>
    <m/>
    <m/>
    <s v="Help planning for or adjusting to any future reopening (flushing, financing reconnections, etc.)"/>
    <m/>
    <m/>
    <x v="363"/>
    <x v="0"/>
  </r>
  <r>
    <n v="11587561397"/>
    <x v="38"/>
    <s v="1"/>
    <m/>
    <x v="0"/>
    <x v="3"/>
    <x v="28"/>
    <s v="11 to 20%"/>
    <n v="0"/>
    <n v="0"/>
    <n v="1"/>
    <s v="More than a year"/>
    <n v="15"/>
    <s v="No"/>
    <m/>
    <m/>
    <m/>
    <m/>
    <m/>
    <m/>
    <m/>
    <m/>
    <m/>
    <m/>
    <m/>
    <m/>
    <m/>
    <n v="0"/>
    <s v="0 - 9%"/>
    <m/>
    <s v=""/>
    <m/>
    <m/>
    <m/>
    <m/>
    <m/>
    <m/>
    <m/>
    <m/>
    <m/>
    <m/>
    <m/>
    <m/>
    <m/>
    <m/>
    <m/>
    <m/>
    <m/>
    <m/>
    <m/>
    <m/>
    <m/>
    <x v="364"/>
    <x v="0"/>
  </r>
  <r>
    <n v="11587649186"/>
    <x v="34"/>
    <s v="1"/>
    <m/>
    <x v="0"/>
    <x v="2"/>
    <x v="12"/>
    <s v="1 to 10%"/>
    <n v="1"/>
    <n v="0"/>
    <n v="1"/>
    <s v="Don't know"/>
    <s v=""/>
    <s v="Not sure"/>
    <m/>
    <m/>
    <m/>
    <m/>
    <m/>
    <m/>
    <m/>
    <m/>
    <m/>
    <m/>
    <m/>
    <m/>
    <m/>
    <n v="0"/>
    <s v="0 - 9%"/>
    <m/>
    <s v=""/>
    <s v="Yes"/>
    <m/>
    <s v="U.S. Department of Agriculture loan(s)"/>
    <m/>
    <m/>
    <m/>
    <m/>
    <s v="No"/>
    <s v="No"/>
    <m/>
    <m/>
    <m/>
    <m/>
    <m/>
    <m/>
    <m/>
    <m/>
    <m/>
    <m/>
    <s v="Not sure"/>
    <m/>
    <x v="365"/>
    <x v="0"/>
  </r>
  <r>
    <n v="11587670029"/>
    <x v="15"/>
    <s v="1"/>
    <m/>
    <x v="0"/>
    <x v="2"/>
    <x v="22"/>
    <s v="1 to 10%"/>
    <n v="3"/>
    <n v="0"/>
    <n v="3"/>
    <s v="2 to 6 months"/>
    <n v="4"/>
    <s v="Yes"/>
    <s v="paying staff"/>
    <m/>
    <s v="paying bills, like electricity"/>
    <s v="paying for chemicals"/>
    <s v="maintaining our system"/>
    <s v="complying with state and/or federal regulations"/>
    <s v="delaying or impeding capital improvement projects"/>
    <m/>
    <m/>
    <m/>
    <m/>
    <s v="Decrease"/>
    <n v="35"/>
    <n v="-35"/>
    <s v="-40 - -31%"/>
    <n v="3128"/>
    <n v="-3128"/>
    <s v="No"/>
    <m/>
    <m/>
    <m/>
    <s v="Not borrowing"/>
    <m/>
    <m/>
    <s v="Not applicable"/>
    <s v="Yes"/>
    <s v="Providing/receiving loans"/>
    <s v="General assistance"/>
    <s v="Help navigating resources and/or policy changes"/>
    <s v="Help accessing financial assistance"/>
    <s v="Help with operations and maintenance"/>
    <m/>
    <s v="Help accessing supplies/chemicals"/>
    <s v="Help complying with state and/or federal regulations"/>
    <m/>
    <s v="Help planning for or adjusting to any future reopening (flushing, financing reconnections, etc.)"/>
    <m/>
    <m/>
    <x v="366"/>
    <x v="0"/>
  </r>
  <r>
    <n v="11587685210"/>
    <x v="25"/>
    <s v="1"/>
    <m/>
    <x v="0"/>
    <x v="1"/>
    <x v="17"/>
    <s v="31 to 40%"/>
    <n v="6"/>
    <n v="0"/>
    <n v="0"/>
    <s v="Don't know"/>
    <s v=""/>
    <s v="Yes"/>
    <s v="paying staff"/>
    <m/>
    <m/>
    <m/>
    <s v="maintaining our system"/>
    <s v="complying with state and/or federal regulations"/>
    <s v="delaying or impeding capital improvement projects"/>
    <m/>
    <m/>
    <m/>
    <m/>
    <s v="Decrease"/>
    <m/>
    <s v=""/>
    <s v=""/>
    <n v="6000"/>
    <n v="-6000"/>
    <s v="Yes"/>
    <m/>
    <s v="U.S. Department of Agriculture loan(s)"/>
    <s v="State Revolving Fund loan(s)"/>
    <m/>
    <m/>
    <m/>
    <s v="No"/>
    <s v="Yes"/>
    <s v="Dealing with nonpayment/delinquency"/>
    <m/>
    <s v="Help navigating resources and/or policy changes"/>
    <s v="Help accessing financial assistance"/>
    <m/>
    <s v="Help accessing Personal Protective Equipment (PPE)"/>
    <m/>
    <s v="Help complying with state and/or federal regulations"/>
    <s v="Help communicating with customers"/>
    <s v="Help planning for or adjusting to any future reopening (flushing, financing reconnections, etc.)"/>
    <m/>
    <m/>
    <x v="367"/>
    <x v="0"/>
  </r>
  <r>
    <n v="11587694137"/>
    <x v="2"/>
    <s v="1"/>
    <m/>
    <x v="1"/>
    <x v="3"/>
    <x v="6"/>
    <s v="0 percent"/>
    <n v="1"/>
    <n v="0"/>
    <n v="1"/>
    <s v="Don't know"/>
    <s v=""/>
    <s v="Yes"/>
    <m/>
    <m/>
    <m/>
    <m/>
    <m/>
    <m/>
    <m/>
    <m/>
    <s v="unsure"/>
    <m/>
    <m/>
    <s v="Increase"/>
    <n v="8"/>
    <n v="8"/>
    <s v="0 - 9%"/>
    <n v="800.96"/>
    <n v="800.96"/>
    <s v="No"/>
    <m/>
    <m/>
    <m/>
    <s v="Not borrowing"/>
    <m/>
    <m/>
    <s v="Not applicable"/>
    <s v="No"/>
    <m/>
    <s v="None/NA"/>
    <m/>
    <m/>
    <m/>
    <m/>
    <m/>
    <m/>
    <m/>
    <m/>
    <s v="Not sure"/>
    <m/>
    <x v="368"/>
    <x v="0"/>
  </r>
  <r>
    <n v="11587714770"/>
    <x v="36"/>
    <s v="1"/>
    <m/>
    <x v="0"/>
    <x v="2"/>
    <x v="21"/>
    <s v="21 to 30%"/>
    <n v="1"/>
    <n v="4"/>
    <n v="0"/>
    <s v="7 to 12 months"/>
    <n v="9"/>
    <s v="Not sure"/>
    <m/>
    <m/>
    <m/>
    <m/>
    <m/>
    <m/>
    <m/>
    <m/>
    <m/>
    <m/>
    <m/>
    <m/>
    <m/>
    <n v="0"/>
    <s v="0 - 9%"/>
    <m/>
    <s v=""/>
    <m/>
    <m/>
    <m/>
    <m/>
    <m/>
    <s v="Do not want to answer"/>
    <m/>
    <s v="No"/>
    <s v="No"/>
    <m/>
    <m/>
    <m/>
    <m/>
    <m/>
    <m/>
    <m/>
    <m/>
    <m/>
    <m/>
    <s v="Not sure"/>
    <m/>
    <x v="369"/>
    <x v="0"/>
  </r>
  <r>
    <n v="11587723915"/>
    <x v="36"/>
    <s v="1"/>
    <m/>
    <x v="0"/>
    <x v="3"/>
    <x v="9"/>
    <s v="1 to 10%"/>
    <n v="1"/>
    <n v="1"/>
    <n v="0"/>
    <s v="Don't know"/>
    <s v=""/>
    <s v="No"/>
    <m/>
    <m/>
    <m/>
    <m/>
    <m/>
    <m/>
    <m/>
    <m/>
    <m/>
    <m/>
    <m/>
    <m/>
    <m/>
    <n v="0"/>
    <s v="0 - 9%"/>
    <m/>
    <s v=""/>
    <s v="Yes"/>
    <m/>
    <m/>
    <s v="State Revolving Fund loan(s)"/>
    <m/>
    <m/>
    <m/>
    <s v="No"/>
    <s v="No"/>
    <m/>
    <m/>
    <m/>
    <m/>
    <m/>
    <m/>
    <m/>
    <m/>
    <m/>
    <m/>
    <s v="Not sure"/>
    <m/>
    <x v="370"/>
    <x v="0"/>
  </r>
  <r>
    <n v="11587741736"/>
    <x v="36"/>
    <s v="1"/>
    <m/>
    <x v="0"/>
    <x v="2"/>
    <x v="51"/>
    <s v="61 to 70%"/>
    <n v="8"/>
    <n v="0"/>
    <n v="0"/>
    <s v="More than a year"/>
    <n v="15"/>
    <s v="No"/>
    <m/>
    <m/>
    <m/>
    <m/>
    <m/>
    <m/>
    <m/>
    <m/>
    <m/>
    <m/>
    <m/>
    <m/>
    <m/>
    <n v="0"/>
    <s v="0 - 9%"/>
    <m/>
    <s v=""/>
    <s v="Yes"/>
    <m/>
    <m/>
    <s v="State Revolving Fund loan(s)"/>
    <m/>
    <m/>
    <m/>
    <s v="No"/>
    <s v="Yes"/>
    <s v="Communication/Discussion - Sharing ideas/see what other organizations are doing"/>
    <s v="None (no cases in area)"/>
    <m/>
    <m/>
    <m/>
    <m/>
    <m/>
    <m/>
    <m/>
    <m/>
    <s v="Not sure"/>
    <m/>
    <x v="371"/>
    <x v="0"/>
  </r>
  <r>
    <n v="11587747062"/>
    <x v="27"/>
    <s v="1"/>
    <m/>
    <x v="0"/>
    <x v="2"/>
    <x v="14"/>
    <s v="11 to 20%"/>
    <n v="3"/>
    <n v="0"/>
    <n v="1"/>
    <s v="More than a year"/>
    <n v="15"/>
    <s v="No"/>
    <m/>
    <m/>
    <m/>
    <m/>
    <m/>
    <m/>
    <m/>
    <m/>
    <m/>
    <m/>
    <m/>
    <m/>
    <m/>
    <n v="0"/>
    <s v="0 - 9%"/>
    <m/>
    <s v=""/>
    <s v="Yes"/>
    <m/>
    <m/>
    <s v="State Revolving Fund loan(s)"/>
    <m/>
    <m/>
    <m/>
    <s v="No"/>
    <s v="No"/>
    <m/>
    <m/>
    <m/>
    <m/>
    <m/>
    <m/>
    <s v="Help accessing supplies/chemicals"/>
    <m/>
    <m/>
    <m/>
    <m/>
    <m/>
    <x v="372"/>
    <x v="0"/>
  </r>
  <r>
    <n v="11587759751"/>
    <x v="36"/>
    <s v="1"/>
    <m/>
    <x v="0"/>
    <x v="2"/>
    <x v="26"/>
    <s v="31 to 40%"/>
    <n v="1"/>
    <n v="0"/>
    <n v="0"/>
    <s v="Don't know"/>
    <s v=""/>
    <s v="Not sure"/>
    <m/>
    <m/>
    <m/>
    <m/>
    <m/>
    <m/>
    <m/>
    <m/>
    <m/>
    <m/>
    <m/>
    <m/>
    <m/>
    <n v="0"/>
    <s v="0 - 9%"/>
    <m/>
    <s v=""/>
    <s v="Yes"/>
    <s v="Bond(s)"/>
    <s v="U.S. Department of Agriculture loan(s)"/>
    <m/>
    <m/>
    <m/>
    <m/>
    <s v="No"/>
    <s v="No"/>
    <m/>
    <m/>
    <m/>
    <m/>
    <m/>
    <m/>
    <m/>
    <m/>
    <m/>
    <m/>
    <s v="Not sure"/>
    <m/>
    <x v="373"/>
    <x v="0"/>
  </r>
  <r>
    <n v="11587759810"/>
    <x v="35"/>
    <s v="1"/>
    <m/>
    <x v="0"/>
    <x v="1"/>
    <x v="11"/>
    <s v="1 to 10%"/>
    <n v="4"/>
    <n v="0"/>
    <n v="0"/>
    <s v="Don't know"/>
    <s v=""/>
    <s v="Yes"/>
    <m/>
    <m/>
    <m/>
    <m/>
    <m/>
    <m/>
    <s v="delaying or impeding capital improvement projects"/>
    <m/>
    <m/>
    <m/>
    <m/>
    <s v="Decrease"/>
    <m/>
    <s v=""/>
    <s v=""/>
    <m/>
    <s v=""/>
    <s v="Yes"/>
    <m/>
    <s v="U.S. Department of Agriculture loan(s)"/>
    <s v="State Revolving Fund loan(s)"/>
    <m/>
    <m/>
    <m/>
    <s v="Not applicable"/>
    <s v="Not sure"/>
    <m/>
    <m/>
    <m/>
    <m/>
    <m/>
    <m/>
    <m/>
    <m/>
    <m/>
    <m/>
    <s v="Not sure"/>
    <m/>
    <x v="374"/>
    <x v="0"/>
  </r>
  <r>
    <n v="11587776769"/>
    <x v="27"/>
    <s v="1"/>
    <m/>
    <x v="0"/>
    <x v="1"/>
    <x v="30"/>
    <s v="11 to 20%"/>
    <n v="5"/>
    <n v="1"/>
    <n v="0"/>
    <s v="7 to 12 months"/>
    <n v="9"/>
    <s v="Yes"/>
    <m/>
    <m/>
    <m/>
    <m/>
    <s v="maintaining our system"/>
    <m/>
    <s v="delaying or impeding capital improvement projects"/>
    <m/>
    <m/>
    <m/>
    <m/>
    <s v="Decrease"/>
    <n v="10"/>
    <n v="-10"/>
    <s v="-10 - -1%"/>
    <n v="4770"/>
    <n v="-4770"/>
    <s v="Yes"/>
    <s v="Bond(s)"/>
    <m/>
    <m/>
    <m/>
    <m/>
    <m/>
    <s v="No"/>
    <s v="No"/>
    <m/>
    <m/>
    <m/>
    <m/>
    <m/>
    <m/>
    <m/>
    <m/>
    <m/>
    <m/>
    <s v="Not sure"/>
    <m/>
    <x v="375"/>
    <x v="0"/>
  </r>
  <r>
    <n v="11587814498"/>
    <x v="27"/>
    <s v="1"/>
    <m/>
    <x v="1"/>
    <x v="2"/>
    <x v="3"/>
    <m/>
    <n v="0"/>
    <n v="3"/>
    <n v="1"/>
    <s v="More than a year"/>
    <n v="15"/>
    <s v="No"/>
    <m/>
    <m/>
    <m/>
    <m/>
    <m/>
    <m/>
    <m/>
    <m/>
    <m/>
    <m/>
    <m/>
    <m/>
    <m/>
    <n v="0"/>
    <s v="0 - 9%"/>
    <m/>
    <s v=""/>
    <s v="No"/>
    <m/>
    <m/>
    <m/>
    <s v="Not borrowing"/>
    <m/>
    <m/>
    <s v="Not applicable"/>
    <s v="No"/>
    <m/>
    <m/>
    <m/>
    <m/>
    <m/>
    <m/>
    <m/>
    <m/>
    <m/>
    <m/>
    <s v="Not sure"/>
    <m/>
    <x v="376"/>
    <x v="0"/>
  </r>
  <r>
    <n v="11587825166"/>
    <x v="36"/>
    <s v="1"/>
    <m/>
    <x v="0"/>
    <x v="2"/>
    <x v="31"/>
    <s v="1 to 10%"/>
    <n v="4"/>
    <n v="0"/>
    <n v="0"/>
    <s v="Don't know"/>
    <s v=""/>
    <s v="Not sure"/>
    <m/>
    <m/>
    <m/>
    <m/>
    <m/>
    <m/>
    <m/>
    <m/>
    <m/>
    <m/>
    <m/>
    <m/>
    <m/>
    <n v="0"/>
    <s v="0 - 9%"/>
    <m/>
    <s v=""/>
    <s v="Yes"/>
    <m/>
    <s v="U.S. Department of Agriculture loan(s)"/>
    <m/>
    <m/>
    <m/>
    <m/>
    <s v="No"/>
    <s v="No"/>
    <m/>
    <s v="General assistance"/>
    <m/>
    <m/>
    <m/>
    <m/>
    <m/>
    <m/>
    <m/>
    <m/>
    <s v="Not sure"/>
    <s v="None/NA"/>
    <x v="377"/>
    <x v="0"/>
  </r>
  <r>
    <n v="11587850771"/>
    <x v="1"/>
    <s v="1"/>
    <m/>
    <x v="1"/>
    <x v="3"/>
    <x v="6"/>
    <s v="0 percent"/>
    <n v="1"/>
    <n v="0"/>
    <n v="0"/>
    <s v="7 to 12 months"/>
    <n v="9"/>
    <s v="Not sure"/>
    <m/>
    <m/>
    <m/>
    <m/>
    <m/>
    <m/>
    <m/>
    <m/>
    <m/>
    <m/>
    <m/>
    <m/>
    <m/>
    <n v="0"/>
    <s v="0 - 9%"/>
    <m/>
    <s v=""/>
    <s v="No"/>
    <m/>
    <m/>
    <m/>
    <s v="Not borrowing"/>
    <m/>
    <m/>
    <s v="Not applicable"/>
    <s v="No"/>
    <m/>
    <s v="System hardship"/>
    <m/>
    <m/>
    <m/>
    <m/>
    <m/>
    <m/>
    <m/>
    <m/>
    <s v="Not sure"/>
    <m/>
    <x v="167"/>
    <x v="0"/>
  </r>
  <r>
    <n v="11587878842"/>
    <x v="40"/>
    <s v="1"/>
    <m/>
    <x v="1"/>
    <x v="3"/>
    <x v="31"/>
    <s v="1 to 10%"/>
    <n v="1"/>
    <n v="1"/>
    <n v="0"/>
    <s v="Don't know"/>
    <s v=""/>
    <s v="Not sure"/>
    <m/>
    <m/>
    <m/>
    <m/>
    <m/>
    <m/>
    <m/>
    <m/>
    <m/>
    <m/>
    <m/>
    <m/>
    <m/>
    <n v="0"/>
    <s v="0 - 9%"/>
    <m/>
    <s v=""/>
    <s v="Yes"/>
    <m/>
    <s v="U.S. Department of Agriculture loan(s)"/>
    <m/>
    <m/>
    <m/>
    <m/>
    <s v="No"/>
    <s v="Not sure"/>
    <m/>
    <s v="None/NA"/>
    <m/>
    <m/>
    <m/>
    <m/>
    <m/>
    <m/>
    <m/>
    <m/>
    <s v="Not sure"/>
    <m/>
    <x v="378"/>
    <x v="0"/>
  </r>
  <r>
    <n v="11587879899"/>
    <x v="1"/>
    <s v="2"/>
    <s v="Incomplete"/>
    <x v="0"/>
    <x v="2"/>
    <x v="11"/>
    <s v="1 to 10%"/>
    <n v="0"/>
    <n v="5"/>
    <n v="1"/>
    <s v="Don't know"/>
    <s v=""/>
    <s v="Yes"/>
    <m/>
    <m/>
    <m/>
    <m/>
    <m/>
    <m/>
    <m/>
    <m/>
    <m/>
    <m/>
    <m/>
    <m/>
    <m/>
    <s v=""/>
    <s v=""/>
    <m/>
    <s v=""/>
    <m/>
    <m/>
    <m/>
    <m/>
    <m/>
    <m/>
    <m/>
    <m/>
    <m/>
    <m/>
    <m/>
    <m/>
    <m/>
    <m/>
    <m/>
    <m/>
    <m/>
    <m/>
    <m/>
    <m/>
    <m/>
    <x v="379"/>
    <x v="0"/>
  </r>
  <r>
    <n v="11587915037"/>
    <x v="1"/>
    <s v="1"/>
    <m/>
    <x v="1"/>
    <x v="2"/>
    <x v="7"/>
    <s v="1 to 10%"/>
    <n v="2"/>
    <n v="0"/>
    <n v="0"/>
    <s v="More than a year"/>
    <n v="15"/>
    <s v="No"/>
    <m/>
    <m/>
    <m/>
    <m/>
    <m/>
    <m/>
    <m/>
    <m/>
    <m/>
    <m/>
    <m/>
    <m/>
    <m/>
    <n v="0"/>
    <s v="0 - 9%"/>
    <m/>
    <s v=""/>
    <s v="No"/>
    <m/>
    <m/>
    <m/>
    <s v="Not borrowing"/>
    <m/>
    <m/>
    <s v="No"/>
    <s v="No"/>
    <m/>
    <m/>
    <m/>
    <m/>
    <m/>
    <m/>
    <m/>
    <m/>
    <m/>
    <m/>
    <m/>
    <s v="None/NA"/>
    <x v="380"/>
    <x v="0"/>
  </r>
  <r>
    <n v="11587947211"/>
    <x v="27"/>
    <s v="1"/>
    <m/>
    <x v="0"/>
    <x v="1"/>
    <x v="11"/>
    <s v="1 to 10%"/>
    <n v="4"/>
    <n v="1"/>
    <n v="0"/>
    <s v="Don't know"/>
    <s v=""/>
    <s v="No"/>
    <m/>
    <m/>
    <m/>
    <m/>
    <m/>
    <m/>
    <m/>
    <m/>
    <m/>
    <m/>
    <m/>
    <m/>
    <m/>
    <n v="0"/>
    <s v="0 - 9%"/>
    <m/>
    <s v=""/>
    <s v="Yes"/>
    <s v="Bond(s)"/>
    <m/>
    <m/>
    <m/>
    <m/>
    <m/>
    <s v="No"/>
    <s v="Yes"/>
    <s v="Personnel backups"/>
    <s v="Miscellaneous"/>
    <m/>
    <m/>
    <m/>
    <s v="Help accessing Personal Protective Equipment (PPE)"/>
    <m/>
    <m/>
    <m/>
    <m/>
    <m/>
    <m/>
    <x v="381"/>
    <x v="0"/>
  </r>
  <r>
    <n v="11587955842"/>
    <x v="6"/>
    <s v="1"/>
    <m/>
    <x v="1"/>
    <x v="3"/>
    <x v="12"/>
    <s v="1 to 10%"/>
    <m/>
    <m/>
    <m/>
    <s v="More than a year"/>
    <n v="15"/>
    <s v="Not sure"/>
    <m/>
    <m/>
    <m/>
    <m/>
    <m/>
    <m/>
    <m/>
    <m/>
    <m/>
    <m/>
    <m/>
    <m/>
    <m/>
    <n v="0"/>
    <s v="0 - 9%"/>
    <m/>
    <s v=""/>
    <s v="No"/>
    <m/>
    <m/>
    <m/>
    <s v="Not borrowing"/>
    <m/>
    <m/>
    <s v="Not applicable"/>
    <s v="No"/>
    <m/>
    <s v="Assistance to customers with payments and/or suspended shutoffs"/>
    <m/>
    <m/>
    <m/>
    <m/>
    <m/>
    <m/>
    <m/>
    <m/>
    <s v="Not sure"/>
    <m/>
    <x v="382"/>
    <x v="0"/>
  </r>
  <r>
    <n v="11587965844"/>
    <x v="36"/>
    <s v="1"/>
    <m/>
    <x v="0"/>
    <x v="3"/>
    <x v="11"/>
    <s v="1 to 10%"/>
    <n v="1"/>
    <n v="1"/>
    <n v="0"/>
    <s v="More than a year"/>
    <n v="15"/>
    <s v="No"/>
    <m/>
    <m/>
    <m/>
    <m/>
    <m/>
    <m/>
    <m/>
    <m/>
    <m/>
    <m/>
    <m/>
    <m/>
    <m/>
    <n v="0"/>
    <s v="0 - 9%"/>
    <m/>
    <s v=""/>
    <s v="Yes"/>
    <m/>
    <s v="U.S. Department of Agriculture loan(s)"/>
    <s v="State Revolving Fund loan(s)"/>
    <m/>
    <m/>
    <m/>
    <s v="No"/>
    <s v="Not sure"/>
    <m/>
    <m/>
    <m/>
    <m/>
    <m/>
    <m/>
    <m/>
    <m/>
    <m/>
    <m/>
    <m/>
    <s v="None/NA"/>
    <x v="383"/>
    <x v="0"/>
  </r>
  <r>
    <n v="11587982100"/>
    <x v="42"/>
    <s v="1"/>
    <s v="Incomplete"/>
    <x v="0"/>
    <x v="2"/>
    <x v="7"/>
    <s v="1 to 10%"/>
    <n v="1"/>
    <n v="2"/>
    <n v="1"/>
    <s v="Don't know"/>
    <s v=""/>
    <s v="Yes"/>
    <m/>
    <m/>
    <m/>
    <m/>
    <m/>
    <m/>
    <m/>
    <m/>
    <m/>
    <m/>
    <m/>
    <m/>
    <m/>
    <s v=""/>
    <s v=""/>
    <m/>
    <s v=""/>
    <m/>
    <m/>
    <m/>
    <m/>
    <m/>
    <m/>
    <m/>
    <m/>
    <m/>
    <m/>
    <m/>
    <m/>
    <m/>
    <m/>
    <m/>
    <m/>
    <m/>
    <m/>
    <m/>
    <m/>
    <m/>
    <x v="384"/>
    <x v="0"/>
  </r>
  <r>
    <n v="11587992468"/>
    <x v="42"/>
    <s v="1"/>
    <m/>
    <x v="0"/>
    <x v="1"/>
    <x v="28"/>
    <s v="11 to 20%"/>
    <n v="2"/>
    <n v="0.5"/>
    <n v="8"/>
    <s v="2 to 6 months"/>
    <n v="4"/>
    <s v="Yes"/>
    <s v="paying staff"/>
    <m/>
    <s v="paying bills, like electricity"/>
    <s v="paying for chemicals"/>
    <s v="maintaining our system"/>
    <s v="complying with state and/or federal regulations"/>
    <s v="delaying or impeding capital improvement projects"/>
    <s v="paying back existing debt"/>
    <m/>
    <m/>
    <m/>
    <s v="Decrease"/>
    <n v="5"/>
    <n v="-5"/>
    <s v="-10 - -1%"/>
    <n v="1000"/>
    <n v="-1000"/>
    <s v="Yes"/>
    <m/>
    <s v="U.S. Department of Agriculture loan(s)"/>
    <m/>
    <m/>
    <m/>
    <m/>
    <s v="No"/>
    <s v="No"/>
    <m/>
    <m/>
    <m/>
    <m/>
    <s v="Help with operations and maintenance"/>
    <m/>
    <m/>
    <m/>
    <m/>
    <m/>
    <m/>
    <m/>
    <x v="385"/>
    <x v="0"/>
  </r>
  <r>
    <n v="11588041501"/>
    <x v="15"/>
    <s v="1"/>
    <m/>
    <x v="0"/>
    <x v="2"/>
    <x v="22"/>
    <s v="1 to 10%"/>
    <n v="1"/>
    <n v="1"/>
    <n v="0"/>
    <s v="2 to 6 months"/>
    <n v="4"/>
    <s v="No"/>
    <m/>
    <m/>
    <m/>
    <m/>
    <m/>
    <m/>
    <m/>
    <m/>
    <m/>
    <m/>
    <m/>
    <m/>
    <m/>
    <n v="0"/>
    <s v="0 - 9%"/>
    <m/>
    <s v=""/>
    <s v="No"/>
    <m/>
    <m/>
    <m/>
    <s v="Not borrowing"/>
    <m/>
    <m/>
    <s v="No"/>
    <s v="No"/>
    <m/>
    <m/>
    <s v="Help navigating resources and/or policy changes"/>
    <s v="Help accessing financial assistance"/>
    <m/>
    <s v="Help accessing Personal Protective Equipment (PPE)"/>
    <m/>
    <m/>
    <m/>
    <m/>
    <m/>
    <m/>
    <x v="386"/>
    <x v="0"/>
  </r>
  <r>
    <n v="11588047661"/>
    <x v="22"/>
    <s v="1"/>
    <m/>
    <x v="1"/>
    <x v="3"/>
    <x v="7"/>
    <s v="1 to 10%"/>
    <n v="1"/>
    <n v="2"/>
    <n v="1"/>
    <s v="7 to 12 months"/>
    <n v="9"/>
    <s v="Not sure"/>
    <m/>
    <m/>
    <m/>
    <m/>
    <m/>
    <m/>
    <m/>
    <m/>
    <m/>
    <m/>
    <m/>
    <m/>
    <m/>
    <n v="0"/>
    <s v="0 - 9%"/>
    <m/>
    <s v=""/>
    <s v="Yes"/>
    <s v="Bond(s)"/>
    <m/>
    <m/>
    <m/>
    <m/>
    <m/>
    <s v="No"/>
    <s v="No"/>
    <m/>
    <m/>
    <m/>
    <m/>
    <m/>
    <m/>
    <m/>
    <m/>
    <m/>
    <m/>
    <s v="Not sure"/>
    <m/>
    <x v="387"/>
    <x v="0"/>
  </r>
  <r>
    <n v="11588065352"/>
    <x v="1"/>
    <s v="1"/>
    <m/>
    <x v="1"/>
    <x v="2"/>
    <x v="22"/>
    <s v="1 to 10%"/>
    <n v="6"/>
    <n v="0"/>
    <n v="0"/>
    <s v="Don't know"/>
    <s v=""/>
    <s v="No"/>
    <m/>
    <m/>
    <m/>
    <m/>
    <m/>
    <m/>
    <m/>
    <m/>
    <m/>
    <m/>
    <m/>
    <m/>
    <m/>
    <n v="0"/>
    <s v="0 - 9%"/>
    <m/>
    <s v=""/>
    <s v="No"/>
    <m/>
    <m/>
    <m/>
    <s v="Not borrowing"/>
    <m/>
    <m/>
    <s v="Not applicable"/>
    <s v="No"/>
    <m/>
    <m/>
    <m/>
    <m/>
    <m/>
    <m/>
    <m/>
    <m/>
    <m/>
    <m/>
    <s v="Not sure"/>
    <m/>
    <x v="104"/>
    <x v="0"/>
  </r>
  <r>
    <n v="11588076372"/>
    <x v="17"/>
    <s v="0"/>
    <m/>
    <x v="2"/>
    <x v="3"/>
    <x v="6"/>
    <s v="0 percent"/>
    <n v="0"/>
    <n v="0"/>
    <n v="1"/>
    <s v="Don't know"/>
    <s v=""/>
    <s v="Yes"/>
    <m/>
    <m/>
    <m/>
    <m/>
    <s v="maintaining our system"/>
    <m/>
    <m/>
    <m/>
    <m/>
    <m/>
    <m/>
    <s v="Decrease"/>
    <m/>
    <s v=""/>
    <s v=""/>
    <m/>
    <s v=""/>
    <m/>
    <m/>
    <m/>
    <m/>
    <m/>
    <s v="Do not want to answer"/>
    <m/>
    <m/>
    <s v="Not sure"/>
    <m/>
    <m/>
    <m/>
    <m/>
    <s v="Help with operations and maintenance"/>
    <s v="Help accessing Personal Protective Equipment (PPE)"/>
    <m/>
    <m/>
    <m/>
    <m/>
    <m/>
    <m/>
    <x v="91"/>
    <x v="0"/>
  </r>
  <r>
    <n v="11588117566"/>
    <x v="17"/>
    <s v="1"/>
    <m/>
    <x v="1"/>
    <x v="3"/>
    <x v="3"/>
    <m/>
    <n v="2"/>
    <n v="0"/>
    <n v="0"/>
    <s v="2 to 6 months"/>
    <n v="4"/>
    <s v="Not sure"/>
    <m/>
    <m/>
    <m/>
    <m/>
    <m/>
    <m/>
    <m/>
    <m/>
    <m/>
    <m/>
    <m/>
    <m/>
    <m/>
    <n v="0"/>
    <s v="0 - 9%"/>
    <m/>
    <s v=""/>
    <s v="Yes"/>
    <m/>
    <s v="U.S. Department of Agriculture loan(s)"/>
    <s v="State Revolving Fund loan(s)"/>
    <m/>
    <m/>
    <m/>
    <m/>
    <s v="No"/>
    <m/>
    <m/>
    <m/>
    <s v="Help accessing financial assistance"/>
    <m/>
    <s v="Help accessing Personal Protective Equipment (PPE)"/>
    <m/>
    <m/>
    <m/>
    <m/>
    <m/>
    <m/>
    <x v="167"/>
    <x v="0"/>
  </r>
  <r>
    <n v="11588136000"/>
    <x v="5"/>
    <s v="1"/>
    <m/>
    <x v="2"/>
    <x v="2"/>
    <x v="14"/>
    <s v="11 to 20%"/>
    <n v="2"/>
    <n v="0"/>
    <n v="0"/>
    <s v="2 to 6 months"/>
    <n v="4"/>
    <s v="Yes"/>
    <s v="paying staff"/>
    <s v="keeping staff"/>
    <s v="paying bills, like electricity"/>
    <m/>
    <s v="maintaining our system"/>
    <s v="complying with state and/or federal regulations"/>
    <m/>
    <s v="paying back existing debt"/>
    <m/>
    <m/>
    <m/>
    <s v="Decrease"/>
    <n v="12"/>
    <n v="-12"/>
    <s v="-20 - -11%"/>
    <n v="2500"/>
    <n v="-2500"/>
    <s v="Yes"/>
    <s v="Bond(s)"/>
    <s v="U.S. Department of Agriculture loan(s)"/>
    <m/>
    <m/>
    <m/>
    <m/>
    <s v="No"/>
    <s v="No"/>
    <m/>
    <m/>
    <s v="Help navigating resources and/or policy changes"/>
    <s v="Help accessing financial assistance"/>
    <s v="Help with operations and maintenance"/>
    <m/>
    <s v="Help accessing supplies/chemicals"/>
    <s v="Help complying with state and/or federal regulations"/>
    <m/>
    <m/>
    <m/>
    <m/>
    <x v="388"/>
    <x v="0"/>
  </r>
  <r>
    <n v="11588137695"/>
    <x v="17"/>
    <s v="1"/>
    <m/>
    <x v="1"/>
    <x v="3"/>
    <x v="6"/>
    <s v="0 percent"/>
    <n v="0"/>
    <n v="0"/>
    <n v="1"/>
    <s v="Don't know"/>
    <s v=""/>
    <s v="Yes"/>
    <m/>
    <m/>
    <s v="paying bills, like electricity"/>
    <m/>
    <s v="maintaining our system"/>
    <m/>
    <m/>
    <m/>
    <m/>
    <m/>
    <m/>
    <s v="Decrease"/>
    <m/>
    <s v=""/>
    <s v=""/>
    <m/>
    <s v=""/>
    <m/>
    <m/>
    <m/>
    <m/>
    <m/>
    <m/>
    <m/>
    <m/>
    <m/>
    <m/>
    <m/>
    <m/>
    <m/>
    <m/>
    <m/>
    <m/>
    <m/>
    <m/>
    <m/>
    <m/>
    <m/>
    <x v="389"/>
    <x v="0"/>
  </r>
  <r>
    <n v="11588145955"/>
    <x v="2"/>
    <s v="1"/>
    <m/>
    <x v="0"/>
    <x v="2"/>
    <x v="8"/>
    <s v="21 to 30%"/>
    <n v="2"/>
    <n v="0"/>
    <n v="0"/>
    <s v="7 to 12 months"/>
    <n v="9"/>
    <s v="Yes"/>
    <m/>
    <m/>
    <m/>
    <m/>
    <s v="maintaining our system"/>
    <m/>
    <s v="delaying or impeding capital improvement projects"/>
    <s v="paying back existing debt"/>
    <m/>
    <m/>
    <m/>
    <s v="Increase"/>
    <n v="0.17"/>
    <n v="0.17"/>
    <s v="0 - 9%"/>
    <n v="40.28"/>
    <n v="40.28"/>
    <s v="Yes"/>
    <m/>
    <s v="U.S. Department of Agriculture loan(s)"/>
    <m/>
    <m/>
    <m/>
    <m/>
    <s v="No"/>
    <s v="No"/>
    <m/>
    <m/>
    <m/>
    <s v="Help accessing financial assistance"/>
    <s v="Help with operations and maintenance"/>
    <s v="Help accessing Personal Protective Equipment (PPE)"/>
    <m/>
    <m/>
    <m/>
    <m/>
    <m/>
    <m/>
    <x v="14"/>
    <x v="0"/>
  </r>
  <r>
    <n v="11588147164"/>
    <x v="41"/>
    <s v="1"/>
    <m/>
    <x v="0"/>
    <x v="3"/>
    <x v="7"/>
    <s v="1 to 10%"/>
    <n v="0"/>
    <n v="1"/>
    <n v="0"/>
    <s v="Don't know"/>
    <s v=""/>
    <s v="Not sure"/>
    <m/>
    <m/>
    <m/>
    <m/>
    <m/>
    <m/>
    <m/>
    <m/>
    <m/>
    <m/>
    <m/>
    <m/>
    <m/>
    <n v="0"/>
    <s v="0 - 9%"/>
    <m/>
    <s v=""/>
    <s v="Yes"/>
    <s v="Bond(s)"/>
    <m/>
    <m/>
    <m/>
    <m/>
    <m/>
    <s v="No"/>
    <s v="No"/>
    <m/>
    <m/>
    <m/>
    <m/>
    <m/>
    <m/>
    <m/>
    <m/>
    <m/>
    <m/>
    <s v="Not sure"/>
    <m/>
    <x v="390"/>
    <x v="0"/>
  </r>
  <r>
    <n v="11588158714"/>
    <x v="10"/>
    <s v="1"/>
    <m/>
    <x v="0"/>
    <x v="2"/>
    <x v="4"/>
    <s v="1 to 10%"/>
    <n v="2"/>
    <n v="0"/>
    <n v="1"/>
    <s v="Don't know"/>
    <s v=""/>
    <s v="Not sure"/>
    <m/>
    <m/>
    <m/>
    <m/>
    <m/>
    <m/>
    <m/>
    <m/>
    <m/>
    <m/>
    <m/>
    <m/>
    <m/>
    <n v="0"/>
    <s v="0 - 9%"/>
    <m/>
    <s v=""/>
    <s v="Yes"/>
    <m/>
    <s v="U.S. Department of Agriculture loan(s)"/>
    <m/>
    <m/>
    <m/>
    <m/>
    <s v="No"/>
    <s v="Not sure"/>
    <m/>
    <m/>
    <m/>
    <m/>
    <m/>
    <m/>
    <m/>
    <m/>
    <m/>
    <m/>
    <s v="Not sure"/>
    <m/>
    <x v="391"/>
    <x v="0"/>
  </r>
  <r>
    <n v="11588165248"/>
    <x v="18"/>
    <s v="1"/>
    <m/>
    <x v="0"/>
    <x v="1"/>
    <x v="18"/>
    <s v="11 to 20%"/>
    <n v="14"/>
    <n v="0"/>
    <n v="0"/>
    <s v="More than a year"/>
    <n v="15"/>
    <s v="Yes"/>
    <m/>
    <m/>
    <m/>
    <m/>
    <s v="maintaining our system"/>
    <m/>
    <s v="delaying or impeding capital improvement projects"/>
    <m/>
    <m/>
    <m/>
    <m/>
    <s v="No change"/>
    <n v="0"/>
    <n v="0"/>
    <s v="0 - 9%"/>
    <n v="0"/>
    <n v="0"/>
    <s v="Yes"/>
    <m/>
    <s v="U.S. Department of Agriculture loan(s)"/>
    <m/>
    <m/>
    <m/>
    <m/>
    <s v="No"/>
    <s v="No"/>
    <m/>
    <m/>
    <m/>
    <m/>
    <m/>
    <s v="Help accessing Personal Protective Equipment (PPE)"/>
    <m/>
    <m/>
    <m/>
    <m/>
    <m/>
    <m/>
    <x v="392"/>
    <x v="0"/>
  </r>
  <r>
    <n v="11588241225"/>
    <x v="2"/>
    <s v="1"/>
    <m/>
    <x v="1"/>
    <x v="2"/>
    <x v="22"/>
    <s v="1 to 10%"/>
    <n v="2"/>
    <n v="0"/>
    <n v="0"/>
    <s v="2 to 6 months"/>
    <n v="4"/>
    <s v="Yes"/>
    <m/>
    <m/>
    <m/>
    <m/>
    <s v="maintaining our system"/>
    <m/>
    <s v="delaying or impeding capital improvement projects"/>
    <m/>
    <m/>
    <m/>
    <m/>
    <s v="Increase"/>
    <n v="13"/>
    <n v="13"/>
    <s v="10 - 19%"/>
    <n v="4028.6"/>
    <n v="4028.6"/>
    <s v="No"/>
    <m/>
    <m/>
    <m/>
    <s v="Not borrowing"/>
    <m/>
    <m/>
    <s v="Not applicable"/>
    <s v="No"/>
    <m/>
    <m/>
    <s v="Help navigating resources and/or policy changes"/>
    <s v="Help accessing financial assistance"/>
    <s v="Help with operations and maintenance"/>
    <s v="Help accessing Personal Protective Equipment (PPE)"/>
    <s v="Help accessing supplies/chemicals"/>
    <s v="Help complying with state and/or federal regulations"/>
    <m/>
    <m/>
    <m/>
    <m/>
    <x v="62"/>
    <x v="0"/>
  </r>
  <r>
    <n v="11588331265"/>
    <x v="35"/>
    <s v="Multiple"/>
    <m/>
    <x v="0"/>
    <x v="2"/>
    <x v="6"/>
    <s v="0 percent"/>
    <n v="0"/>
    <n v="2"/>
    <n v="0"/>
    <s v="7 to 12 months"/>
    <n v="9"/>
    <s v="No"/>
    <m/>
    <m/>
    <m/>
    <m/>
    <m/>
    <m/>
    <m/>
    <m/>
    <m/>
    <m/>
    <m/>
    <m/>
    <m/>
    <n v="0"/>
    <s v="0 - 9%"/>
    <m/>
    <s v=""/>
    <s v="Yes"/>
    <m/>
    <s v="U.S. Department of Agriculture loan(s)"/>
    <s v="State Revolving Fund loan(s)"/>
    <m/>
    <m/>
    <m/>
    <s v="No"/>
    <s v="No"/>
    <m/>
    <s v="None/NA"/>
    <m/>
    <m/>
    <m/>
    <m/>
    <m/>
    <m/>
    <m/>
    <m/>
    <s v="Not sure"/>
    <m/>
    <x v="393"/>
    <x v="0"/>
  </r>
  <r>
    <n v="11588361216"/>
    <x v="6"/>
    <s v="1"/>
    <m/>
    <x v="1"/>
    <x v="2"/>
    <x v="12"/>
    <s v="1 to 10%"/>
    <n v="0"/>
    <n v="1"/>
    <n v="0"/>
    <s v="Do not want to answer"/>
    <s v=""/>
    <s v="Yes"/>
    <s v="paying staff"/>
    <m/>
    <s v="paying bills, like electricity"/>
    <s v="paying for chemicals"/>
    <s v="maintaining our system"/>
    <s v="complying with state and/or federal regulations"/>
    <m/>
    <m/>
    <m/>
    <m/>
    <m/>
    <s v="No change"/>
    <n v="0"/>
    <n v="0"/>
    <s v="0 - 9%"/>
    <n v="0"/>
    <n v="0"/>
    <s v="No"/>
    <m/>
    <m/>
    <m/>
    <s v="Not borrowing"/>
    <m/>
    <m/>
    <s v="Not applicable"/>
    <s v="No"/>
    <m/>
    <s v="None/NA"/>
    <m/>
    <m/>
    <m/>
    <s v="Help accessing Personal Protective Equipment (PPE)"/>
    <s v="Help accessing supplies/chemicals"/>
    <s v="Help complying with state and/or federal regulations"/>
    <m/>
    <m/>
    <m/>
    <m/>
    <x v="394"/>
    <x v="0"/>
  </r>
  <r>
    <n v="11588367303"/>
    <x v="33"/>
    <s v="1"/>
    <m/>
    <x v="0"/>
    <x v="3"/>
    <x v="11"/>
    <s v="1 to 10%"/>
    <n v="1"/>
    <n v="1"/>
    <n v="0"/>
    <s v="More than a year"/>
    <n v="15"/>
    <s v="No"/>
    <m/>
    <m/>
    <m/>
    <m/>
    <m/>
    <m/>
    <m/>
    <m/>
    <m/>
    <m/>
    <m/>
    <m/>
    <m/>
    <n v="0"/>
    <s v="0 - 9%"/>
    <m/>
    <s v=""/>
    <m/>
    <m/>
    <m/>
    <m/>
    <m/>
    <m/>
    <m/>
    <m/>
    <m/>
    <m/>
    <m/>
    <m/>
    <m/>
    <m/>
    <m/>
    <m/>
    <m/>
    <m/>
    <m/>
    <m/>
    <m/>
    <x v="395"/>
    <x v="0"/>
  </r>
  <r>
    <n v="11588418960"/>
    <x v="31"/>
    <s v="1"/>
    <m/>
    <x v="0"/>
    <x v="3"/>
    <x v="12"/>
    <s v="1 to 10%"/>
    <n v="0"/>
    <n v="1"/>
    <n v="1"/>
    <s v="Don't know"/>
    <s v=""/>
    <s v="Not sure"/>
    <m/>
    <m/>
    <m/>
    <m/>
    <m/>
    <m/>
    <m/>
    <m/>
    <m/>
    <m/>
    <m/>
    <m/>
    <m/>
    <n v="0"/>
    <s v="0 - 9%"/>
    <m/>
    <s v=""/>
    <s v="Yes"/>
    <s v="Bond(s)"/>
    <s v="U.S. Department of Agriculture loan(s)"/>
    <m/>
    <m/>
    <m/>
    <m/>
    <s v="No"/>
    <s v="No"/>
    <m/>
    <m/>
    <s v="Help navigating resources and/or policy changes"/>
    <s v="Help accessing financial assistance"/>
    <m/>
    <m/>
    <m/>
    <m/>
    <m/>
    <m/>
    <m/>
    <m/>
    <x v="396"/>
    <x v="0"/>
  </r>
  <r>
    <n v="11588463038"/>
    <x v="10"/>
    <s v="1"/>
    <m/>
    <x v="0"/>
    <x v="2"/>
    <x v="3"/>
    <m/>
    <n v="2"/>
    <n v="2"/>
    <n v="0"/>
    <s v="Don't know"/>
    <s v=""/>
    <s v="Not sure"/>
    <m/>
    <m/>
    <m/>
    <m/>
    <m/>
    <m/>
    <m/>
    <m/>
    <m/>
    <m/>
    <m/>
    <m/>
    <m/>
    <n v="0"/>
    <s v="0 - 9%"/>
    <m/>
    <s v=""/>
    <s v="Yes"/>
    <m/>
    <s v="U.S. Department of Agriculture loan(s)"/>
    <m/>
    <m/>
    <m/>
    <m/>
    <s v="No"/>
    <s v="No"/>
    <m/>
    <m/>
    <m/>
    <m/>
    <m/>
    <m/>
    <m/>
    <m/>
    <m/>
    <m/>
    <s v="Not sure"/>
    <m/>
    <x v="397"/>
    <x v="0"/>
  </r>
  <r>
    <n v="11588528132"/>
    <x v="5"/>
    <s v="1"/>
    <m/>
    <x v="0"/>
    <x v="2"/>
    <x v="2"/>
    <s v="11 to 20%"/>
    <n v="2"/>
    <n v="0"/>
    <n v="2"/>
    <s v="7 to 12 months"/>
    <n v="9"/>
    <s v="Yes"/>
    <m/>
    <m/>
    <m/>
    <m/>
    <m/>
    <m/>
    <m/>
    <m/>
    <m/>
    <m/>
    <s v="None yet/too early to tell"/>
    <s v="Decrease"/>
    <n v="10"/>
    <n v="-10"/>
    <s v="-10 - -1%"/>
    <n v="10000"/>
    <n v="-10000"/>
    <s v="Yes"/>
    <m/>
    <s v="U.S. Department of Agriculture loan(s)"/>
    <m/>
    <m/>
    <m/>
    <m/>
    <s v="No"/>
    <s v="No"/>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x v="398"/>
    <x v="0"/>
  </r>
  <r>
    <n v="11588556161"/>
    <x v="17"/>
    <s v="1"/>
    <m/>
    <x v="1"/>
    <x v="3"/>
    <x v="6"/>
    <s v="0 percent"/>
    <n v="0"/>
    <n v="1"/>
    <n v="1"/>
    <s v="7 to 12 months"/>
    <n v="9"/>
    <s v="Yes"/>
    <m/>
    <m/>
    <s v="paying bills, like electricity"/>
    <m/>
    <s v="maintaining our system"/>
    <s v="complying with state and/or federal regulations"/>
    <s v="delaying or impeding capital improvement projects"/>
    <s v="paying back existing debt"/>
    <m/>
    <m/>
    <m/>
    <s v="Decrease"/>
    <m/>
    <s v=""/>
    <s v=""/>
    <m/>
    <s v=""/>
    <s v="Yes"/>
    <m/>
    <m/>
    <s v="State Revolving Fund loan(s)"/>
    <m/>
    <m/>
    <m/>
    <s v="No"/>
    <s v="No"/>
    <m/>
    <m/>
    <m/>
    <m/>
    <m/>
    <m/>
    <m/>
    <m/>
    <m/>
    <m/>
    <s v="Not sure"/>
    <m/>
    <x v="399"/>
    <x v="0"/>
  </r>
  <r>
    <n v="11588597956"/>
    <x v="3"/>
    <s v="1"/>
    <m/>
    <x v="1"/>
    <x v="2"/>
    <x v="3"/>
    <m/>
    <n v="0"/>
    <n v="0"/>
    <n v="3"/>
    <s v="Do not want to answer"/>
    <s v=""/>
    <s v="No"/>
    <m/>
    <m/>
    <m/>
    <m/>
    <m/>
    <m/>
    <m/>
    <m/>
    <m/>
    <m/>
    <m/>
    <m/>
    <m/>
    <n v="0"/>
    <s v="0 - 9%"/>
    <m/>
    <s v=""/>
    <s v="Yes"/>
    <m/>
    <s v="U.S. Department of Agriculture loan(s)"/>
    <m/>
    <m/>
    <m/>
    <m/>
    <s v="No"/>
    <s v="No"/>
    <m/>
    <m/>
    <m/>
    <m/>
    <m/>
    <m/>
    <m/>
    <m/>
    <m/>
    <m/>
    <s v="Not sure"/>
    <m/>
    <x v="400"/>
    <x v="0"/>
  </r>
  <r>
    <n v="11588603582"/>
    <x v="6"/>
    <s v="1"/>
    <m/>
    <x v="1"/>
    <x v="3"/>
    <x v="3"/>
    <m/>
    <m/>
    <m/>
    <m/>
    <s v="Don't know"/>
    <s v=""/>
    <s v="Yes"/>
    <m/>
    <s v="keeping staff"/>
    <s v="paying bills, like electricity"/>
    <m/>
    <s v="maintaining our system"/>
    <s v="complying with state and/or federal regulations"/>
    <s v="delaying or impeding capital improvement projects"/>
    <m/>
    <m/>
    <m/>
    <m/>
    <s v="Decrease"/>
    <n v="10"/>
    <n v="-10"/>
    <s v="-10 - -1%"/>
    <n v="160"/>
    <n v="-160"/>
    <m/>
    <m/>
    <m/>
    <m/>
    <m/>
    <m/>
    <m/>
    <m/>
    <m/>
    <m/>
    <m/>
    <m/>
    <m/>
    <m/>
    <m/>
    <m/>
    <m/>
    <m/>
    <m/>
    <m/>
    <m/>
    <x v="401"/>
    <x v="0"/>
  </r>
  <r>
    <n v="11588700330"/>
    <x v="18"/>
    <s v="1"/>
    <m/>
    <x v="1"/>
    <x v="3"/>
    <x v="6"/>
    <s v="0 percent"/>
    <n v="0"/>
    <n v="2"/>
    <n v="0"/>
    <s v="More than a year"/>
    <n v="15"/>
    <s v="No"/>
    <m/>
    <m/>
    <m/>
    <m/>
    <m/>
    <m/>
    <m/>
    <m/>
    <m/>
    <m/>
    <m/>
    <m/>
    <m/>
    <n v="0"/>
    <s v="0 - 9%"/>
    <m/>
    <s v=""/>
    <s v="No"/>
    <m/>
    <m/>
    <m/>
    <s v="Not borrowing"/>
    <m/>
    <m/>
    <s v="Not applicable"/>
    <s v="No"/>
    <m/>
    <s v="None/NA"/>
    <m/>
    <m/>
    <m/>
    <m/>
    <s v="Help accessing supplies/chemicals"/>
    <m/>
    <m/>
    <m/>
    <m/>
    <m/>
    <x v="402"/>
    <x v="0"/>
  </r>
  <r>
    <n v="11588751757"/>
    <x v="8"/>
    <s v="1"/>
    <m/>
    <x v="0"/>
    <x v="2"/>
    <x v="3"/>
    <m/>
    <n v="4"/>
    <n v="0"/>
    <n v="1"/>
    <s v="2 to 6 months"/>
    <n v="4"/>
    <s v="Yes"/>
    <m/>
    <m/>
    <m/>
    <m/>
    <m/>
    <m/>
    <m/>
    <m/>
    <s v="unsure"/>
    <m/>
    <m/>
    <s v="Decrease"/>
    <m/>
    <s v=""/>
    <s v=""/>
    <m/>
    <s v=""/>
    <m/>
    <m/>
    <m/>
    <m/>
    <m/>
    <s v="Do not want to answer"/>
    <m/>
    <s v="Not applicable"/>
    <s v="No"/>
    <m/>
    <s v="None/NA"/>
    <m/>
    <m/>
    <m/>
    <m/>
    <m/>
    <m/>
    <m/>
    <m/>
    <s v="Not sure"/>
    <m/>
    <x v="403"/>
    <x v="0"/>
  </r>
  <r>
    <n v="11588754692"/>
    <x v="36"/>
    <s v="1"/>
    <m/>
    <x v="0"/>
    <x v="3"/>
    <x v="24"/>
    <s v="91 to 100%"/>
    <n v="1"/>
    <n v="1"/>
    <n v="0"/>
    <s v="Don't know"/>
    <s v=""/>
    <s v="Not sure"/>
    <m/>
    <m/>
    <m/>
    <m/>
    <m/>
    <m/>
    <m/>
    <m/>
    <m/>
    <m/>
    <m/>
    <m/>
    <m/>
    <n v="0"/>
    <s v="0 - 9%"/>
    <m/>
    <s v=""/>
    <m/>
    <m/>
    <m/>
    <m/>
    <m/>
    <m/>
    <s v="None/don't know"/>
    <s v="No"/>
    <s v="No"/>
    <m/>
    <m/>
    <m/>
    <m/>
    <m/>
    <m/>
    <m/>
    <m/>
    <m/>
    <m/>
    <s v="Not sure"/>
    <m/>
    <x v="404"/>
    <x v="0"/>
  </r>
  <r>
    <n v="11588797912"/>
    <x v="5"/>
    <s v="Multiple"/>
    <m/>
    <x v="1"/>
    <x v="1"/>
    <x v="7"/>
    <s v="1 to 10%"/>
    <n v="7"/>
    <n v="0"/>
    <n v="0"/>
    <s v="Don't know"/>
    <s v=""/>
    <s v="Yes"/>
    <s v="paying staff"/>
    <m/>
    <s v="paying bills, like electricity"/>
    <m/>
    <m/>
    <s v="complying with state and/or federal regulations"/>
    <m/>
    <s v="paying back existing debt"/>
    <m/>
    <m/>
    <m/>
    <s v="Decrease"/>
    <n v="9"/>
    <n v="-9"/>
    <s v="-10 - -1%"/>
    <n v="12000"/>
    <n v="-12000"/>
    <s v="Yes"/>
    <s v="Bond(s)"/>
    <s v="U.S. Department of Agriculture loan(s)"/>
    <m/>
    <m/>
    <m/>
    <m/>
    <s v="No"/>
    <s v="No"/>
    <m/>
    <m/>
    <m/>
    <m/>
    <m/>
    <s v="Help accessing Personal Protective Equipment (PPE)"/>
    <m/>
    <m/>
    <m/>
    <m/>
    <s v="Not sure"/>
    <m/>
    <x v="19"/>
    <x v="0"/>
  </r>
  <r>
    <n v="11588841906"/>
    <x v="8"/>
    <s v="0"/>
    <m/>
    <x v="0"/>
    <x v="2"/>
    <x v="4"/>
    <s v="1 to 10%"/>
    <n v="3"/>
    <n v="0"/>
    <n v="2"/>
    <s v="More than a year"/>
    <n v="15"/>
    <s v="Yes"/>
    <m/>
    <m/>
    <m/>
    <m/>
    <s v="maintaining our system"/>
    <m/>
    <m/>
    <m/>
    <m/>
    <m/>
    <m/>
    <s v="Decrease"/>
    <n v="12"/>
    <n v="-12"/>
    <s v="-20 - -11%"/>
    <n v="5000"/>
    <n v="-5000"/>
    <s v="No"/>
    <m/>
    <m/>
    <m/>
    <s v="Not borrowing"/>
    <m/>
    <m/>
    <s v="Not applicable"/>
    <s v="No"/>
    <m/>
    <m/>
    <m/>
    <m/>
    <m/>
    <m/>
    <m/>
    <m/>
    <s v="Help communicating with customers"/>
    <m/>
    <s v="Not sure"/>
    <m/>
    <x v="405"/>
    <x v="0"/>
  </r>
  <r>
    <n v="11588889548"/>
    <x v="36"/>
    <s v="1"/>
    <m/>
    <x v="0"/>
    <x v="3"/>
    <x v="36"/>
    <s v="11 to 20%"/>
    <n v="1"/>
    <n v="0"/>
    <n v="0"/>
    <s v="Don't know"/>
    <s v=""/>
    <s v="Yes"/>
    <s v="paying staff"/>
    <s v="keeping staff"/>
    <s v="paying bills, like electricity"/>
    <m/>
    <s v="maintaining our system"/>
    <s v="complying with state and/or federal regulations"/>
    <s v="delaying or impeding capital improvement projects"/>
    <s v="paying back existing debt"/>
    <m/>
    <m/>
    <m/>
    <s v="No change"/>
    <n v="0"/>
    <n v="0"/>
    <s v="0 - 9%"/>
    <n v="0"/>
    <n v="0"/>
    <s v="Yes"/>
    <m/>
    <s v="U.S. Department of Agriculture loan(s)"/>
    <m/>
    <m/>
    <m/>
    <m/>
    <s v="Yes"/>
    <s v="Not sure"/>
    <m/>
    <m/>
    <s v="Help navigating resources and/or policy changes"/>
    <s v="Help accessing financial assistance"/>
    <s v="Help with operations and maintenance"/>
    <m/>
    <m/>
    <s v="Help complying with state and/or federal regulations"/>
    <s v="Help communicating with customers"/>
    <s v="Help planning for or adjusting to any future reopening (flushing, financing reconnections, etc.)"/>
    <m/>
    <m/>
    <x v="406"/>
    <x v="0"/>
  </r>
  <r>
    <n v="11588939629"/>
    <x v="9"/>
    <s v="1"/>
    <m/>
    <x v="1"/>
    <x v="0"/>
    <x v="12"/>
    <s v="1 to 10%"/>
    <n v="2"/>
    <n v="0"/>
    <n v="0"/>
    <s v="Don't know"/>
    <s v=""/>
    <s v="Yes"/>
    <s v="paying staff"/>
    <s v="keeping staff"/>
    <s v="paying bills, like electricity"/>
    <s v="paying for chemicals"/>
    <s v="maintaining our system"/>
    <m/>
    <m/>
    <m/>
    <m/>
    <m/>
    <m/>
    <s v="Decrease"/>
    <n v="70"/>
    <n v="-70"/>
    <s v="-70 - -61%"/>
    <n v="300000"/>
    <n v="-300000"/>
    <s v="No"/>
    <m/>
    <m/>
    <m/>
    <s v="Not borrowing"/>
    <m/>
    <m/>
    <s v="Not applicable"/>
    <s v="Yes"/>
    <s v="No details provided - just listed agency they're partnering with"/>
    <s v="None/NA"/>
    <s v="Help navigating resources and/or policy changes"/>
    <s v="Help accessing financial assistance"/>
    <m/>
    <s v="Help accessing Personal Protective Equipment (PPE)"/>
    <s v="Help accessing supplies/chemicals"/>
    <m/>
    <m/>
    <m/>
    <m/>
    <m/>
    <x v="407"/>
    <x v="1"/>
  </r>
  <r>
    <n v="11588977571"/>
    <x v="8"/>
    <s v="1"/>
    <m/>
    <x v="0"/>
    <x v="2"/>
    <x v="3"/>
    <m/>
    <n v="6"/>
    <n v="0"/>
    <n v="0"/>
    <s v="More than a year"/>
    <n v="15"/>
    <s v="Yes"/>
    <m/>
    <m/>
    <m/>
    <m/>
    <m/>
    <m/>
    <m/>
    <m/>
    <m/>
    <s v="not applicable"/>
    <m/>
    <s v="Decrease"/>
    <m/>
    <s v=""/>
    <s v=""/>
    <m/>
    <s v=""/>
    <s v="Yes"/>
    <m/>
    <s v="U.S. Department of Agriculture loan(s)"/>
    <m/>
    <m/>
    <m/>
    <s v="State gov. agency"/>
    <s v="No"/>
    <s v="No"/>
    <m/>
    <m/>
    <m/>
    <m/>
    <m/>
    <s v="Help accessing Personal Protective Equipment (PPE)"/>
    <s v="Help accessing supplies/chemicals"/>
    <m/>
    <m/>
    <m/>
    <m/>
    <m/>
    <x v="408"/>
    <x v="0"/>
  </r>
  <r>
    <n v="11589023504"/>
    <x v="9"/>
    <s v="1"/>
    <m/>
    <x v="0"/>
    <x v="2"/>
    <x v="13"/>
    <s v="1 to 10%"/>
    <n v="3"/>
    <n v="1"/>
    <n v="1"/>
    <s v="7 to 12 months"/>
    <n v="9"/>
    <s v="Yes"/>
    <m/>
    <m/>
    <m/>
    <m/>
    <m/>
    <m/>
    <s v="delaying or impeding capital improvement projects"/>
    <m/>
    <m/>
    <m/>
    <m/>
    <s v="Decrease"/>
    <n v="9.4"/>
    <n v="-9.4"/>
    <s v="-10 - -1%"/>
    <n v="9000"/>
    <n v="-9000"/>
    <s v="Yes"/>
    <m/>
    <s v="U.S. Department of Agriculture loan(s)"/>
    <m/>
    <m/>
    <m/>
    <m/>
    <s v="No"/>
    <s v="Not sure"/>
    <m/>
    <s v="Assistance to customers with payments and/or suspended shutoffs"/>
    <m/>
    <m/>
    <s v="Help with operations and maintenance"/>
    <s v="Help accessing Personal Protective Equipment (PPE)"/>
    <m/>
    <m/>
    <s v="Help communicating with customers"/>
    <s v="Help planning for or adjusting to any future reopening (flushing, financing reconnections, etc.)"/>
    <m/>
    <m/>
    <x v="409"/>
    <x v="0"/>
  </r>
  <r>
    <n v="11589101503"/>
    <x v="3"/>
    <s v="Multiple"/>
    <m/>
    <x v="1"/>
    <x v="3"/>
    <x v="7"/>
    <s v="1 to 10%"/>
    <n v="0"/>
    <n v="2"/>
    <n v="1"/>
    <s v="7 to 12 months"/>
    <n v="9"/>
    <s v="Not sure"/>
    <m/>
    <m/>
    <m/>
    <m/>
    <m/>
    <m/>
    <m/>
    <m/>
    <m/>
    <m/>
    <m/>
    <m/>
    <m/>
    <n v="0"/>
    <s v="0 - 9%"/>
    <m/>
    <s v=""/>
    <s v="No"/>
    <m/>
    <m/>
    <m/>
    <s v="Not borrowing"/>
    <m/>
    <m/>
    <s v="No"/>
    <s v="No"/>
    <m/>
    <m/>
    <m/>
    <m/>
    <m/>
    <m/>
    <m/>
    <m/>
    <m/>
    <m/>
    <s v="Not sure"/>
    <m/>
    <x v="19"/>
    <x v="0"/>
  </r>
  <r>
    <n v="11589155797"/>
    <x v="38"/>
    <s v="1"/>
    <m/>
    <x v="0"/>
    <x v="3"/>
    <x v="3"/>
    <m/>
    <n v="0"/>
    <m/>
    <n v="0"/>
    <s v="Don't know"/>
    <s v=""/>
    <s v="No"/>
    <m/>
    <m/>
    <m/>
    <m/>
    <m/>
    <m/>
    <m/>
    <m/>
    <m/>
    <m/>
    <m/>
    <m/>
    <m/>
    <n v="0"/>
    <s v="0 - 9%"/>
    <m/>
    <s v=""/>
    <m/>
    <m/>
    <m/>
    <m/>
    <m/>
    <m/>
    <s v="Grant - no details provided; loan - other"/>
    <s v="No"/>
    <s v="No"/>
    <m/>
    <m/>
    <m/>
    <m/>
    <m/>
    <m/>
    <m/>
    <m/>
    <m/>
    <m/>
    <s v="Not sure"/>
    <m/>
    <x v="410"/>
    <x v="0"/>
  </r>
  <r>
    <n v="11589184242"/>
    <x v="27"/>
    <s v="1"/>
    <m/>
    <x v="0"/>
    <x v="4"/>
    <x v="36"/>
    <s v="11 to 20%"/>
    <n v="13"/>
    <n v="0"/>
    <n v="0"/>
    <s v="More than a year"/>
    <n v="15"/>
    <s v="Yes"/>
    <m/>
    <m/>
    <s v="paying bills, like electricity"/>
    <m/>
    <s v="maintaining our system"/>
    <m/>
    <s v="delaying or impeding capital improvement projects"/>
    <m/>
    <m/>
    <m/>
    <m/>
    <s v="Decrease"/>
    <n v="8"/>
    <n v="-8"/>
    <s v="-10 - -1%"/>
    <n v="6000"/>
    <n v="-6000"/>
    <s v="Yes"/>
    <s v="Bond(s)"/>
    <m/>
    <s v="State Revolving Fund loan(s)"/>
    <m/>
    <m/>
    <m/>
    <s v="No"/>
    <s v="Yes"/>
    <s v="Dealing with nonpayment/delinquency"/>
    <s v="None/NA"/>
    <m/>
    <s v="Help accessing financial assistance"/>
    <m/>
    <s v="Help accessing Personal Protective Equipment (PPE)"/>
    <m/>
    <m/>
    <m/>
    <s v="Help planning for or adjusting to any future reopening (flushing, financing reconnections, etc.)"/>
    <m/>
    <s v="None/NA"/>
    <x v="411"/>
    <x v="0"/>
  </r>
  <r>
    <n v="11589205467"/>
    <x v="38"/>
    <s v="1"/>
    <m/>
    <x v="0"/>
    <x v="2"/>
    <x v="53"/>
    <s v="31 to 40%"/>
    <n v="2"/>
    <n v="0"/>
    <n v="0"/>
    <s v="More than a year"/>
    <n v="15"/>
    <s v="Not sure"/>
    <m/>
    <m/>
    <m/>
    <m/>
    <m/>
    <m/>
    <m/>
    <m/>
    <m/>
    <m/>
    <m/>
    <m/>
    <m/>
    <n v="0"/>
    <s v="0 - 9%"/>
    <m/>
    <s v=""/>
    <s v="Yes"/>
    <m/>
    <s v="U.S. Department of Agriculture loan(s)"/>
    <m/>
    <m/>
    <m/>
    <m/>
    <s v="No"/>
    <s v="No"/>
    <m/>
    <m/>
    <m/>
    <m/>
    <m/>
    <m/>
    <m/>
    <m/>
    <m/>
    <m/>
    <s v="Not sure"/>
    <m/>
    <x v="412"/>
    <x v="0"/>
  </r>
  <r>
    <n v="11589207950"/>
    <x v="2"/>
    <s v="1"/>
    <m/>
    <x v="0"/>
    <x v="2"/>
    <x v="14"/>
    <s v="11 to 20%"/>
    <n v="13"/>
    <n v="0"/>
    <n v="0"/>
    <s v="Don't know"/>
    <s v=""/>
    <s v="Not sure"/>
    <m/>
    <m/>
    <m/>
    <m/>
    <m/>
    <m/>
    <m/>
    <m/>
    <m/>
    <m/>
    <m/>
    <m/>
    <m/>
    <n v="0"/>
    <s v="0 - 9%"/>
    <m/>
    <s v=""/>
    <s v="Yes"/>
    <m/>
    <s v="U.S. Department of Agriculture loan(s)"/>
    <m/>
    <m/>
    <m/>
    <s v="Bank loan"/>
    <s v="No"/>
    <s v="No"/>
    <m/>
    <m/>
    <m/>
    <m/>
    <m/>
    <m/>
    <m/>
    <m/>
    <m/>
    <m/>
    <s v="Not sure"/>
    <m/>
    <x v="413"/>
    <x v="0"/>
  </r>
  <r>
    <n v="11589228877"/>
    <x v="3"/>
    <s v="1"/>
    <m/>
    <x v="0"/>
    <x v="2"/>
    <x v="14"/>
    <s v="11 to 20%"/>
    <n v="2"/>
    <n v="2"/>
    <n v="1"/>
    <s v="Don't know"/>
    <s v=""/>
    <s v="Yes"/>
    <s v="paying staff"/>
    <m/>
    <s v="paying bills, like electricity"/>
    <s v="paying for chemicals"/>
    <s v="maintaining our system"/>
    <m/>
    <s v="delaying or impeding capital improvement projects"/>
    <m/>
    <m/>
    <m/>
    <m/>
    <s v="Decrease"/>
    <n v="20"/>
    <n v="-20"/>
    <s v="-20 - -11%"/>
    <m/>
    <s v=""/>
    <s v="Yes"/>
    <m/>
    <m/>
    <m/>
    <m/>
    <m/>
    <s v="State gov. agency"/>
    <s v="Not applicable"/>
    <s v="No"/>
    <m/>
    <s v="None/NA"/>
    <m/>
    <m/>
    <s v="Help with operations and maintenance"/>
    <s v="Help accessing Personal Protective Equipment (PPE)"/>
    <m/>
    <m/>
    <m/>
    <m/>
    <m/>
    <m/>
    <x v="414"/>
    <x v="0"/>
  </r>
  <r>
    <n v="11589380063"/>
    <x v="31"/>
    <s v="1"/>
    <m/>
    <x v="1"/>
    <x v="2"/>
    <x v="24"/>
    <s v="91 to 100%"/>
    <n v="2"/>
    <n v="1"/>
    <n v="0"/>
    <s v="Don't know"/>
    <s v=""/>
    <s v="Yes"/>
    <m/>
    <s v="keeping staff"/>
    <m/>
    <m/>
    <s v="maintaining our system"/>
    <m/>
    <s v="delaying or impeding capital improvement projects"/>
    <m/>
    <m/>
    <m/>
    <m/>
    <s v="No change"/>
    <n v="0"/>
    <n v="0"/>
    <s v="0 - 9%"/>
    <n v="0"/>
    <n v="0"/>
    <s v="Yes"/>
    <m/>
    <m/>
    <m/>
    <m/>
    <m/>
    <s v="USDA - grant"/>
    <s v="Not applicable"/>
    <s v="No"/>
    <m/>
    <m/>
    <m/>
    <m/>
    <m/>
    <m/>
    <m/>
    <m/>
    <m/>
    <m/>
    <s v="Not sure"/>
    <m/>
    <x v="19"/>
    <x v="0"/>
  </r>
  <r>
    <n v="11589615731"/>
    <x v="22"/>
    <s v="1"/>
    <m/>
    <x v="2"/>
    <x v="2"/>
    <x v="16"/>
    <s v="1 to 10%"/>
    <n v="2"/>
    <n v="1"/>
    <n v="2"/>
    <s v="Don't know"/>
    <s v=""/>
    <s v="Not sure"/>
    <m/>
    <m/>
    <m/>
    <m/>
    <m/>
    <m/>
    <m/>
    <m/>
    <m/>
    <m/>
    <m/>
    <m/>
    <m/>
    <n v="0"/>
    <s v="0 - 9%"/>
    <m/>
    <s v=""/>
    <s v="Yes"/>
    <m/>
    <m/>
    <s v="State Revolving Fund loan(s)"/>
    <m/>
    <m/>
    <m/>
    <s v="No"/>
    <s v="No"/>
    <m/>
    <m/>
    <m/>
    <m/>
    <m/>
    <m/>
    <m/>
    <m/>
    <m/>
    <m/>
    <s v="Not sure"/>
    <m/>
    <x v="415"/>
    <x v="0"/>
  </r>
  <r>
    <n v="11589639881"/>
    <x v="6"/>
    <s v="1"/>
    <m/>
    <x v="1"/>
    <x v="3"/>
    <x v="24"/>
    <s v="91 to 100%"/>
    <n v="1"/>
    <n v="0"/>
    <n v="1"/>
    <s v="Less than 2 months"/>
    <n v="1"/>
    <s v="Yes"/>
    <m/>
    <m/>
    <s v="paying bills, like electricity"/>
    <s v="paying for chemicals"/>
    <s v="maintaining our system"/>
    <m/>
    <s v="delaying or impeding capital improvement projects"/>
    <m/>
    <m/>
    <m/>
    <m/>
    <s v="Decrease"/>
    <n v="10"/>
    <n v="-10"/>
    <s v="-10 - -1%"/>
    <n v="1000"/>
    <n v="-1000"/>
    <s v="No"/>
    <m/>
    <m/>
    <m/>
    <s v="Not borrowing"/>
    <m/>
    <m/>
    <s v="No"/>
    <s v="Yes"/>
    <s v="Donations/delivery of PPE and other supplies"/>
    <m/>
    <m/>
    <s v="Help accessing financial assistance"/>
    <m/>
    <m/>
    <m/>
    <m/>
    <m/>
    <m/>
    <m/>
    <m/>
    <x v="332"/>
    <x v="0"/>
  </r>
  <r>
    <n v="11589654804"/>
    <x v="8"/>
    <s v="1"/>
    <m/>
    <x v="0"/>
    <x v="3"/>
    <x v="11"/>
    <s v="1 to 10%"/>
    <n v="0"/>
    <n v="3"/>
    <n v="1"/>
    <s v="2 to 6 months"/>
    <n v="4"/>
    <s v="Yes"/>
    <s v="paying staff"/>
    <m/>
    <s v="paying bills, like electricity"/>
    <s v="paying for chemicals"/>
    <s v="maintaining our system"/>
    <s v="complying with state and/or federal regulations"/>
    <m/>
    <s v="paying back existing debt"/>
    <m/>
    <m/>
    <m/>
    <s v="Decrease"/>
    <n v="35"/>
    <n v="-35"/>
    <s v="-40 - -31%"/>
    <m/>
    <s v=""/>
    <s v="Yes"/>
    <m/>
    <s v="U.S. Department of Agriculture loan(s)"/>
    <m/>
    <m/>
    <m/>
    <m/>
    <s v="No"/>
    <s v="Yes"/>
    <s v="Communication/Discussion - Providing help as needed"/>
    <s v="Miscellaneous"/>
    <s v="Help navigating resources and/or policy changes"/>
    <s v="Help accessing financial assistance"/>
    <m/>
    <m/>
    <m/>
    <m/>
    <s v="Help communicating with customers"/>
    <s v="Help planning for or adjusting to any future reopening (flushing, financing reconnections, etc.)"/>
    <m/>
    <m/>
    <x v="416"/>
    <x v="0"/>
  </r>
  <r>
    <n v="11589754799"/>
    <x v="26"/>
    <s v="1"/>
    <s v="Incomplete"/>
    <x v="0"/>
    <x v="2"/>
    <x v="3"/>
    <m/>
    <n v="9"/>
    <n v="0"/>
    <n v="1"/>
    <s v="7 to 12 months"/>
    <n v="9"/>
    <s v="Yes"/>
    <m/>
    <m/>
    <m/>
    <m/>
    <m/>
    <m/>
    <m/>
    <m/>
    <m/>
    <m/>
    <m/>
    <m/>
    <m/>
    <s v=""/>
    <s v=""/>
    <m/>
    <s v=""/>
    <m/>
    <m/>
    <m/>
    <m/>
    <m/>
    <m/>
    <m/>
    <m/>
    <m/>
    <m/>
    <m/>
    <m/>
    <m/>
    <m/>
    <m/>
    <m/>
    <m/>
    <m/>
    <m/>
    <m/>
    <m/>
    <x v="19"/>
    <x v="0"/>
  </r>
  <r>
    <n v="11589771340"/>
    <x v="6"/>
    <s v="1"/>
    <m/>
    <x v="1"/>
    <x v="2"/>
    <x v="6"/>
    <s v="0 percent"/>
    <n v="2"/>
    <n v="1"/>
    <n v="0"/>
    <s v="Don't know"/>
    <s v=""/>
    <s v="Yes"/>
    <m/>
    <m/>
    <m/>
    <m/>
    <m/>
    <m/>
    <m/>
    <m/>
    <m/>
    <m/>
    <s v="Miscellaneous"/>
    <s v="Decrease"/>
    <m/>
    <s v=""/>
    <s v=""/>
    <m/>
    <s v=""/>
    <s v="No"/>
    <m/>
    <m/>
    <m/>
    <s v="Not borrowing"/>
    <m/>
    <m/>
    <s v="Not applicable"/>
    <s v="No"/>
    <m/>
    <m/>
    <s v="Help navigating resources and/or policy changes"/>
    <m/>
    <m/>
    <s v="Help accessing Personal Protective Equipment (PPE)"/>
    <m/>
    <m/>
    <m/>
    <m/>
    <s v="Not sure"/>
    <m/>
    <x v="324"/>
    <x v="0"/>
  </r>
  <r>
    <n v="11590005240"/>
    <x v="18"/>
    <s v="1"/>
    <m/>
    <x v="0"/>
    <x v="0"/>
    <x v="6"/>
    <s v="0 percent"/>
    <m/>
    <m/>
    <m/>
    <s v="Don't know"/>
    <s v=""/>
    <s v="Not sure"/>
    <m/>
    <m/>
    <m/>
    <m/>
    <m/>
    <m/>
    <m/>
    <m/>
    <m/>
    <m/>
    <m/>
    <m/>
    <m/>
    <n v="0"/>
    <s v="0 - 9%"/>
    <m/>
    <s v=""/>
    <m/>
    <m/>
    <m/>
    <m/>
    <m/>
    <m/>
    <m/>
    <m/>
    <m/>
    <m/>
    <m/>
    <m/>
    <m/>
    <m/>
    <m/>
    <m/>
    <m/>
    <m/>
    <m/>
    <m/>
    <m/>
    <x v="417"/>
    <x v="0"/>
  </r>
  <r>
    <n v="11590399036"/>
    <x v="40"/>
    <s v="1"/>
    <m/>
    <x v="1"/>
    <x v="3"/>
    <x v="6"/>
    <s v="0 percent"/>
    <n v="0"/>
    <n v="5"/>
    <n v="0"/>
    <s v="More than a year"/>
    <n v="15"/>
    <s v="No"/>
    <m/>
    <m/>
    <m/>
    <m/>
    <m/>
    <m/>
    <m/>
    <m/>
    <m/>
    <m/>
    <m/>
    <m/>
    <m/>
    <n v="0"/>
    <s v="0 - 9%"/>
    <m/>
    <s v=""/>
    <s v="Yes"/>
    <m/>
    <m/>
    <s v="State Revolving Fund loan(s)"/>
    <m/>
    <m/>
    <m/>
    <s v="No"/>
    <s v="No"/>
    <m/>
    <m/>
    <m/>
    <m/>
    <m/>
    <m/>
    <m/>
    <m/>
    <m/>
    <m/>
    <m/>
    <s v="None/NA"/>
    <x v="19"/>
    <x v="0"/>
  </r>
  <r>
    <n v="11590425966"/>
    <x v="18"/>
    <s v="1"/>
    <m/>
    <x v="1"/>
    <x v="3"/>
    <x v="12"/>
    <s v="1 to 10%"/>
    <n v="0"/>
    <n v="1"/>
    <n v="1"/>
    <s v="Don't know"/>
    <s v=""/>
    <s v="Not sure"/>
    <m/>
    <m/>
    <m/>
    <m/>
    <m/>
    <m/>
    <m/>
    <m/>
    <m/>
    <m/>
    <m/>
    <m/>
    <m/>
    <n v="0"/>
    <s v="0 - 9%"/>
    <m/>
    <s v=""/>
    <s v="Yes"/>
    <s v="Bond(s)"/>
    <m/>
    <m/>
    <m/>
    <m/>
    <m/>
    <s v="No"/>
    <s v="No"/>
    <m/>
    <m/>
    <m/>
    <s v="Help accessing financial assistance"/>
    <m/>
    <m/>
    <m/>
    <m/>
    <m/>
    <m/>
    <m/>
    <m/>
    <x v="19"/>
    <x v="0"/>
  </r>
  <r>
    <n v="11590579032"/>
    <x v="18"/>
    <s v="1"/>
    <m/>
    <x v="1"/>
    <x v="3"/>
    <x v="6"/>
    <s v="0 percent"/>
    <n v="0"/>
    <n v="1"/>
    <n v="0"/>
    <s v="More than a year"/>
    <n v="15"/>
    <s v="Yes"/>
    <m/>
    <m/>
    <s v="paying bills, like electricity"/>
    <s v="paying for chemicals"/>
    <s v="maintaining our system"/>
    <s v="complying with state and/or federal regulations"/>
    <m/>
    <m/>
    <m/>
    <m/>
    <m/>
    <s v="Decrease"/>
    <n v="10"/>
    <n v="-10"/>
    <s v="-10 - -1%"/>
    <n v="200"/>
    <n v="-200"/>
    <s v="No"/>
    <m/>
    <m/>
    <m/>
    <s v="Not borrowing"/>
    <m/>
    <m/>
    <s v="No"/>
    <s v="No"/>
    <m/>
    <s v="None/NA"/>
    <m/>
    <m/>
    <m/>
    <m/>
    <m/>
    <m/>
    <m/>
    <m/>
    <s v="Not sure"/>
    <m/>
    <x v="418"/>
    <x v="0"/>
  </r>
  <r>
    <n v="11591230594"/>
    <x v="22"/>
    <s v="1"/>
    <s v="Incomplete"/>
    <x v="0"/>
    <x v="2"/>
    <x v="4"/>
    <s v="1 to 10%"/>
    <n v="0"/>
    <n v="2"/>
    <n v="1"/>
    <s v="2 to 6 months"/>
    <n v="4"/>
    <s v="Yes"/>
    <m/>
    <m/>
    <m/>
    <m/>
    <m/>
    <m/>
    <m/>
    <m/>
    <m/>
    <m/>
    <m/>
    <m/>
    <m/>
    <s v=""/>
    <s v=""/>
    <m/>
    <s v=""/>
    <m/>
    <m/>
    <m/>
    <m/>
    <m/>
    <m/>
    <m/>
    <m/>
    <m/>
    <m/>
    <m/>
    <m/>
    <m/>
    <m/>
    <m/>
    <m/>
    <m/>
    <m/>
    <m/>
    <m/>
    <m/>
    <x v="419"/>
    <x v="0"/>
  </r>
  <r>
    <n v="11591639486"/>
    <x v="42"/>
    <s v="1"/>
    <m/>
    <x v="0"/>
    <x v="2"/>
    <x v="54"/>
    <s v="81 to 90%"/>
    <n v="0"/>
    <n v="2"/>
    <n v="2"/>
    <s v="Less than 2 months"/>
    <n v="1"/>
    <s v="Yes"/>
    <s v="paying staff"/>
    <m/>
    <s v="paying bills, like electricity"/>
    <s v="paying for chemicals"/>
    <m/>
    <m/>
    <m/>
    <s v="paying back existing debt"/>
    <m/>
    <m/>
    <m/>
    <s v="Decrease"/>
    <n v="70"/>
    <n v="-70"/>
    <s v="-70 - -61%"/>
    <n v="6500"/>
    <n v="-6500"/>
    <s v="Yes"/>
    <m/>
    <s v="U.S. Department of Agriculture loan(s)"/>
    <m/>
    <m/>
    <m/>
    <m/>
    <s v="Yes"/>
    <s v="No"/>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x v="420"/>
    <x v="0"/>
  </r>
  <r>
    <n v="11591639768"/>
    <x v="5"/>
    <s v="Multiple"/>
    <m/>
    <x v="0"/>
    <x v="4"/>
    <x v="8"/>
    <s v="21 to 30%"/>
    <n v="32"/>
    <n v="0"/>
    <n v="0"/>
    <s v="7 to 12 months"/>
    <n v="9"/>
    <s v="Yes"/>
    <m/>
    <s v="keeping staff"/>
    <m/>
    <m/>
    <m/>
    <m/>
    <s v="delaying or impeding capital improvement projects"/>
    <m/>
    <m/>
    <m/>
    <m/>
    <s v="Decrease"/>
    <n v="20"/>
    <n v="-20"/>
    <s v="-20 - -11%"/>
    <m/>
    <s v=""/>
    <s v="Yes"/>
    <m/>
    <m/>
    <s v="State Revolving Fund loan(s)"/>
    <m/>
    <m/>
    <m/>
    <s v="No"/>
    <s v="No"/>
    <m/>
    <m/>
    <m/>
    <m/>
    <m/>
    <m/>
    <m/>
    <m/>
    <m/>
    <s v="Help planning for or adjusting to any future reopening (flushing, financing reconnections, etc.)"/>
    <m/>
    <m/>
    <x v="19"/>
    <x v="0"/>
  </r>
  <r>
    <n v="11591790037"/>
    <x v="6"/>
    <s v="1"/>
    <m/>
    <x v="1"/>
    <x v="3"/>
    <x v="3"/>
    <m/>
    <m/>
    <m/>
    <m/>
    <s v="Don't know"/>
    <s v=""/>
    <s v="Not sure"/>
    <m/>
    <m/>
    <m/>
    <m/>
    <m/>
    <m/>
    <m/>
    <m/>
    <m/>
    <m/>
    <m/>
    <m/>
    <m/>
    <n v="0"/>
    <s v="0 - 9%"/>
    <m/>
    <s v=""/>
    <s v="No"/>
    <m/>
    <m/>
    <m/>
    <s v="Not borrowing"/>
    <m/>
    <m/>
    <s v="Not applicable"/>
    <s v="Yes"/>
    <s v="Providing water"/>
    <m/>
    <s v="Help navigating resources and/or policy changes"/>
    <s v="Help accessing financial assistance"/>
    <s v="Help with operations and maintenance"/>
    <s v="Help accessing Personal Protective Equipment (PPE)"/>
    <s v="Help accessing supplies/chemicals"/>
    <s v="Help complying with state and/or federal regulations"/>
    <m/>
    <m/>
    <m/>
    <m/>
    <x v="19"/>
    <x v="0"/>
  </r>
  <r>
    <n v="11591798196"/>
    <x v="9"/>
    <s v="1"/>
    <m/>
    <x v="1"/>
    <x v="4"/>
    <x v="3"/>
    <m/>
    <n v="12"/>
    <n v="1"/>
    <n v="0"/>
    <s v="Don't know"/>
    <s v=""/>
    <s v="Not sure"/>
    <m/>
    <m/>
    <m/>
    <m/>
    <m/>
    <m/>
    <m/>
    <m/>
    <m/>
    <m/>
    <m/>
    <m/>
    <m/>
    <n v="0"/>
    <s v="0 - 9%"/>
    <m/>
    <s v=""/>
    <s v="Yes"/>
    <m/>
    <s v="U.S. Department of Agriculture loan(s)"/>
    <m/>
    <m/>
    <m/>
    <m/>
    <s v="No"/>
    <s v="No"/>
    <s v="Open to help/assist - no specific organization listed"/>
    <m/>
    <m/>
    <m/>
    <m/>
    <m/>
    <m/>
    <m/>
    <m/>
    <m/>
    <s v="Not sure"/>
    <m/>
    <x v="421"/>
    <x v="0"/>
  </r>
  <r>
    <n v="11591808881"/>
    <x v="7"/>
    <s v="1"/>
    <m/>
    <x v="1"/>
    <x v="3"/>
    <x v="21"/>
    <s v="21 to 30%"/>
    <n v="0"/>
    <n v="3"/>
    <n v="0"/>
    <s v="7 to 12 months"/>
    <n v="9"/>
    <s v="No"/>
    <m/>
    <m/>
    <m/>
    <m/>
    <m/>
    <m/>
    <m/>
    <m/>
    <m/>
    <m/>
    <m/>
    <m/>
    <m/>
    <n v="0"/>
    <s v="0 - 9%"/>
    <m/>
    <s v=""/>
    <s v="Yes"/>
    <m/>
    <s v="U.S. Department of Agriculture loan(s)"/>
    <m/>
    <m/>
    <m/>
    <m/>
    <s v="No"/>
    <s v="No"/>
    <m/>
    <m/>
    <m/>
    <m/>
    <m/>
    <s v="Help accessing Personal Protective Equipment (PPE)"/>
    <m/>
    <m/>
    <s v="Help communicating with customers"/>
    <m/>
    <m/>
    <m/>
    <x v="422"/>
    <x v="0"/>
  </r>
  <r>
    <n v="11591851671"/>
    <x v="9"/>
    <s v="1"/>
    <m/>
    <x v="1"/>
    <x v="2"/>
    <x v="31"/>
    <s v="1 to 10%"/>
    <n v="0"/>
    <n v="2"/>
    <n v="0"/>
    <s v="2 to 6 months"/>
    <n v="4"/>
    <s v="No"/>
    <m/>
    <m/>
    <m/>
    <m/>
    <m/>
    <m/>
    <m/>
    <m/>
    <m/>
    <m/>
    <m/>
    <m/>
    <m/>
    <n v="0"/>
    <s v="0 - 9%"/>
    <m/>
    <s v=""/>
    <s v="Yes"/>
    <m/>
    <s v="U.S. Department of Agriculture loan(s)"/>
    <s v="State Revolving Fund loan(s)"/>
    <m/>
    <m/>
    <m/>
    <s v="No"/>
    <s v="No"/>
    <m/>
    <m/>
    <m/>
    <s v="Help accessing financial assistance"/>
    <m/>
    <m/>
    <m/>
    <m/>
    <m/>
    <s v="Help planning for or adjusting to any future reopening (flushing, financing reconnections, etc.)"/>
    <m/>
    <m/>
    <x v="423"/>
    <x v="0"/>
  </r>
  <r>
    <n v="11591854124"/>
    <x v="18"/>
    <s v="1"/>
    <m/>
    <x v="1"/>
    <x v="3"/>
    <x v="6"/>
    <s v="0 percent"/>
    <n v="0"/>
    <n v="0"/>
    <n v="1"/>
    <s v="More than a year"/>
    <n v="15"/>
    <s v="No"/>
    <m/>
    <m/>
    <m/>
    <m/>
    <m/>
    <m/>
    <m/>
    <m/>
    <m/>
    <m/>
    <m/>
    <m/>
    <m/>
    <n v="0"/>
    <s v="0 - 9%"/>
    <m/>
    <s v=""/>
    <s v="No"/>
    <m/>
    <m/>
    <m/>
    <s v="Not borrowing"/>
    <m/>
    <m/>
    <s v="Not applicable"/>
    <s v="No"/>
    <m/>
    <m/>
    <m/>
    <m/>
    <m/>
    <m/>
    <m/>
    <m/>
    <m/>
    <m/>
    <s v="Not sure"/>
    <m/>
    <x v="424"/>
    <x v="0"/>
  </r>
  <r>
    <n v="11591867262"/>
    <x v="7"/>
    <s v="1"/>
    <m/>
    <x v="1"/>
    <x v="3"/>
    <x v="24"/>
    <s v="91 to 100%"/>
    <n v="0"/>
    <n v="0"/>
    <n v="1"/>
    <s v="More than a year"/>
    <n v="15"/>
    <s v="No"/>
    <m/>
    <m/>
    <m/>
    <m/>
    <m/>
    <m/>
    <m/>
    <m/>
    <m/>
    <m/>
    <m/>
    <m/>
    <m/>
    <n v="0"/>
    <s v="0 - 9%"/>
    <m/>
    <s v=""/>
    <m/>
    <m/>
    <m/>
    <m/>
    <m/>
    <m/>
    <s v="Miscellaneous"/>
    <s v="Not applicable"/>
    <s v="No"/>
    <m/>
    <m/>
    <m/>
    <m/>
    <s v="Help with operations and maintenance"/>
    <m/>
    <m/>
    <s v="Help complying with state and/or federal regulations"/>
    <m/>
    <m/>
    <m/>
    <m/>
    <x v="19"/>
    <x v="0"/>
  </r>
  <r>
    <n v="11591874705"/>
    <x v="9"/>
    <s v="1"/>
    <m/>
    <x v="1"/>
    <x v="3"/>
    <x v="6"/>
    <s v="0 percent"/>
    <n v="0"/>
    <n v="5"/>
    <n v="0"/>
    <s v="More than a year"/>
    <n v="15"/>
    <s v="No"/>
    <m/>
    <m/>
    <m/>
    <m/>
    <m/>
    <m/>
    <m/>
    <m/>
    <m/>
    <m/>
    <m/>
    <m/>
    <m/>
    <n v="0"/>
    <s v="0 - 9%"/>
    <m/>
    <s v=""/>
    <s v="No"/>
    <m/>
    <m/>
    <m/>
    <s v="Not borrowing"/>
    <m/>
    <m/>
    <s v="Not applicable"/>
    <s v="No"/>
    <m/>
    <m/>
    <m/>
    <m/>
    <m/>
    <m/>
    <m/>
    <m/>
    <m/>
    <s v="Help planning for or adjusting to any future reopening (flushing, financing reconnections, etc.)"/>
    <m/>
    <m/>
    <x v="425"/>
    <x v="0"/>
  </r>
  <r>
    <n v="11591897109"/>
    <x v="7"/>
    <s v="1"/>
    <m/>
    <x v="1"/>
    <x v="3"/>
    <x v="3"/>
    <m/>
    <n v="0"/>
    <n v="2"/>
    <n v="0"/>
    <s v="More than a year"/>
    <n v="15"/>
    <s v="Not sure"/>
    <m/>
    <m/>
    <m/>
    <m/>
    <m/>
    <m/>
    <m/>
    <m/>
    <m/>
    <m/>
    <m/>
    <m/>
    <m/>
    <n v="0"/>
    <s v="0 - 9%"/>
    <m/>
    <s v=""/>
    <s v="No"/>
    <m/>
    <m/>
    <m/>
    <s v="Not borrowing"/>
    <m/>
    <m/>
    <s v="Not applicable"/>
    <s v="No"/>
    <m/>
    <m/>
    <m/>
    <m/>
    <m/>
    <s v="Help accessing Personal Protective Equipment (PPE)"/>
    <m/>
    <s v="Help complying with state and/or federal regulations"/>
    <m/>
    <m/>
    <m/>
    <m/>
    <x v="201"/>
    <x v="0"/>
  </r>
  <r>
    <n v="11591944998"/>
    <x v="36"/>
    <s v="1"/>
    <m/>
    <x v="0"/>
    <x v="2"/>
    <x v="11"/>
    <s v="1 to 10%"/>
    <n v="2"/>
    <n v="0"/>
    <n v="0"/>
    <s v="2 to 6 months"/>
    <n v="4"/>
    <s v="Yes"/>
    <s v="paying staff"/>
    <m/>
    <m/>
    <m/>
    <s v="maintaining our system"/>
    <m/>
    <s v="delaying or impeding capital improvement projects"/>
    <m/>
    <m/>
    <m/>
    <m/>
    <s v="Decrease"/>
    <n v="15"/>
    <n v="-15"/>
    <s v="-20 - -11%"/>
    <n v="3000"/>
    <n v="-3000"/>
    <s v="Yes"/>
    <m/>
    <m/>
    <s v="State Revolving Fund loan(s)"/>
    <m/>
    <m/>
    <m/>
    <s v="No"/>
    <s v="No"/>
    <m/>
    <m/>
    <s v="Help navigating resources and/or policy changes"/>
    <s v="Help accessing financial assistance"/>
    <m/>
    <m/>
    <m/>
    <m/>
    <m/>
    <s v="Help planning for or adjusting to any future reopening (flushing, financing reconnections, etc.)"/>
    <m/>
    <m/>
    <x v="426"/>
    <x v="0"/>
  </r>
  <r>
    <n v="11591974994"/>
    <x v="5"/>
    <s v="1"/>
    <m/>
    <x v="0"/>
    <x v="1"/>
    <x v="2"/>
    <s v="11 to 20%"/>
    <n v="9"/>
    <n v="0"/>
    <n v="0"/>
    <s v="More than a year"/>
    <n v="15"/>
    <s v="Not sure"/>
    <m/>
    <m/>
    <m/>
    <m/>
    <m/>
    <m/>
    <m/>
    <m/>
    <m/>
    <m/>
    <m/>
    <m/>
    <m/>
    <n v="0"/>
    <s v="0 - 9%"/>
    <m/>
    <s v=""/>
    <s v="Yes"/>
    <s v="Bond(s)"/>
    <s v="U.S. Department of Agriculture loan(s)"/>
    <s v="State Revolving Fund loan(s)"/>
    <m/>
    <m/>
    <m/>
    <s v="No"/>
    <s v="No"/>
    <m/>
    <m/>
    <m/>
    <m/>
    <m/>
    <s v="Help accessing Personal Protective Equipment (PPE)"/>
    <s v="Help accessing supplies/chemicals"/>
    <m/>
    <m/>
    <m/>
    <m/>
    <m/>
    <x v="427"/>
    <x v="0"/>
  </r>
  <r>
    <n v="11592023154"/>
    <x v="8"/>
    <s v="1"/>
    <m/>
    <x v="0"/>
    <x v="2"/>
    <x v="3"/>
    <m/>
    <n v="2"/>
    <n v="1"/>
    <n v="2"/>
    <s v="Don't know"/>
    <s v=""/>
    <s v="Not sure"/>
    <m/>
    <m/>
    <m/>
    <m/>
    <m/>
    <m/>
    <m/>
    <m/>
    <m/>
    <m/>
    <m/>
    <m/>
    <m/>
    <n v="0"/>
    <s v="0 - 9%"/>
    <m/>
    <s v=""/>
    <s v="Yes"/>
    <m/>
    <s v="U.S. Department of Agriculture loan(s)"/>
    <m/>
    <m/>
    <m/>
    <m/>
    <s v="Yes"/>
    <s v="No"/>
    <m/>
    <s v="None/NA"/>
    <m/>
    <m/>
    <m/>
    <m/>
    <m/>
    <m/>
    <m/>
    <m/>
    <s v="Not sure"/>
    <m/>
    <x v="428"/>
    <x v="0"/>
  </r>
  <r>
    <n v="11592026297"/>
    <x v="42"/>
    <s v="1"/>
    <m/>
    <x v="1"/>
    <x v="1"/>
    <x v="49"/>
    <s v="61 to 70%"/>
    <n v="8"/>
    <n v="1"/>
    <n v="0"/>
    <s v="Don't know"/>
    <s v=""/>
    <s v="Yes"/>
    <m/>
    <m/>
    <m/>
    <m/>
    <m/>
    <m/>
    <m/>
    <m/>
    <m/>
    <s v="not applicable"/>
    <m/>
    <s v="No change"/>
    <n v="0"/>
    <n v="0"/>
    <s v="0 - 9%"/>
    <n v="0"/>
    <n v="0"/>
    <s v="Yes"/>
    <m/>
    <m/>
    <m/>
    <m/>
    <m/>
    <s v="Bank loan"/>
    <s v="No"/>
    <s v="No"/>
    <m/>
    <m/>
    <m/>
    <m/>
    <m/>
    <m/>
    <m/>
    <m/>
    <m/>
    <m/>
    <s v="Not sure"/>
    <m/>
    <x v="19"/>
    <x v="0"/>
  </r>
  <r>
    <n v="11592064583"/>
    <x v="5"/>
    <s v="Multiple"/>
    <m/>
    <x v="1"/>
    <x v="1"/>
    <x v="4"/>
    <s v="1 to 10%"/>
    <n v="5"/>
    <n v="0"/>
    <n v="0"/>
    <s v="More than a year"/>
    <n v="15"/>
    <s v="Yes"/>
    <m/>
    <m/>
    <m/>
    <m/>
    <m/>
    <m/>
    <m/>
    <m/>
    <m/>
    <m/>
    <s v="Payment collection"/>
    <s v="Decrease"/>
    <m/>
    <s v=""/>
    <s v=""/>
    <n v="7000"/>
    <n v="-7000"/>
    <s v="No"/>
    <m/>
    <m/>
    <m/>
    <s v="Not borrowing"/>
    <m/>
    <m/>
    <s v="No"/>
    <s v="Yes"/>
    <s v="Open to help/assist - no specific organization listed"/>
    <s v="None/NA"/>
    <m/>
    <m/>
    <m/>
    <s v="Help accessing Personal Protective Equipment (PPE)"/>
    <m/>
    <m/>
    <m/>
    <m/>
    <m/>
    <m/>
    <x v="19"/>
    <x v="0"/>
  </r>
  <r>
    <n v="11592072084"/>
    <x v="6"/>
    <s v="1"/>
    <m/>
    <x v="1"/>
    <x v="3"/>
    <x v="3"/>
    <m/>
    <n v="1"/>
    <n v="1"/>
    <n v="0"/>
    <s v="Less than 2 months"/>
    <n v="1"/>
    <s v="Yes"/>
    <m/>
    <m/>
    <s v="paying bills, like electricity"/>
    <s v="paying for chemicals"/>
    <m/>
    <s v="complying with state and/or federal regulations"/>
    <m/>
    <m/>
    <m/>
    <m/>
    <m/>
    <s v="Decrease"/>
    <n v="50"/>
    <n v="-50"/>
    <s v="-50 - -41%"/>
    <m/>
    <s v=""/>
    <s v="No"/>
    <m/>
    <m/>
    <m/>
    <s v="Not borrowing"/>
    <m/>
    <m/>
    <s v="Not applicable"/>
    <s v="No"/>
    <m/>
    <s v="None/NA"/>
    <m/>
    <m/>
    <m/>
    <m/>
    <m/>
    <m/>
    <m/>
    <m/>
    <s v="Not sure"/>
    <m/>
    <x v="324"/>
    <x v="0"/>
  </r>
  <r>
    <n v="11592080882"/>
    <x v="40"/>
    <s v="1"/>
    <m/>
    <x v="1"/>
    <x v="3"/>
    <x v="16"/>
    <s v="1 to 10%"/>
    <n v="0"/>
    <n v="3"/>
    <n v="0"/>
    <s v="More than a year"/>
    <n v="15"/>
    <s v="No"/>
    <m/>
    <m/>
    <m/>
    <m/>
    <m/>
    <m/>
    <m/>
    <m/>
    <m/>
    <m/>
    <m/>
    <m/>
    <m/>
    <n v="0"/>
    <s v="0 - 9%"/>
    <m/>
    <s v=""/>
    <s v="Yes"/>
    <m/>
    <m/>
    <s v="State Revolving Fund loan(s)"/>
    <m/>
    <m/>
    <m/>
    <s v="No"/>
    <s v="No"/>
    <m/>
    <m/>
    <m/>
    <m/>
    <m/>
    <m/>
    <m/>
    <m/>
    <m/>
    <m/>
    <s v="Not sure"/>
    <m/>
    <x v="429"/>
    <x v="0"/>
  </r>
  <r>
    <n v="11592143678"/>
    <x v="42"/>
    <s v="1"/>
    <m/>
    <x v="0"/>
    <x v="2"/>
    <x v="13"/>
    <s v="1 to 10%"/>
    <n v="2"/>
    <n v="2"/>
    <n v="0"/>
    <s v="2 to 6 months"/>
    <n v="4"/>
    <s v="Yes"/>
    <s v="paying staff"/>
    <m/>
    <s v="paying bills, like electricity"/>
    <s v="paying for chemicals"/>
    <m/>
    <m/>
    <m/>
    <m/>
    <m/>
    <m/>
    <m/>
    <s v="Decrease"/>
    <n v="20"/>
    <n v="-20"/>
    <s v="-20 - -11%"/>
    <n v="5000"/>
    <n v="-5000"/>
    <s v="No"/>
    <m/>
    <m/>
    <m/>
    <s v="Not borrowing"/>
    <m/>
    <m/>
    <s v="Not applicable"/>
    <s v="No"/>
    <m/>
    <m/>
    <s v="Help navigating resources and/or policy changes"/>
    <s v="Help accessing financial assistance"/>
    <m/>
    <s v="Help accessing Personal Protective Equipment (PPE)"/>
    <m/>
    <m/>
    <m/>
    <m/>
    <m/>
    <m/>
    <x v="430"/>
    <x v="0"/>
  </r>
  <r>
    <n v="11592167861"/>
    <x v="6"/>
    <s v="1"/>
    <m/>
    <x v="1"/>
    <x v="3"/>
    <x v="7"/>
    <s v="1 to 10%"/>
    <m/>
    <m/>
    <m/>
    <s v="Don't know"/>
    <s v=""/>
    <s v="Yes"/>
    <m/>
    <m/>
    <m/>
    <m/>
    <s v="maintaining our system"/>
    <m/>
    <m/>
    <m/>
    <m/>
    <m/>
    <m/>
    <s v="Decrease"/>
    <n v="90"/>
    <n v="-90"/>
    <s v="-90 - -81%"/>
    <n v="5500"/>
    <n v="-5500"/>
    <s v="No"/>
    <m/>
    <m/>
    <m/>
    <s v="Not borrowing"/>
    <m/>
    <m/>
    <s v="Not applicable"/>
    <s v="No"/>
    <m/>
    <m/>
    <m/>
    <m/>
    <m/>
    <m/>
    <m/>
    <m/>
    <m/>
    <m/>
    <s v="Not sure"/>
    <m/>
    <x v="343"/>
    <x v="0"/>
  </r>
  <r>
    <n v="11592191652"/>
    <x v="27"/>
    <s v="1"/>
    <m/>
    <x v="1"/>
    <x v="1"/>
    <x v="3"/>
    <m/>
    <n v="4"/>
    <n v="0"/>
    <n v="0"/>
    <s v="7 to 12 months"/>
    <n v="9"/>
    <s v="Not sure"/>
    <m/>
    <m/>
    <m/>
    <m/>
    <m/>
    <m/>
    <m/>
    <m/>
    <m/>
    <m/>
    <m/>
    <m/>
    <m/>
    <n v="0"/>
    <s v="0 - 9%"/>
    <m/>
    <s v=""/>
    <s v="Yes"/>
    <s v="Bond(s)"/>
    <m/>
    <m/>
    <m/>
    <m/>
    <m/>
    <s v="No"/>
    <s v="No"/>
    <m/>
    <m/>
    <s v="Help navigating resources and/or policy changes"/>
    <m/>
    <m/>
    <m/>
    <m/>
    <m/>
    <m/>
    <m/>
    <m/>
    <m/>
    <x v="431"/>
    <x v="0"/>
  </r>
  <r>
    <n v="11592195230"/>
    <x v="2"/>
    <s v="1"/>
    <m/>
    <x v="2"/>
    <x v="2"/>
    <x v="4"/>
    <s v="1 to 10%"/>
    <n v="7"/>
    <n v="0"/>
    <n v="1"/>
    <s v="2 to 6 months"/>
    <n v="4"/>
    <s v="Yes"/>
    <s v="paying staff"/>
    <s v="keeping staff"/>
    <s v="paying bills, like electricity"/>
    <s v="paying for chemicals"/>
    <s v="maintaining our system"/>
    <s v="complying with state and/or federal regulations"/>
    <s v="delaying or impeding capital improvement projects"/>
    <m/>
    <m/>
    <m/>
    <m/>
    <s v="No change"/>
    <n v="0"/>
    <n v="0"/>
    <s v="0 - 9%"/>
    <n v="0"/>
    <n v="0"/>
    <s v="Yes"/>
    <m/>
    <s v="U.S. Department of Agriculture loan(s)"/>
    <m/>
    <m/>
    <m/>
    <m/>
    <s v="No"/>
    <s v="No"/>
    <m/>
    <m/>
    <s v="Help navigating resources and/or policy changes"/>
    <s v="Help accessing financial assistance"/>
    <s v="Help with operations and maintenance"/>
    <m/>
    <m/>
    <s v="Help complying with state and/or federal regulations"/>
    <m/>
    <m/>
    <m/>
    <m/>
    <x v="432"/>
    <x v="0"/>
  </r>
  <r>
    <n v="11592220034"/>
    <x v="36"/>
    <s v="1"/>
    <m/>
    <x v="0"/>
    <x v="2"/>
    <x v="8"/>
    <s v="21 to 30%"/>
    <n v="1"/>
    <n v="0"/>
    <n v="0"/>
    <s v="2 to 6 months"/>
    <n v="4"/>
    <s v="Not sure"/>
    <m/>
    <m/>
    <m/>
    <m/>
    <m/>
    <m/>
    <m/>
    <m/>
    <m/>
    <m/>
    <m/>
    <m/>
    <m/>
    <n v="0"/>
    <s v="0 - 9%"/>
    <m/>
    <s v=""/>
    <m/>
    <m/>
    <m/>
    <m/>
    <m/>
    <m/>
    <m/>
    <m/>
    <m/>
    <m/>
    <m/>
    <m/>
    <m/>
    <m/>
    <m/>
    <m/>
    <m/>
    <m/>
    <m/>
    <m/>
    <m/>
    <x v="433"/>
    <x v="0"/>
  </r>
  <r>
    <n v="11592238138"/>
    <x v="42"/>
    <s v="1"/>
    <m/>
    <x v="0"/>
    <x v="2"/>
    <x v="26"/>
    <s v="31 to 40%"/>
    <n v="3"/>
    <n v="0"/>
    <n v="4"/>
    <s v="2 to 6 months"/>
    <n v="4"/>
    <s v="Yes"/>
    <m/>
    <m/>
    <s v="paying bills, like electricity"/>
    <m/>
    <s v="maintaining our system"/>
    <m/>
    <m/>
    <s v="paying back existing debt"/>
    <m/>
    <m/>
    <m/>
    <s v="Increase"/>
    <n v="5"/>
    <n v="5"/>
    <s v="0 - 9%"/>
    <n v="1500"/>
    <n v="1500"/>
    <s v="Yes"/>
    <m/>
    <m/>
    <m/>
    <m/>
    <m/>
    <s v="Loan - other"/>
    <s v="No"/>
    <s v="No"/>
    <m/>
    <s v="None/NA"/>
    <m/>
    <s v="Help accessing financial assistance"/>
    <s v="Help with operations and maintenance"/>
    <s v="Help accessing Personal Protective Equipment (PPE)"/>
    <s v="Help accessing supplies/chemicals"/>
    <m/>
    <m/>
    <m/>
    <m/>
    <m/>
    <x v="434"/>
    <x v="0"/>
  </r>
  <r>
    <n v="11592264184"/>
    <x v="11"/>
    <s v="1"/>
    <m/>
    <x v="1"/>
    <x v="2"/>
    <x v="18"/>
    <s v="11 to 20%"/>
    <n v="0"/>
    <n v="0"/>
    <n v="2"/>
    <s v="More than a year"/>
    <n v="15"/>
    <s v="Not sure"/>
    <m/>
    <m/>
    <m/>
    <m/>
    <m/>
    <m/>
    <m/>
    <m/>
    <m/>
    <m/>
    <m/>
    <m/>
    <m/>
    <n v="0"/>
    <s v="0 - 9%"/>
    <m/>
    <s v=""/>
    <s v="Yes"/>
    <m/>
    <s v="U.S. Department of Agriculture loan(s)"/>
    <m/>
    <m/>
    <m/>
    <s v="Loan - other"/>
    <s v="No"/>
    <s v="No"/>
    <m/>
    <m/>
    <m/>
    <m/>
    <m/>
    <m/>
    <m/>
    <m/>
    <m/>
    <m/>
    <s v="Not sure"/>
    <m/>
    <x v="435"/>
    <x v="0"/>
  </r>
  <r>
    <n v="11592281878"/>
    <x v="9"/>
    <s v="1"/>
    <m/>
    <x v="0"/>
    <x v="2"/>
    <x v="4"/>
    <s v="1 to 10%"/>
    <n v="2"/>
    <n v="0"/>
    <n v="0"/>
    <s v="More than a year"/>
    <n v="15"/>
    <s v="Yes"/>
    <m/>
    <m/>
    <m/>
    <m/>
    <m/>
    <m/>
    <s v="delaying or impeding capital improvement projects"/>
    <m/>
    <s v="unsure"/>
    <m/>
    <m/>
    <s v="No change"/>
    <n v="0"/>
    <n v="0"/>
    <s v="0 - 9%"/>
    <n v="0"/>
    <n v="0"/>
    <s v="Yes"/>
    <m/>
    <m/>
    <s v="State Revolving Fund loan(s)"/>
    <m/>
    <m/>
    <m/>
    <s v="No"/>
    <s v="No"/>
    <m/>
    <m/>
    <m/>
    <s v="Help accessing financial assistance"/>
    <s v="Help with operations and maintenance"/>
    <s v="Help accessing Personal Protective Equipment (PPE)"/>
    <m/>
    <m/>
    <m/>
    <s v="Help planning for or adjusting to any future reopening (flushing, financing reconnections, etc.)"/>
    <m/>
    <m/>
    <x v="436"/>
    <x v="0"/>
  </r>
  <r>
    <n v="11592283791"/>
    <x v="2"/>
    <s v="1"/>
    <m/>
    <x v="0"/>
    <x v="3"/>
    <x v="7"/>
    <s v="1 to 10%"/>
    <n v="0"/>
    <n v="1"/>
    <n v="1"/>
    <s v="More than a year"/>
    <n v="15"/>
    <s v="Yes"/>
    <m/>
    <m/>
    <m/>
    <m/>
    <m/>
    <m/>
    <m/>
    <m/>
    <m/>
    <s v="not applicable"/>
    <m/>
    <s v="Decrease"/>
    <n v="5"/>
    <n v="-5"/>
    <s v="-10 - -1%"/>
    <n v="225.73"/>
    <n v="-225.73"/>
    <s v="Yes"/>
    <m/>
    <s v="U.S. Department of Agriculture loan(s)"/>
    <m/>
    <m/>
    <m/>
    <m/>
    <s v="No"/>
    <s v="Yes"/>
    <s v="Personnel backups"/>
    <m/>
    <s v="Help navigating resources and/or policy changes"/>
    <s v="Help accessing financial assistance"/>
    <s v="Help with operations and maintenance"/>
    <m/>
    <m/>
    <s v="Help complying with state and/or federal regulations"/>
    <m/>
    <m/>
    <m/>
    <m/>
    <x v="437"/>
    <x v="0"/>
  </r>
  <r>
    <n v="11592284795"/>
    <x v="40"/>
    <s v="1"/>
    <m/>
    <x v="0"/>
    <x v="3"/>
    <x v="18"/>
    <s v="11 to 20%"/>
    <n v="0"/>
    <n v="1"/>
    <n v="0"/>
    <s v="More than a year"/>
    <n v="15"/>
    <s v="No"/>
    <m/>
    <m/>
    <m/>
    <m/>
    <m/>
    <m/>
    <m/>
    <m/>
    <m/>
    <m/>
    <m/>
    <m/>
    <m/>
    <n v="0"/>
    <s v="0 - 9%"/>
    <m/>
    <s v=""/>
    <s v="Yes"/>
    <m/>
    <s v="U.S. Department of Agriculture loan(s)"/>
    <m/>
    <m/>
    <m/>
    <m/>
    <s v="No"/>
    <s v="No"/>
    <m/>
    <s v="None/NA"/>
    <m/>
    <m/>
    <m/>
    <m/>
    <m/>
    <m/>
    <m/>
    <m/>
    <m/>
    <s v="None/NA"/>
    <x v="438"/>
    <x v="0"/>
  </r>
  <r>
    <n v="11592306870"/>
    <x v="8"/>
    <s v="1"/>
    <m/>
    <x v="1"/>
    <x v="3"/>
    <x v="6"/>
    <s v="0 percent"/>
    <n v="5"/>
    <n v="0"/>
    <n v="0"/>
    <s v="2 to 6 months"/>
    <n v="4"/>
    <s v="Yes"/>
    <s v="paying staff"/>
    <s v="keeping staff"/>
    <s v="paying bills, like electricity"/>
    <s v="paying for chemicals"/>
    <s v="maintaining our system"/>
    <s v="complying with state and/or federal regulations"/>
    <s v="delaying or impeding capital improvement projects"/>
    <s v="paying back existing debt"/>
    <m/>
    <m/>
    <m/>
    <s v="Decrease"/>
    <n v="50"/>
    <n v="-50"/>
    <s v="-50 - -41%"/>
    <n v="2000"/>
    <n v="-2000"/>
    <s v="Yes"/>
    <m/>
    <s v="U.S. Department of Agriculture loan(s)"/>
    <m/>
    <m/>
    <m/>
    <m/>
    <s v="Yes"/>
    <s v="No"/>
    <m/>
    <m/>
    <m/>
    <s v="Help accessing financial assistance"/>
    <s v="Help with operations and maintenance"/>
    <m/>
    <s v="Help accessing supplies/chemicals"/>
    <s v="Help complying with state and/or federal regulations"/>
    <m/>
    <m/>
    <m/>
    <m/>
    <x v="439"/>
    <x v="0"/>
  </r>
  <r>
    <n v="11592342621"/>
    <x v="22"/>
    <s v="1"/>
    <m/>
    <x v="0"/>
    <x v="2"/>
    <x v="24"/>
    <s v="91 to 100%"/>
    <n v="7"/>
    <n v="1"/>
    <n v="1"/>
    <s v="2 to 6 months"/>
    <n v="4"/>
    <s v="Not sure"/>
    <m/>
    <m/>
    <m/>
    <m/>
    <m/>
    <m/>
    <m/>
    <m/>
    <m/>
    <m/>
    <m/>
    <m/>
    <m/>
    <n v="0"/>
    <s v="0 - 9%"/>
    <m/>
    <s v=""/>
    <s v="Yes"/>
    <s v="Bond(s)"/>
    <m/>
    <s v="State Revolving Fund loan(s)"/>
    <m/>
    <m/>
    <m/>
    <s v="No"/>
    <s v="No"/>
    <m/>
    <m/>
    <m/>
    <m/>
    <m/>
    <m/>
    <m/>
    <m/>
    <m/>
    <m/>
    <s v="Not sure"/>
    <m/>
    <x v="440"/>
    <x v="0"/>
  </r>
  <r>
    <n v="11592368658"/>
    <x v="3"/>
    <s v="1"/>
    <m/>
    <x v="0"/>
    <x v="4"/>
    <x v="55"/>
    <s v="41 to 50%"/>
    <n v="177"/>
    <n v="1"/>
    <n v="0"/>
    <s v="2 to 6 months"/>
    <n v="4"/>
    <s v="Not sure"/>
    <m/>
    <m/>
    <m/>
    <m/>
    <m/>
    <m/>
    <m/>
    <m/>
    <m/>
    <m/>
    <m/>
    <m/>
    <m/>
    <n v="0"/>
    <s v="0 - 9%"/>
    <m/>
    <s v=""/>
    <m/>
    <m/>
    <m/>
    <m/>
    <m/>
    <m/>
    <m/>
    <m/>
    <m/>
    <m/>
    <m/>
    <m/>
    <m/>
    <m/>
    <m/>
    <m/>
    <m/>
    <m/>
    <m/>
    <m/>
    <m/>
    <x v="441"/>
    <x v="0"/>
  </r>
  <r>
    <n v="11592429219"/>
    <x v="38"/>
    <s v="1"/>
    <m/>
    <x v="1"/>
    <x v="2"/>
    <x v="3"/>
    <m/>
    <n v="12"/>
    <n v="0"/>
    <n v="0"/>
    <s v="More than a year"/>
    <n v="15"/>
    <s v="No"/>
    <m/>
    <m/>
    <m/>
    <m/>
    <m/>
    <m/>
    <m/>
    <m/>
    <m/>
    <m/>
    <m/>
    <m/>
    <m/>
    <n v="0"/>
    <s v="0 - 9%"/>
    <m/>
    <s v=""/>
    <s v="No"/>
    <m/>
    <m/>
    <m/>
    <s v="Not borrowing"/>
    <m/>
    <m/>
    <s v="Not applicable"/>
    <s v="No"/>
    <m/>
    <m/>
    <s v="Help navigating resources and/or policy changes"/>
    <m/>
    <m/>
    <s v="Help accessing Personal Protective Equipment (PPE)"/>
    <m/>
    <m/>
    <m/>
    <m/>
    <m/>
    <m/>
    <x v="442"/>
    <x v="0"/>
  </r>
  <r>
    <n v="11592432639"/>
    <x v="5"/>
    <s v="1"/>
    <m/>
    <x v="2"/>
    <x v="2"/>
    <x v="7"/>
    <s v="1 to 10%"/>
    <n v="2"/>
    <n v="0"/>
    <n v="0"/>
    <s v="Less than 2 months"/>
    <n v="1"/>
    <s v="Yes"/>
    <s v="paying staff"/>
    <m/>
    <s v="paying bills, like electricity"/>
    <m/>
    <s v="maintaining our system"/>
    <s v="complying with state and/or federal regulations"/>
    <m/>
    <s v="paying back existing debt"/>
    <m/>
    <m/>
    <m/>
    <s v="Decrease"/>
    <n v="35"/>
    <n v="-35"/>
    <s v="-40 - -31%"/>
    <n v="16830"/>
    <n v="-16830"/>
    <s v="Yes"/>
    <m/>
    <m/>
    <m/>
    <m/>
    <m/>
    <s v="State gov. agency"/>
    <s v="Yes"/>
    <s v="No"/>
    <m/>
    <m/>
    <m/>
    <s v="Help accessing financial assistance"/>
    <m/>
    <m/>
    <m/>
    <s v="Help complying with state and/or federal regulations"/>
    <s v="Help communicating with customers"/>
    <m/>
    <m/>
    <m/>
    <x v="443"/>
    <x v="0"/>
  </r>
  <r>
    <n v="11592434464"/>
    <x v="7"/>
    <s v="1"/>
    <m/>
    <x v="1"/>
    <x v="3"/>
    <x v="3"/>
    <m/>
    <n v="1"/>
    <n v="0"/>
    <n v="0"/>
    <s v="7 to 12 months"/>
    <n v="9"/>
    <s v="No"/>
    <m/>
    <m/>
    <m/>
    <m/>
    <m/>
    <m/>
    <m/>
    <m/>
    <m/>
    <m/>
    <m/>
    <m/>
    <m/>
    <n v="0"/>
    <s v="0 - 9%"/>
    <m/>
    <s v=""/>
    <s v="No"/>
    <m/>
    <m/>
    <m/>
    <s v="Not borrowing"/>
    <m/>
    <m/>
    <s v="Not applicable"/>
    <s v="No"/>
    <m/>
    <m/>
    <m/>
    <m/>
    <m/>
    <s v="Help accessing Personal Protective Equipment (PPE)"/>
    <m/>
    <m/>
    <m/>
    <m/>
    <m/>
    <m/>
    <x v="444"/>
    <x v="0"/>
  </r>
  <r>
    <n v="11592448649"/>
    <x v="24"/>
    <s v="1"/>
    <m/>
    <x v="0"/>
    <x v="1"/>
    <x v="8"/>
    <s v="21 to 30%"/>
    <n v="9"/>
    <n v="1"/>
    <n v="0"/>
    <s v="Don't know"/>
    <s v=""/>
    <s v="Yes"/>
    <s v="paying staff"/>
    <s v="keeping staff"/>
    <s v="paying bills, like electricity"/>
    <s v="paying for chemicals"/>
    <s v="maintaining our system"/>
    <s v="complying with state and/or federal regulations"/>
    <s v="delaying or impeding capital improvement projects"/>
    <s v="paying back existing debt"/>
    <m/>
    <m/>
    <s v="Most/all of the above"/>
    <s v="Increase"/>
    <n v="3"/>
    <n v="3"/>
    <s v="0 - 9%"/>
    <n v="50000"/>
    <n v="50000"/>
    <s v="Yes"/>
    <s v="Bond(s)"/>
    <m/>
    <s v="State Revolving Fund loan(s)"/>
    <m/>
    <m/>
    <m/>
    <s v="No"/>
    <s v="No"/>
    <m/>
    <s v="None/NA"/>
    <m/>
    <m/>
    <m/>
    <s v="Help accessing Personal Protective Equipment (PPE)"/>
    <m/>
    <s v="Help complying with state and/or federal regulations"/>
    <m/>
    <m/>
    <m/>
    <m/>
    <x v="445"/>
    <x v="0"/>
  </r>
  <r>
    <n v="11592462304"/>
    <x v="35"/>
    <s v="1"/>
    <m/>
    <x v="0"/>
    <x v="2"/>
    <x v="21"/>
    <s v="21 to 30%"/>
    <n v="5"/>
    <n v="0"/>
    <n v="0"/>
    <s v="More than a year"/>
    <n v="15"/>
    <s v="No"/>
    <m/>
    <m/>
    <m/>
    <m/>
    <m/>
    <m/>
    <m/>
    <m/>
    <m/>
    <m/>
    <m/>
    <m/>
    <m/>
    <n v="0"/>
    <s v="0 - 9%"/>
    <m/>
    <s v=""/>
    <s v="Yes"/>
    <m/>
    <s v="U.S. Department of Agriculture loan(s)"/>
    <m/>
    <m/>
    <m/>
    <m/>
    <s v="No"/>
    <s v="No"/>
    <m/>
    <s v="Compliance with disinfection/social distancing protocols"/>
    <m/>
    <m/>
    <m/>
    <m/>
    <m/>
    <m/>
    <m/>
    <m/>
    <s v="Not sure"/>
    <m/>
    <x v="446"/>
    <x v="0"/>
  </r>
  <r>
    <n v="11592488057"/>
    <x v="23"/>
    <s v="1"/>
    <m/>
    <x v="2"/>
    <x v="3"/>
    <x v="24"/>
    <s v="91 to 100%"/>
    <n v="0"/>
    <n v="1"/>
    <n v="0"/>
    <s v="7 to 12 months"/>
    <n v="9"/>
    <s v="Yes"/>
    <m/>
    <m/>
    <s v="paying bills, like electricity"/>
    <m/>
    <s v="maintaining our system"/>
    <s v="complying with state and/or federal regulations"/>
    <s v="delaying or impeding capital improvement projects"/>
    <s v="paying back existing debt"/>
    <m/>
    <m/>
    <m/>
    <s v="Decrease"/>
    <n v="25"/>
    <n v="-25"/>
    <s v="-30 - -21%"/>
    <n v="4000"/>
    <n v="-4000"/>
    <s v="Yes"/>
    <m/>
    <m/>
    <m/>
    <m/>
    <m/>
    <s v="State gov. agency"/>
    <m/>
    <s v="No"/>
    <m/>
    <m/>
    <m/>
    <s v="Help accessing financial assistance"/>
    <m/>
    <m/>
    <m/>
    <m/>
    <m/>
    <m/>
    <m/>
    <m/>
    <x v="447"/>
    <x v="0"/>
  </r>
  <r>
    <n v="11592510034"/>
    <x v="5"/>
    <s v="1"/>
    <m/>
    <x v="0"/>
    <x v="2"/>
    <x v="21"/>
    <s v="21 to 30%"/>
    <n v="1"/>
    <n v="0"/>
    <n v="2"/>
    <s v="Don't know"/>
    <s v=""/>
    <s v="Not sure"/>
    <m/>
    <m/>
    <m/>
    <m/>
    <m/>
    <m/>
    <m/>
    <m/>
    <m/>
    <m/>
    <m/>
    <m/>
    <m/>
    <n v="0"/>
    <s v="0 - 9%"/>
    <m/>
    <s v=""/>
    <m/>
    <m/>
    <m/>
    <m/>
    <m/>
    <m/>
    <s v="Grant - no details provided"/>
    <s v="Not applicable"/>
    <s v="No"/>
    <m/>
    <m/>
    <m/>
    <m/>
    <m/>
    <m/>
    <m/>
    <s v="Help complying with state and/or federal regulations"/>
    <m/>
    <m/>
    <s v="Not sure"/>
    <m/>
    <x v="448"/>
    <x v="0"/>
  </r>
  <r>
    <n v="11592514665"/>
    <x v="42"/>
    <s v="1"/>
    <m/>
    <x v="0"/>
    <x v="1"/>
    <x v="8"/>
    <s v="21 to 30%"/>
    <n v="5"/>
    <n v="0"/>
    <n v="0"/>
    <s v="Don't know"/>
    <s v=""/>
    <s v="Yes"/>
    <m/>
    <m/>
    <m/>
    <m/>
    <m/>
    <m/>
    <s v="delaying or impeding capital improvement projects"/>
    <s v="paying back existing debt"/>
    <m/>
    <m/>
    <m/>
    <s v="Decrease"/>
    <n v="20"/>
    <n v="-20"/>
    <s v="-20 - -11%"/>
    <n v="25000"/>
    <n v="-25000"/>
    <s v="Yes"/>
    <m/>
    <s v="U.S. Department of Agriculture loan(s)"/>
    <m/>
    <m/>
    <m/>
    <m/>
    <s v="No"/>
    <s v="No"/>
    <m/>
    <m/>
    <m/>
    <s v="Help accessing financial assistance"/>
    <m/>
    <s v="Help accessing Personal Protective Equipment (PPE)"/>
    <m/>
    <s v="Help complying with state and/or federal regulations"/>
    <s v="Help communicating with customers"/>
    <s v="Help planning for or adjusting to any future reopening (flushing, financing reconnections, etc.)"/>
    <m/>
    <m/>
    <x v="449"/>
    <x v="0"/>
  </r>
  <r>
    <n v="11592525751"/>
    <x v="39"/>
    <s v="1"/>
    <m/>
    <x v="0"/>
    <x v="3"/>
    <x v="29"/>
    <s v="11 to 20%"/>
    <n v="2"/>
    <n v="1"/>
    <n v="2"/>
    <s v="More than a year"/>
    <n v="15"/>
    <s v="No"/>
    <m/>
    <m/>
    <m/>
    <m/>
    <m/>
    <m/>
    <m/>
    <m/>
    <m/>
    <m/>
    <m/>
    <m/>
    <m/>
    <n v="0"/>
    <s v="0 - 9%"/>
    <m/>
    <s v=""/>
    <s v="Yes"/>
    <s v="Bond(s)"/>
    <s v="U.S. Department of Agriculture loan(s)"/>
    <m/>
    <m/>
    <m/>
    <m/>
    <s v="No"/>
    <s v="No"/>
    <m/>
    <m/>
    <m/>
    <m/>
    <m/>
    <m/>
    <m/>
    <m/>
    <m/>
    <m/>
    <m/>
    <s v="None/NA"/>
    <x v="450"/>
    <x v="0"/>
  </r>
  <r>
    <n v="11592529460"/>
    <x v="7"/>
    <s v="1"/>
    <m/>
    <x v="0"/>
    <x v="2"/>
    <x v="49"/>
    <s v="61 to 70%"/>
    <n v="5"/>
    <n v="0"/>
    <n v="0"/>
    <s v="More than a year"/>
    <n v="15"/>
    <s v="No"/>
    <m/>
    <m/>
    <m/>
    <m/>
    <m/>
    <m/>
    <m/>
    <m/>
    <m/>
    <m/>
    <m/>
    <m/>
    <m/>
    <n v="0"/>
    <s v="0 - 9%"/>
    <m/>
    <s v=""/>
    <s v="No"/>
    <m/>
    <m/>
    <m/>
    <s v="Not borrowing"/>
    <m/>
    <m/>
    <s v="Not applicable"/>
    <s v="No"/>
    <m/>
    <m/>
    <m/>
    <m/>
    <s v="Help with operations and maintenance"/>
    <m/>
    <m/>
    <m/>
    <m/>
    <m/>
    <m/>
    <m/>
    <x v="451"/>
    <x v="0"/>
  </r>
  <r>
    <n v="11592552363"/>
    <x v="7"/>
    <s v="1"/>
    <m/>
    <x v="1"/>
    <x v="2"/>
    <x v="3"/>
    <m/>
    <n v="2"/>
    <n v="1"/>
    <n v="0"/>
    <s v="7 to 12 months"/>
    <n v="9"/>
    <s v="No"/>
    <m/>
    <m/>
    <m/>
    <m/>
    <m/>
    <m/>
    <m/>
    <m/>
    <m/>
    <m/>
    <m/>
    <m/>
    <m/>
    <n v="0"/>
    <s v="0 - 9%"/>
    <m/>
    <s v=""/>
    <s v="No"/>
    <m/>
    <m/>
    <m/>
    <s v="Not borrowing"/>
    <m/>
    <m/>
    <s v="Not applicable"/>
    <s v="No"/>
    <m/>
    <m/>
    <m/>
    <m/>
    <m/>
    <s v="Help accessing Personal Protective Equipment (PPE)"/>
    <m/>
    <m/>
    <m/>
    <m/>
    <m/>
    <m/>
    <x v="452"/>
    <x v="0"/>
  </r>
  <r>
    <n v="11592570083"/>
    <x v="7"/>
    <s v="1"/>
    <m/>
    <x v="2"/>
    <x v="2"/>
    <x v="20"/>
    <s v="41 to 50%"/>
    <n v="3"/>
    <n v="0"/>
    <n v="0"/>
    <s v="More than a year"/>
    <n v="15"/>
    <s v="No"/>
    <m/>
    <m/>
    <m/>
    <m/>
    <m/>
    <m/>
    <m/>
    <m/>
    <m/>
    <m/>
    <m/>
    <m/>
    <m/>
    <n v="0"/>
    <s v="0 - 9%"/>
    <m/>
    <s v=""/>
    <s v="Yes"/>
    <m/>
    <s v="U.S. Department of Agriculture loan(s)"/>
    <m/>
    <m/>
    <m/>
    <m/>
    <s v="No"/>
    <s v="No"/>
    <m/>
    <m/>
    <s v="Help navigating resources and/or policy changes"/>
    <m/>
    <m/>
    <m/>
    <m/>
    <m/>
    <s v="Help communicating with customers"/>
    <m/>
    <m/>
    <m/>
    <x v="453"/>
    <x v="0"/>
  </r>
  <r>
    <n v="11592591096"/>
    <x v="7"/>
    <s v="1"/>
    <m/>
    <x v="0"/>
    <x v="2"/>
    <x v="3"/>
    <m/>
    <n v="3"/>
    <n v="0"/>
    <n v="0"/>
    <s v="7 to 12 months"/>
    <n v="9"/>
    <s v="Not sure"/>
    <m/>
    <m/>
    <m/>
    <m/>
    <m/>
    <m/>
    <m/>
    <m/>
    <m/>
    <m/>
    <m/>
    <m/>
    <m/>
    <n v="0"/>
    <s v="0 - 9%"/>
    <m/>
    <s v=""/>
    <s v="Yes"/>
    <m/>
    <m/>
    <s v="State Revolving Fund loan(s)"/>
    <m/>
    <m/>
    <m/>
    <s v="No"/>
    <s v="No"/>
    <m/>
    <m/>
    <m/>
    <m/>
    <m/>
    <s v="Help accessing Personal Protective Equipment (PPE)"/>
    <m/>
    <s v="Help complying with state and/or federal regulations"/>
    <m/>
    <m/>
    <m/>
    <m/>
    <x v="454"/>
    <x v="0"/>
  </r>
  <r>
    <n v="11592619918"/>
    <x v="38"/>
    <s v="1"/>
    <m/>
    <x v="1"/>
    <x v="3"/>
    <x v="3"/>
    <m/>
    <n v="1"/>
    <n v="0"/>
    <n v="0"/>
    <s v="More than a year"/>
    <n v="15"/>
    <s v="No"/>
    <m/>
    <m/>
    <m/>
    <m/>
    <m/>
    <m/>
    <m/>
    <m/>
    <m/>
    <m/>
    <m/>
    <m/>
    <m/>
    <n v="0"/>
    <s v="0 - 9%"/>
    <m/>
    <s v=""/>
    <s v="No"/>
    <m/>
    <m/>
    <m/>
    <s v="Not borrowing"/>
    <m/>
    <m/>
    <s v="Not applicable"/>
    <s v="No"/>
    <m/>
    <m/>
    <m/>
    <m/>
    <m/>
    <m/>
    <m/>
    <m/>
    <m/>
    <m/>
    <m/>
    <s v="None/NA"/>
    <x v="455"/>
    <x v="0"/>
  </r>
  <r>
    <n v="11592639322"/>
    <x v="24"/>
    <s v="1"/>
    <m/>
    <x v="1"/>
    <x v="3"/>
    <x v="3"/>
    <m/>
    <n v="0"/>
    <n v="0"/>
    <n v="1"/>
    <s v="More than a year"/>
    <n v="15"/>
    <s v="No"/>
    <m/>
    <m/>
    <m/>
    <m/>
    <m/>
    <m/>
    <m/>
    <m/>
    <m/>
    <m/>
    <m/>
    <m/>
    <m/>
    <n v="0"/>
    <s v="0 - 9%"/>
    <m/>
    <s v=""/>
    <s v="No"/>
    <m/>
    <m/>
    <m/>
    <s v="Not borrowing"/>
    <m/>
    <m/>
    <s v="Not applicable"/>
    <s v="No"/>
    <m/>
    <m/>
    <m/>
    <s v="Help accessing financial assistance"/>
    <m/>
    <m/>
    <m/>
    <s v="Help complying with state and/or federal regulations"/>
    <m/>
    <m/>
    <s v="Not sure"/>
    <m/>
    <x v="19"/>
    <x v="0"/>
  </r>
  <r>
    <n v="11592644448"/>
    <x v="3"/>
    <s v="Multiple"/>
    <m/>
    <x v="1"/>
    <x v="2"/>
    <x v="7"/>
    <s v="1 to 10%"/>
    <n v="1"/>
    <n v="3"/>
    <n v="1"/>
    <s v="Don't know"/>
    <s v=""/>
    <s v="Not sure"/>
    <m/>
    <m/>
    <m/>
    <m/>
    <m/>
    <m/>
    <m/>
    <m/>
    <m/>
    <m/>
    <m/>
    <m/>
    <m/>
    <n v="0"/>
    <s v="0 - 9%"/>
    <m/>
    <s v=""/>
    <s v="Yes"/>
    <m/>
    <s v="U.S. Department of Agriculture loan(s)"/>
    <m/>
    <m/>
    <m/>
    <m/>
    <s v="No"/>
    <s v="No"/>
    <m/>
    <m/>
    <m/>
    <m/>
    <m/>
    <m/>
    <m/>
    <m/>
    <m/>
    <m/>
    <s v="Not sure"/>
    <m/>
    <x v="19"/>
    <x v="0"/>
  </r>
  <r>
    <n v="11592694794"/>
    <x v="43"/>
    <s v="1"/>
    <m/>
    <x v="0"/>
    <x v="1"/>
    <x v="45"/>
    <s v="41 to 50%"/>
    <n v="15"/>
    <n v="0"/>
    <n v="0"/>
    <s v="More than a year"/>
    <n v="15"/>
    <s v="Yes"/>
    <m/>
    <m/>
    <m/>
    <m/>
    <m/>
    <m/>
    <s v="delaying or impeding capital improvement projects"/>
    <s v="paying back existing debt"/>
    <m/>
    <m/>
    <m/>
    <s v="Decrease"/>
    <n v="9"/>
    <n v="-9"/>
    <s v="-10 - -1%"/>
    <n v="30000"/>
    <n v="-30000"/>
    <s v="Yes"/>
    <s v="Bond(s)"/>
    <s v="U.S. Department of Agriculture loan(s)"/>
    <s v="State Revolving Fund loan(s)"/>
    <m/>
    <m/>
    <m/>
    <s v="No"/>
    <s v="No"/>
    <m/>
    <m/>
    <m/>
    <m/>
    <m/>
    <m/>
    <m/>
    <m/>
    <m/>
    <m/>
    <m/>
    <s v="None/NA"/>
    <x v="456"/>
    <x v="0"/>
  </r>
  <r>
    <n v="11592703353"/>
    <x v="7"/>
    <s v="1"/>
    <m/>
    <x v="1"/>
    <x v="3"/>
    <x v="3"/>
    <m/>
    <n v="1"/>
    <n v="0"/>
    <n v="0"/>
    <s v="More than a year"/>
    <n v="15"/>
    <s v="No"/>
    <m/>
    <m/>
    <m/>
    <m/>
    <m/>
    <m/>
    <m/>
    <m/>
    <m/>
    <m/>
    <m/>
    <m/>
    <m/>
    <n v="0"/>
    <s v="0 - 9%"/>
    <m/>
    <s v=""/>
    <s v="No"/>
    <m/>
    <m/>
    <m/>
    <s v="Not borrowing"/>
    <m/>
    <m/>
    <s v="Not applicable"/>
    <s v="No"/>
    <m/>
    <m/>
    <m/>
    <m/>
    <m/>
    <s v="Help accessing Personal Protective Equipment (PPE)"/>
    <m/>
    <s v="Help complying with state and/or federal regulations"/>
    <m/>
    <m/>
    <m/>
    <m/>
    <x v="457"/>
    <x v="0"/>
  </r>
  <r>
    <n v="11592709035"/>
    <x v="7"/>
    <s v="1"/>
    <m/>
    <x v="1"/>
    <x v="3"/>
    <x v="3"/>
    <m/>
    <n v="1"/>
    <n v="0"/>
    <n v="0"/>
    <s v="More than a year"/>
    <n v="15"/>
    <s v="No"/>
    <m/>
    <m/>
    <m/>
    <m/>
    <m/>
    <m/>
    <m/>
    <m/>
    <m/>
    <m/>
    <m/>
    <m/>
    <m/>
    <n v="0"/>
    <s v="0 - 9%"/>
    <m/>
    <s v=""/>
    <s v="No"/>
    <m/>
    <m/>
    <m/>
    <s v="Not borrowing"/>
    <m/>
    <m/>
    <s v="Not applicable"/>
    <s v="No"/>
    <m/>
    <m/>
    <m/>
    <m/>
    <m/>
    <s v="Help accessing Personal Protective Equipment (PPE)"/>
    <m/>
    <s v="Help complying with state and/or federal regulations"/>
    <m/>
    <m/>
    <m/>
    <m/>
    <x v="458"/>
    <x v="0"/>
  </r>
  <r>
    <n v="11592714800"/>
    <x v="7"/>
    <s v="1"/>
    <m/>
    <x v="0"/>
    <x v="2"/>
    <x v="43"/>
    <s v="1 to 10%"/>
    <m/>
    <m/>
    <m/>
    <s v="2 to 6 months"/>
    <n v="4"/>
    <s v="Not sure"/>
    <m/>
    <m/>
    <m/>
    <m/>
    <m/>
    <m/>
    <m/>
    <m/>
    <m/>
    <m/>
    <m/>
    <m/>
    <m/>
    <n v="0"/>
    <s v="0 - 9%"/>
    <m/>
    <s v=""/>
    <s v="Yes"/>
    <m/>
    <s v="U.S. Department of Agriculture loan(s)"/>
    <m/>
    <m/>
    <m/>
    <m/>
    <s v="No"/>
    <s v="Not sure"/>
    <m/>
    <m/>
    <m/>
    <s v="Help accessing financial assistance"/>
    <s v="Help with operations and maintenance"/>
    <s v="Help accessing Personal Protective Equipment (PPE)"/>
    <m/>
    <s v="Help complying with state and/or federal regulations"/>
    <s v="Help communicating with customers"/>
    <m/>
    <m/>
    <m/>
    <x v="129"/>
    <x v="0"/>
  </r>
  <r>
    <n v="11592716886"/>
    <x v="7"/>
    <s v="1"/>
    <m/>
    <x v="1"/>
    <x v="2"/>
    <x v="14"/>
    <s v="11 to 20%"/>
    <n v="1"/>
    <n v="0"/>
    <n v="0"/>
    <s v="More than a year"/>
    <n v="15"/>
    <s v="No"/>
    <m/>
    <m/>
    <m/>
    <m/>
    <m/>
    <m/>
    <m/>
    <m/>
    <m/>
    <m/>
    <m/>
    <m/>
    <m/>
    <n v="0"/>
    <s v="0 - 9%"/>
    <m/>
    <s v=""/>
    <s v="No"/>
    <m/>
    <m/>
    <m/>
    <s v="Not borrowing"/>
    <m/>
    <m/>
    <s v="Not applicable"/>
    <s v="No"/>
    <m/>
    <m/>
    <m/>
    <m/>
    <m/>
    <s v="Help accessing Personal Protective Equipment (PPE)"/>
    <m/>
    <m/>
    <m/>
    <m/>
    <m/>
    <m/>
    <x v="459"/>
    <x v="0"/>
  </r>
  <r>
    <n v="11592722708"/>
    <x v="7"/>
    <s v="1"/>
    <m/>
    <x v="1"/>
    <x v="3"/>
    <x v="3"/>
    <m/>
    <n v="1"/>
    <n v="0"/>
    <n v="0"/>
    <s v="More than a year"/>
    <n v="15"/>
    <s v="No"/>
    <m/>
    <m/>
    <m/>
    <m/>
    <m/>
    <m/>
    <m/>
    <m/>
    <m/>
    <m/>
    <m/>
    <m/>
    <m/>
    <n v="0"/>
    <s v="0 - 9%"/>
    <m/>
    <s v=""/>
    <s v="Yes"/>
    <m/>
    <s v="U.S. Department of Agriculture loan(s)"/>
    <m/>
    <m/>
    <m/>
    <m/>
    <s v="No"/>
    <s v="No"/>
    <m/>
    <m/>
    <m/>
    <m/>
    <m/>
    <s v="Help accessing Personal Protective Equipment (PPE)"/>
    <m/>
    <s v="Help complying with state and/or federal regulations"/>
    <m/>
    <m/>
    <m/>
    <m/>
    <x v="460"/>
    <x v="0"/>
  </r>
  <r>
    <n v="11592722894"/>
    <x v="35"/>
    <s v="1"/>
    <m/>
    <x v="1"/>
    <x v="4"/>
    <x v="22"/>
    <s v="1 to 10%"/>
    <n v="23"/>
    <n v="0"/>
    <n v="0"/>
    <s v="More than a year"/>
    <n v="15"/>
    <s v="Not sure"/>
    <m/>
    <m/>
    <m/>
    <m/>
    <m/>
    <m/>
    <m/>
    <m/>
    <m/>
    <m/>
    <m/>
    <m/>
    <m/>
    <n v="0"/>
    <s v="0 - 9%"/>
    <m/>
    <s v=""/>
    <s v="No"/>
    <m/>
    <m/>
    <m/>
    <s v="Not borrowing"/>
    <m/>
    <m/>
    <s v="No"/>
    <s v="No"/>
    <m/>
    <m/>
    <m/>
    <m/>
    <m/>
    <s v="Help accessing Personal Protective Equipment (PPE)"/>
    <m/>
    <m/>
    <m/>
    <m/>
    <m/>
    <m/>
    <x v="19"/>
    <x v="0"/>
  </r>
  <r>
    <n v="11592732455"/>
    <x v="7"/>
    <s v="1"/>
    <m/>
    <x v="1"/>
    <x v="2"/>
    <x v="3"/>
    <m/>
    <n v="2"/>
    <n v="0"/>
    <n v="0"/>
    <s v="More than a year"/>
    <n v="15"/>
    <s v="No"/>
    <m/>
    <m/>
    <m/>
    <m/>
    <m/>
    <m/>
    <m/>
    <m/>
    <m/>
    <m/>
    <m/>
    <m/>
    <m/>
    <n v="0"/>
    <s v="0 - 9%"/>
    <m/>
    <s v=""/>
    <s v="Yes"/>
    <m/>
    <s v="U.S. Department of Agriculture loan(s)"/>
    <m/>
    <m/>
    <m/>
    <m/>
    <s v="No"/>
    <s v="No"/>
    <m/>
    <m/>
    <m/>
    <m/>
    <m/>
    <s v="Help accessing Personal Protective Equipment (PPE)"/>
    <m/>
    <m/>
    <s v="Help communicating with customers"/>
    <m/>
    <m/>
    <m/>
    <x v="461"/>
    <x v="0"/>
  </r>
  <r>
    <n v="11592737346"/>
    <x v="7"/>
    <s v="1"/>
    <m/>
    <x v="1"/>
    <x v="2"/>
    <x v="3"/>
    <m/>
    <n v="3"/>
    <n v="0"/>
    <n v="0"/>
    <s v="More than a year"/>
    <n v="15"/>
    <s v="No"/>
    <m/>
    <m/>
    <m/>
    <m/>
    <m/>
    <m/>
    <m/>
    <m/>
    <m/>
    <m/>
    <m/>
    <m/>
    <m/>
    <n v="0"/>
    <s v="0 - 9%"/>
    <m/>
    <s v=""/>
    <s v="Yes"/>
    <m/>
    <s v="U.S. Department of Agriculture loan(s)"/>
    <s v="State Revolving Fund loan(s)"/>
    <m/>
    <m/>
    <m/>
    <s v="No"/>
    <s v="No"/>
    <m/>
    <m/>
    <m/>
    <m/>
    <s v="Help with operations and maintenance"/>
    <s v="Help accessing Personal Protective Equipment (PPE)"/>
    <m/>
    <m/>
    <m/>
    <m/>
    <m/>
    <m/>
    <x v="167"/>
    <x v="0"/>
  </r>
  <r>
    <n v="11592743417"/>
    <x v="7"/>
    <s v="1"/>
    <m/>
    <x v="1"/>
    <x v="2"/>
    <x v="3"/>
    <m/>
    <n v="3"/>
    <n v="0"/>
    <n v="0"/>
    <s v="More than a year"/>
    <n v="15"/>
    <s v="No"/>
    <m/>
    <m/>
    <m/>
    <m/>
    <m/>
    <m/>
    <m/>
    <m/>
    <m/>
    <m/>
    <m/>
    <m/>
    <m/>
    <n v="0"/>
    <s v="0 - 9%"/>
    <m/>
    <s v=""/>
    <s v="Yes"/>
    <s v="Bond(s)"/>
    <s v="U.S. Department of Agriculture loan(s)"/>
    <s v="State Revolving Fund loan(s)"/>
    <m/>
    <m/>
    <m/>
    <s v="No"/>
    <s v="No"/>
    <m/>
    <m/>
    <m/>
    <m/>
    <s v="Help with operations and maintenance"/>
    <s v="Help accessing Personal Protective Equipment (PPE)"/>
    <m/>
    <m/>
    <s v="Help communicating with customers"/>
    <m/>
    <m/>
    <m/>
    <x v="462"/>
    <x v="0"/>
  </r>
  <r>
    <n v="11592745084"/>
    <x v="44"/>
    <s v="1"/>
    <m/>
    <x v="0"/>
    <x v="2"/>
    <x v="2"/>
    <s v="11 to 20%"/>
    <n v="1"/>
    <n v="0"/>
    <n v="0"/>
    <s v="2 to 6 months"/>
    <n v="4"/>
    <s v="Yes"/>
    <s v="paying staff"/>
    <s v="keeping staff"/>
    <s v="paying bills, like electricity"/>
    <s v="paying for chemicals"/>
    <s v="maintaining our system"/>
    <s v="complying with state and/or federal regulations"/>
    <s v="delaying or impeding capital improvement projects"/>
    <s v="paying back existing debt"/>
    <m/>
    <m/>
    <m/>
    <s v="Decrease"/>
    <n v="5"/>
    <n v="-5"/>
    <s v="-10 - -1%"/>
    <m/>
    <s v=""/>
    <s v="Yes"/>
    <m/>
    <s v="U.S. Department of Agriculture loan(s)"/>
    <s v="State Revolving Fund loan(s)"/>
    <m/>
    <m/>
    <m/>
    <s v="No"/>
    <s v="No"/>
    <m/>
    <m/>
    <s v="Help navigating resources and/or policy changes"/>
    <m/>
    <s v="Help with operations and maintenance"/>
    <s v="Help accessing Personal Protective Equipment (PPE)"/>
    <s v="Help accessing supplies/chemicals"/>
    <s v="Help complying with state and/or federal regulations"/>
    <m/>
    <s v="Help planning for or adjusting to any future reopening (flushing, financing reconnections, etc.)"/>
    <m/>
    <m/>
    <x v="463"/>
    <x v="0"/>
  </r>
  <r>
    <n v="11592749236"/>
    <x v="7"/>
    <s v="1"/>
    <m/>
    <x v="1"/>
    <x v="2"/>
    <x v="14"/>
    <s v="11 to 20%"/>
    <n v="3"/>
    <n v="0"/>
    <n v="0"/>
    <s v="More than a year"/>
    <n v="15"/>
    <s v="No"/>
    <m/>
    <m/>
    <m/>
    <m/>
    <m/>
    <m/>
    <m/>
    <m/>
    <m/>
    <m/>
    <m/>
    <m/>
    <m/>
    <n v="0"/>
    <s v="0 - 9%"/>
    <m/>
    <s v=""/>
    <s v="Yes"/>
    <s v="Bond(s)"/>
    <s v="U.S. Department of Agriculture loan(s)"/>
    <s v="State Revolving Fund loan(s)"/>
    <m/>
    <m/>
    <m/>
    <s v="No"/>
    <s v="No"/>
    <m/>
    <m/>
    <m/>
    <m/>
    <s v="Help with operations and maintenance"/>
    <s v="Help accessing Personal Protective Equipment (PPE)"/>
    <m/>
    <m/>
    <s v="Help communicating with customers"/>
    <m/>
    <m/>
    <m/>
    <x v="464"/>
    <x v="0"/>
  </r>
  <r>
    <n v="11592750182"/>
    <x v="34"/>
    <s v="1"/>
    <m/>
    <x v="0"/>
    <x v="3"/>
    <x v="3"/>
    <m/>
    <n v="0"/>
    <n v="0"/>
    <n v="1"/>
    <s v="7 to 12 months"/>
    <n v="9"/>
    <s v="No"/>
    <m/>
    <m/>
    <m/>
    <m/>
    <m/>
    <m/>
    <m/>
    <m/>
    <m/>
    <m/>
    <m/>
    <m/>
    <m/>
    <n v="0"/>
    <s v="0 - 9%"/>
    <m/>
    <s v=""/>
    <m/>
    <m/>
    <m/>
    <m/>
    <m/>
    <m/>
    <m/>
    <m/>
    <m/>
    <m/>
    <m/>
    <m/>
    <m/>
    <m/>
    <m/>
    <m/>
    <m/>
    <m/>
    <m/>
    <m/>
    <m/>
    <x v="465"/>
    <x v="0"/>
  </r>
  <r>
    <n v="11592753758"/>
    <x v="42"/>
    <s v="1"/>
    <m/>
    <x v="0"/>
    <x v="2"/>
    <x v="45"/>
    <s v="41 to 50%"/>
    <n v="6"/>
    <n v="3"/>
    <n v="0"/>
    <s v="Don't know"/>
    <s v=""/>
    <s v="Yes"/>
    <s v="paying staff"/>
    <m/>
    <s v="paying bills, like electricity"/>
    <s v="paying for chemicals"/>
    <s v="maintaining our system"/>
    <s v="complying with state and/or federal regulations"/>
    <s v="delaying or impeding capital improvement projects"/>
    <s v="paying back existing debt"/>
    <m/>
    <m/>
    <m/>
    <s v="Decrease"/>
    <n v="50"/>
    <n v="-50"/>
    <s v="-50 - -41%"/>
    <n v="120000"/>
    <n v="-120000"/>
    <s v="Yes"/>
    <m/>
    <s v="U.S. Department of Agriculture loan(s)"/>
    <m/>
    <m/>
    <m/>
    <m/>
    <s v="Yes"/>
    <s v="Not sure"/>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x v="466"/>
    <x v="1"/>
  </r>
  <r>
    <n v="11592759692"/>
    <x v="7"/>
    <s v="1"/>
    <m/>
    <x v="0"/>
    <x v="2"/>
    <x v="5"/>
    <s v="31 to 40%"/>
    <n v="2"/>
    <n v="0"/>
    <n v="0"/>
    <s v="7 to 12 months"/>
    <n v="9"/>
    <s v="Not sure"/>
    <m/>
    <m/>
    <m/>
    <m/>
    <m/>
    <m/>
    <m/>
    <m/>
    <m/>
    <m/>
    <m/>
    <m/>
    <m/>
    <n v="0"/>
    <s v="0 - 9%"/>
    <m/>
    <s v=""/>
    <s v="No"/>
    <m/>
    <m/>
    <m/>
    <s v="Not borrowing"/>
    <m/>
    <m/>
    <s v="Not applicable"/>
    <s v="No"/>
    <m/>
    <m/>
    <m/>
    <m/>
    <s v="Help with operations and maintenance"/>
    <s v="Help accessing Personal Protective Equipment (PPE)"/>
    <m/>
    <m/>
    <m/>
    <m/>
    <m/>
    <m/>
    <x v="467"/>
    <x v="0"/>
  </r>
  <r>
    <n v="11592786761"/>
    <x v="13"/>
    <s v="1"/>
    <m/>
    <x v="0"/>
    <x v="2"/>
    <x v="18"/>
    <s v="11 to 20%"/>
    <n v="3.5"/>
    <n v="0"/>
    <n v="0"/>
    <s v="2 to 6 months"/>
    <n v="4"/>
    <s v="Yes"/>
    <m/>
    <m/>
    <m/>
    <m/>
    <m/>
    <s v="complying with state and/or federal regulations"/>
    <s v="delaying or impeding capital improvement projects"/>
    <m/>
    <m/>
    <m/>
    <m/>
    <s v="No change"/>
    <m/>
    <n v="0"/>
    <s v="0 - 9%"/>
    <m/>
    <s v=""/>
    <s v="Yes"/>
    <m/>
    <m/>
    <s v="State Revolving Fund loan(s)"/>
    <m/>
    <m/>
    <m/>
    <s v="No"/>
    <s v="No"/>
    <m/>
    <m/>
    <s v="Help navigating resources and/or policy changes"/>
    <m/>
    <m/>
    <m/>
    <m/>
    <s v="Help complying with state and/or federal regulations"/>
    <m/>
    <m/>
    <m/>
    <m/>
    <x v="468"/>
    <x v="0"/>
  </r>
  <r>
    <n v="11592790426"/>
    <x v="45"/>
    <s v="1"/>
    <m/>
    <x v="0"/>
    <x v="2"/>
    <x v="20"/>
    <s v="41 to 50%"/>
    <m/>
    <m/>
    <m/>
    <s v="Don't know"/>
    <s v=""/>
    <s v="Not sure"/>
    <m/>
    <m/>
    <m/>
    <m/>
    <m/>
    <m/>
    <m/>
    <m/>
    <m/>
    <m/>
    <m/>
    <m/>
    <m/>
    <n v="0"/>
    <s v="0 - 9%"/>
    <m/>
    <s v=""/>
    <s v="Yes"/>
    <m/>
    <s v="U.S. Department of Agriculture loan(s)"/>
    <m/>
    <m/>
    <m/>
    <m/>
    <s v="No"/>
    <s v="No"/>
    <m/>
    <m/>
    <m/>
    <m/>
    <m/>
    <m/>
    <m/>
    <m/>
    <m/>
    <m/>
    <s v="Not sure"/>
    <m/>
    <x v="469"/>
    <x v="0"/>
  </r>
  <r>
    <n v="11592800898"/>
    <x v="7"/>
    <s v="1"/>
    <m/>
    <x v="0"/>
    <x v="2"/>
    <x v="8"/>
    <s v="21 to 30%"/>
    <n v="3"/>
    <n v="0"/>
    <n v="0"/>
    <s v="7 to 12 months"/>
    <n v="9"/>
    <s v="Not sure"/>
    <m/>
    <m/>
    <m/>
    <m/>
    <m/>
    <m/>
    <m/>
    <m/>
    <m/>
    <m/>
    <m/>
    <m/>
    <m/>
    <n v="0"/>
    <s v="0 - 9%"/>
    <m/>
    <s v=""/>
    <s v="No"/>
    <m/>
    <m/>
    <m/>
    <s v="Not borrowing"/>
    <m/>
    <m/>
    <s v="Not applicable"/>
    <s v="No"/>
    <m/>
    <m/>
    <m/>
    <m/>
    <m/>
    <s v="Help accessing Personal Protective Equipment (PPE)"/>
    <m/>
    <m/>
    <m/>
    <m/>
    <m/>
    <m/>
    <x v="470"/>
    <x v="0"/>
  </r>
  <r>
    <n v="11592811457"/>
    <x v="24"/>
    <s v="1"/>
    <m/>
    <x v="0"/>
    <x v="2"/>
    <x v="7"/>
    <s v="1 to 10%"/>
    <n v="1"/>
    <n v="1"/>
    <n v="0"/>
    <s v="Not applicable - our system is presently unable to pay for all system expenses"/>
    <n v="0"/>
    <s v="Not sure"/>
    <m/>
    <m/>
    <m/>
    <m/>
    <m/>
    <m/>
    <m/>
    <m/>
    <m/>
    <m/>
    <m/>
    <m/>
    <m/>
    <n v="0"/>
    <s v="0 - 9%"/>
    <m/>
    <s v=""/>
    <s v="Yes"/>
    <m/>
    <s v="U.S. Department of Agriculture loan(s)"/>
    <m/>
    <m/>
    <m/>
    <m/>
    <s v="No"/>
    <s v="No"/>
    <m/>
    <m/>
    <m/>
    <s v="Help accessing financial assistance"/>
    <m/>
    <m/>
    <m/>
    <m/>
    <m/>
    <m/>
    <m/>
    <m/>
    <x v="471"/>
    <x v="0"/>
  </r>
  <r>
    <n v="11592856051"/>
    <x v="25"/>
    <s v="1"/>
    <m/>
    <x v="0"/>
    <x v="2"/>
    <x v="34"/>
    <s v="51 to 60%"/>
    <n v="2"/>
    <n v="1"/>
    <n v="2"/>
    <s v="Not applicable - our system is presently unable to pay for all system expenses"/>
    <n v="0"/>
    <s v="Yes"/>
    <m/>
    <m/>
    <m/>
    <m/>
    <s v="maintaining our system"/>
    <s v="complying with state and/or federal regulations"/>
    <m/>
    <m/>
    <m/>
    <m/>
    <m/>
    <s v="Decrease"/>
    <n v="10"/>
    <n v="-10"/>
    <s v="-10 - -1%"/>
    <m/>
    <s v=""/>
    <s v="Yes"/>
    <m/>
    <m/>
    <s v="State Revolving Fund loan(s)"/>
    <m/>
    <m/>
    <m/>
    <s v="No"/>
    <s v="No"/>
    <m/>
    <m/>
    <m/>
    <s v="Help accessing financial assistance"/>
    <m/>
    <m/>
    <m/>
    <m/>
    <m/>
    <m/>
    <m/>
    <m/>
    <x v="472"/>
    <x v="0"/>
  </r>
  <r>
    <n v="11592865516"/>
    <x v="9"/>
    <s v="1"/>
    <m/>
    <x v="0"/>
    <x v="1"/>
    <x v="11"/>
    <s v="1 to 10%"/>
    <n v="6"/>
    <n v="0"/>
    <n v="0"/>
    <s v="2 to 6 months"/>
    <n v="4"/>
    <s v="Yes"/>
    <m/>
    <s v="keeping staff"/>
    <m/>
    <m/>
    <m/>
    <m/>
    <s v="delaying or impeding capital improvement projects"/>
    <m/>
    <m/>
    <m/>
    <m/>
    <s v="Decrease"/>
    <n v="25"/>
    <n v="-25"/>
    <s v="-30 - -21%"/>
    <m/>
    <s v=""/>
    <s v="Yes"/>
    <m/>
    <s v="U.S. Department of Agriculture loan(s)"/>
    <s v="State Revolving Fund loan(s)"/>
    <m/>
    <m/>
    <m/>
    <s v="Yes"/>
    <s v="Yes"/>
    <s v="Communication/Discussion - Providing help as needed"/>
    <m/>
    <s v="Help navigating resources and/or policy changes"/>
    <s v="Help accessing financial assistance"/>
    <s v="Help with operations and maintenance"/>
    <s v="Help accessing Personal Protective Equipment (PPE)"/>
    <m/>
    <m/>
    <s v="Help communicating with customers"/>
    <s v="Help planning for or adjusting to any future reopening (flushing, financing reconnections, etc.)"/>
    <m/>
    <m/>
    <x v="473"/>
    <x v="0"/>
  </r>
  <r>
    <n v="11592881597"/>
    <x v="7"/>
    <s v="1"/>
    <m/>
    <x v="0"/>
    <x v="0"/>
    <x v="31"/>
    <s v="1 to 10%"/>
    <n v="8"/>
    <n v="4"/>
    <n v="0"/>
    <s v="Don't know"/>
    <s v=""/>
    <s v="No"/>
    <m/>
    <m/>
    <m/>
    <m/>
    <m/>
    <m/>
    <m/>
    <m/>
    <m/>
    <m/>
    <m/>
    <m/>
    <m/>
    <n v="0"/>
    <s v="0 - 9%"/>
    <m/>
    <s v=""/>
    <s v="Yes"/>
    <s v="Bond(s)"/>
    <s v="U.S. Department of Agriculture loan(s)"/>
    <m/>
    <m/>
    <m/>
    <m/>
    <s v="No"/>
    <s v="No"/>
    <m/>
    <m/>
    <m/>
    <m/>
    <m/>
    <m/>
    <m/>
    <m/>
    <m/>
    <m/>
    <s v="Not sure"/>
    <m/>
    <x v="474"/>
    <x v="0"/>
  </r>
  <r>
    <n v="11592924623"/>
    <x v="15"/>
    <s v="1"/>
    <m/>
    <x v="0"/>
    <x v="2"/>
    <x v="6"/>
    <s v="0 percent"/>
    <n v="3"/>
    <n v="0"/>
    <n v="0"/>
    <s v="More than a year"/>
    <n v="15"/>
    <s v="No"/>
    <m/>
    <m/>
    <m/>
    <m/>
    <m/>
    <m/>
    <m/>
    <m/>
    <m/>
    <m/>
    <m/>
    <m/>
    <m/>
    <n v="0"/>
    <s v="0 - 9%"/>
    <m/>
    <s v=""/>
    <s v="Yes"/>
    <m/>
    <m/>
    <s v="State Revolving Fund loan(s)"/>
    <m/>
    <m/>
    <m/>
    <s v="No"/>
    <s v="No"/>
    <m/>
    <m/>
    <s v="Help navigating resources and/or policy changes"/>
    <m/>
    <m/>
    <m/>
    <m/>
    <m/>
    <m/>
    <m/>
    <m/>
    <m/>
    <x v="475"/>
    <x v="0"/>
  </r>
  <r>
    <n v="11592929451"/>
    <x v="2"/>
    <s v="1"/>
    <m/>
    <x v="1"/>
    <x v="1"/>
    <x v="3"/>
    <m/>
    <n v="5"/>
    <n v="1"/>
    <n v="1"/>
    <s v="Don't know"/>
    <s v=""/>
    <s v="No"/>
    <m/>
    <m/>
    <m/>
    <m/>
    <m/>
    <m/>
    <m/>
    <m/>
    <m/>
    <m/>
    <m/>
    <m/>
    <m/>
    <n v="0"/>
    <s v="0 - 9%"/>
    <m/>
    <s v=""/>
    <m/>
    <m/>
    <m/>
    <m/>
    <m/>
    <m/>
    <s v="None/don't know"/>
    <s v="No"/>
    <s v="No"/>
    <m/>
    <m/>
    <m/>
    <m/>
    <m/>
    <s v="Help accessing Personal Protective Equipment (PPE)"/>
    <m/>
    <s v="Help complying with state and/or federal regulations"/>
    <m/>
    <m/>
    <m/>
    <m/>
    <x v="476"/>
    <x v="0"/>
  </r>
  <r>
    <n v="11592932715"/>
    <x v="15"/>
    <s v="1"/>
    <m/>
    <x v="0"/>
    <x v="3"/>
    <x v="3"/>
    <m/>
    <n v="0"/>
    <n v="2"/>
    <n v="0"/>
    <s v="More than a year"/>
    <n v="15"/>
    <s v="No"/>
    <m/>
    <m/>
    <m/>
    <m/>
    <m/>
    <m/>
    <m/>
    <m/>
    <m/>
    <m/>
    <m/>
    <m/>
    <m/>
    <n v="0"/>
    <s v="0 - 9%"/>
    <m/>
    <s v=""/>
    <s v="No"/>
    <m/>
    <m/>
    <m/>
    <s v="Not borrowing"/>
    <m/>
    <m/>
    <s v="Not applicable"/>
    <s v="No"/>
    <m/>
    <m/>
    <s v="Help navigating resources and/or policy changes"/>
    <m/>
    <s v="Help with operations and maintenance"/>
    <m/>
    <m/>
    <s v="Help complying with state and/or federal regulations"/>
    <m/>
    <m/>
    <m/>
    <m/>
    <x v="477"/>
    <x v="0"/>
  </r>
  <r>
    <n v="11592966148"/>
    <x v="44"/>
    <s v="1"/>
    <m/>
    <x v="0"/>
    <x v="3"/>
    <x v="26"/>
    <s v="31 to 40%"/>
    <n v="1"/>
    <n v="0"/>
    <n v="3"/>
    <s v="Don't know"/>
    <s v=""/>
    <s v="Yes"/>
    <s v="paying staff"/>
    <s v="keeping staff"/>
    <s v="paying bills, like electricity"/>
    <m/>
    <m/>
    <m/>
    <s v="delaying or impeding capital improvement projects"/>
    <m/>
    <m/>
    <m/>
    <m/>
    <s v="Decrease"/>
    <m/>
    <s v=""/>
    <s v=""/>
    <m/>
    <s v=""/>
    <s v="Yes"/>
    <m/>
    <s v="U.S. Department of Agriculture loan(s)"/>
    <m/>
    <m/>
    <m/>
    <m/>
    <s v="No"/>
    <s v="No"/>
    <m/>
    <s v="General assistance"/>
    <m/>
    <s v="Help accessing financial assistance"/>
    <m/>
    <m/>
    <m/>
    <m/>
    <s v="Help communicating with customers"/>
    <m/>
    <s v="Not sure"/>
    <m/>
    <x v="478"/>
    <x v="0"/>
  </r>
  <r>
    <n v="11592968029"/>
    <x v="7"/>
    <s v="1"/>
    <m/>
    <x v="0"/>
    <x v="2"/>
    <x v="53"/>
    <s v="31 to 40%"/>
    <n v="3"/>
    <n v="2"/>
    <n v="0"/>
    <s v="Don't know"/>
    <s v=""/>
    <s v="Not sure"/>
    <m/>
    <m/>
    <m/>
    <m/>
    <m/>
    <m/>
    <m/>
    <m/>
    <m/>
    <m/>
    <m/>
    <m/>
    <m/>
    <n v="0"/>
    <s v="0 - 9%"/>
    <m/>
    <s v=""/>
    <s v="Yes"/>
    <s v="Bond(s)"/>
    <m/>
    <m/>
    <m/>
    <m/>
    <m/>
    <s v="No"/>
    <s v="Not sure"/>
    <m/>
    <m/>
    <m/>
    <m/>
    <m/>
    <m/>
    <m/>
    <m/>
    <m/>
    <m/>
    <s v="Not sure"/>
    <m/>
    <x v="479"/>
    <x v="0"/>
  </r>
  <r>
    <n v="11592974190"/>
    <x v="6"/>
    <s v="1"/>
    <m/>
    <x v="1"/>
    <x v="2"/>
    <x v="24"/>
    <s v="91 to 100%"/>
    <n v="0"/>
    <n v="3"/>
    <n v="2"/>
    <s v="Don't know"/>
    <s v=""/>
    <s v="Yes"/>
    <m/>
    <s v="keeping staff"/>
    <m/>
    <m/>
    <s v="maintaining our system"/>
    <m/>
    <m/>
    <m/>
    <m/>
    <m/>
    <s v="Payment collection"/>
    <s v="Decrease"/>
    <n v="8"/>
    <n v="-8"/>
    <s v="-10 - -1%"/>
    <n v="1000"/>
    <n v="-1000"/>
    <s v="Yes"/>
    <m/>
    <s v="U.S. Department of Agriculture loan(s)"/>
    <m/>
    <m/>
    <m/>
    <m/>
    <s v="No"/>
    <s v="No"/>
    <m/>
    <s v="Compliance with disinfection/social distancing protocols"/>
    <m/>
    <m/>
    <m/>
    <s v="Help accessing Personal Protective Equipment (PPE)"/>
    <m/>
    <m/>
    <m/>
    <m/>
    <m/>
    <m/>
    <x v="480"/>
    <x v="0"/>
  </r>
  <r>
    <n v="11592988647"/>
    <x v="1"/>
    <s v="1"/>
    <m/>
    <x v="0"/>
    <x v="3"/>
    <x v="3"/>
    <m/>
    <n v="2"/>
    <n v="2"/>
    <n v="2"/>
    <s v="Don't know"/>
    <s v=""/>
    <s v="Not sure"/>
    <m/>
    <m/>
    <m/>
    <m/>
    <m/>
    <m/>
    <m/>
    <m/>
    <m/>
    <m/>
    <m/>
    <m/>
    <m/>
    <n v="0"/>
    <s v="0 - 9%"/>
    <m/>
    <s v=""/>
    <s v="Yes"/>
    <m/>
    <m/>
    <m/>
    <m/>
    <m/>
    <s v="USDA - in process"/>
    <s v="Not applicable"/>
    <s v="No"/>
    <m/>
    <m/>
    <s v="Help navigating resources and/or policy changes"/>
    <m/>
    <m/>
    <m/>
    <m/>
    <m/>
    <m/>
    <m/>
    <m/>
    <m/>
    <x v="481"/>
    <x v="0"/>
  </r>
  <r>
    <n v="11593007551"/>
    <x v="7"/>
    <s v="1"/>
    <m/>
    <x v="1"/>
    <x v="2"/>
    <x v="4"/>
    <s v="1 to 10%"/>
    <n v="3"/>
    <n v="1"/>
    <n v="0"/>
    <s v="2 to 6 months"/>
    <n v="4"/>
    <s v="Yes"/>
    <s v="paying staff"/>
    <m/>
    <s v="paying bills, like electricity"/>
    <m/>
    <s v="maintaining our system"/>
    <m/>
    <m/>
    <s v="paying back existing debt"/>
    <m/>
    <m/>
    <m/>
    <s v="Decrease"/>
    <n v="46"/>
    <n v="-46"/>
    <s v="-50 - -41%"/>
    <n v="18806"/>
    <n v="-18806"/>
    <s v="Yes"/>
    <s v="Bond(s)"/>
    <s v="U.S. Department of Agriculture loan(s)"/>
    <m/>
    <m/>
    <m/>
    <m/>
    <s v="Yes"/>
    <s v="No"/>
    <m/>
    <m/>
    <s v="Help navigating resources and/or policy changes"/>
    <s v="Help accessing financial assistance"/>
    <m/>
    <m/>
    <m/>
    <m/>
    <m/>
    <m/>
    <m/>
    <m/>
    <x v="482"/>
    <x v="0"/>
  </r>
  <r>
    <n v="11593008979"/>
    <x v="38"/>
    <s v="1"/>
    <m/>
    <x v="0"/>
    <x v="3"/>
    <x v="6"/>
    <s v="0 percent"/>
    <m/>
    <m/>
    <m/>
    <s v="Don't know"/>
    <s v=""/>
    <s v="No"/>
    <m/>
    <m/>
    <m/>
    <m/>
    <m/>
    <m/>
    <m/>
    <m/>
    <m/>
    <m/>
    <m/>
    <m/>
    <m/>
    <n v="0"/>
    <s v="0 - 9%"/>
    <m/>
    <s v=""/>
    <s v="Yes"/>
    <m/>
    <s v="U.S. Department of Agriculture loan(s)"/>
    <m/>
    <m/>
    <m/>
    <m/>
    <s v="No"/>
    <s v="No"/>
    <m/>
    <s v="None/NA"/>
    <m/>
    <m/>
    <m/>
    <m/>
    <m/>
    <m/>
    <m/>
    <m/>
    <m/>
    <s v="None/NA"/>
    <x v="483"/>
    <x v="0"/>
  </r>
  <r>
    <n v="11593040766"/>
    <x v="13"/>
    <s v="1"/>
    <m/>
    <x v="0"/>
    <x v="0"/>
    <x v="43"/>
    <s v="1 to 10%"/>
    <n v="1"/>
    <n v="1"/>
    <n v="0"/>
    <s v="More than a year"/>
    <n v="15"/>
    <s v="No"/>
    <m/>
    <m/>
    <m/>
    <m/>
    <m/>
    <m/>
    <m/>
    <m/>
    <m/>
    <m/>
    <m/>
    <m/>
    <m/>
    <n v="0"/>
    <s v="0 - 9%"/>
    <m/>
    <s v=""/>
    <s v="Yes"/>
    <s v="Bond(s)"/>
    <s v="U.S. Department of Agriculture loan(s)"/>
    <m/>
    <m/>
    <m/>
    <m/>
    <s v="No"/>
    <s v="No"/>
    <m/>
    <m/>
    <s v="Help navigating resources and/or policy changes"/>
    <m/>
    <m/>
    <m/>
    <m/>
    <m/>
    <m/>
    <m/>
    <s v="Not sure"/>
    <m/>
    <x v="484"/>
    <x v="0"/>
  </r>
  <r>
    <n v="11593054827"/>
    <x v="44"/>
    <s v="1"/>
    <m/>
    <x v="0"/>
    <x v="2"/>
    <x v="21"/>
    <s v="21 to 30%"/>
    <n v="2"/>
    <n v="1"/>
    <n v="1"/>
    <s v="7 to 12 months"/>
    <n v="9"/>
    <s v="Yes"/>
    <s v="paying staff"/>
    <s v="keeping staff"/>
    <m/>
    <m/>
    <s v="maintaining our system"/>
    <m/>
    <s v="delaying or impeding capital improvement projects"/>
    <m/>
    <m/>
    <m/>
    <m/>
    <s v="Decrease"/>
    <n v="8"/>
    <n v="-8"/>
    <s v="-10 - -1%"/>
    <n v="2000"/>
    <n v="-2000"/>
    <s v="Yes"/>
    <s v="Bond(s)"/>
    <s v="U.S. Department of Agriculture loan(s)"/>
    <m/>
    <m/>
    <m/>
    <m/>
    <s v="No"/>
    <s v="No"/>
    <m/>
    <m/>
    <m/>
    <s v="Help accessing financial assistance"/>
    <m/>
    <m/>
    <m/>
    <m/>
    <s v="Help communicating with customers"/>
    <m/>
    <m/>
    <m/>
    <x v="485"/>
    <x v="0"/>
  </r>
  <r>
    <n v="11593071852"/>
    <x v="40"/>
    <s v="1"/>
    <m/>
    <x v="1"/>
    <x v="2"/>
    <x v="26"/>
    <s v="31 to 40%"/>
    <n v="3"/>
    <n v="0"/>
    <n v="0"/>
    <s v="More than a year"/>
    <n v="15"/>
    <s v="Yes"/>
    <m/>
    <m/>
    <m/>
    <m/>
    <m/>
    <m/>
    <m/>
    <m/>
    <m/>
    <s v="not applicable"/>
    <m/>
    <s v="Decrease"/>
    <n v="6"/>
    <n v="-6"/>
    <s v="-10 - -1%"/>
    <n v="3224.35"/>
    <n v="-3224.35"/>
    <s v="Yes"/>
    <m/>
    <m/>
    <s v="State Revolving Fund loan(s)"/>
    <m/>
    <m/>
    <m/>
    <s v="No"/>
    <s v="No"/>
    <m/>
    <m/>
    <m/>
    <m/>
    <m/>
    <m/>
    <s v="Help accessing supplies/chemicals"/>
    <m/>
    <m/>
    <m/>
    <m/>
    <m/>
    <x v="486"/>
    <x v="0"/>
  </r>
  <r>
    <n v="11593104024"/>
    <x v="25"/>
    <s v="1"/>
    <m/>
    <x v="0"/>
    <x v="2"/>
    <x v="39"/>
    <s v="11 to 20%"/>
    <n v="5"/>
    <n v="2"/>
    <n v="0"/>
    <s v="2 to 6 months"/>
    <n v="4"/>
    <s v="Yes"/>
    <s v="paying staff"/>
    <s v="keeping staff"/>
    <s v="paying bills, like electricity"/>
    <s v="paying for chemicals"/>
    <s v="maintaining our system"/>
    <s v="complying with state and/or federal regulations"/>
    <s v="delaying or impeding capital improvement projects"/>
    <s v="paying back existing debt"/>
    <m/>
    <m/>
    <m/>
    <s v="Decrease"/>
    <n v="23"/>
    <n v="-23"/>
    <s v="-30 - -21%"/>
    <m/>
    <s v=""/>
    <m/>
    <m/>
    <m/>
    <m/>
    <m/>
    <m/>
    <m/>
    <m/>
    <m/>
    <m/>
    <m/>
    <m/>
    <m/>
    <m/>
    <m/>
    <m/>
    <m/>
    <m/>
    <m/>
    <m/>
    <m/>
    <x v="487"/>
    <x v="0"/>
  </r>
  <r>
    <n v="11593128861"/>
    <x v="7"/>
    <s v="9"/>
    <m/>
    <x v="0"/>
    <x v="1"/>
    <x v="11"/>
    <s v="1 to 10%"/>
    <n v="12"/>
    <n v="0"/>
    <n v="0"/>
    <s v="Don't know"/>
    <s v=""/>
    <s v="Not sure"/>
    <m/>
    <m/>
    <m/>
    <m/>
    <m/>
    <m/>
    <m/>
    <m/>
    <m/>
    <m/>
    <m/>
    <m/>
    <m/>
    <n v="0"/>
    <s v="0 - 9%"/>
    <m/>
    <s v=""/>
    <m/>
    <m/>
    <m/>
    <m/>
    <m/>
    <m/>
    <s v="None/don't know"/>
    <s v="No"/>
    <s v="No"/>
    <m/>
    <m/>
    <m/>
    <m/>
    <m/>
    <m/>
    <m/>
    <m/>
    <m/>
    <m/>
    <s v="Not sure"/>
    <m/>
    <x v="19"/>
    <x v="0"/>
  </r>
  <r>
    <n v="11593129778"/>
    <x v="36"/>
    <s v="1"/>
    <m/>
    <x v="0"/>
    <x v="2"/>
    <x v="8"/>
    <s v="21 to 30%"/>
    <n v="2"/>
    <n v="0"/>
    <n v="0"/>
    <s v="More than a year"/>
    <n v="15"/>
    <s v="Not sure"/>
    <m/>
    <m/>
    <m/>
    <m/>
    <m/>
    <m/>
    <m/>
    <m/>
    <m/>
    <m/>
    <m/>
    <m/>
    <m/>
    <n v="0"/>
    <s v="0 - 9%"/>
    <m/>
    <s v=""/>
    <s v="Yes"/>
    <s v="Bond(s)"/>
    <s v="U.S. Department of Agriculture loan(s)"/>
    <m/>
    <m/>
    <m/>
    <m/>
    <s v="No"/>
    <s v="No"/>
    <m/>
    <m/>
    <m/>
    <m/>
    <m/>
    <m/>
    <m/>
    <m/>
    <m/>
    <m/>
    <s v="Not sure"/>
    <m/>
    <x v="488"/>
    <x v="0"/>
  </r>
  <r>
    <n v="11593134325"/>
    <x v="25"/>
    <s v="1"/>
    <m/>
    <x v="0"/>
    <x v="2"/>
    <x v="56"/>
    <s v="41 to 50%"/>
    <n v="6"/>
    <n v="0"/>
    <n v="0"/>
    <s v="Don't know"/>
    <s v=""/>
    <s v="Yes"/>
    <s v="paying staff"/>
    <m/>
    <m/>
    <s v="paying for chemicals"/>
    <m/>
    <s v="complying with state and/or federal regulations"/>
    <m/>
    <m/>
    <m/>
    <m/>
    <m/>
    <s v="Decrease"/>
    <n v="15"/>
    <n v="-15"/>
    <s v="-20 - -11%"/>
    <m/>
    <s v=""/>
    <s v="Yes"/>
    <s v="Bond(s)"/>
    <s v="U.S. Department of Agriculture loan(s)"/>
    <m/>
    <m/>
    <m/>
    <m/>
    <s v="No"/>
    <s v="Yes"/>
    <s v="Communication/Discussion - Details of discussion not provided"/>
    <m/>
    <m/>
    <m/>
    <m/>
    <m/>
    <m/>
    <m/>
    <m/>
    <m/>
    <s v="Not sure"/>
    <m/>
    <x v="489"/>
    <x v="0"/>
  </r>
  <r>
    <n v="11593135124"/>
    <x v="7"/>
    <s v="1"/>
    <m/>
    <x v="0"/>
    <x v="1"/>
    <x v="14"/>
    <s v="11 to 20%"/>
    <n v="7"/>
    <n v="1"/>
    <n v="0"/>
    <s v="2 to 6 months"/>
    <n v="4"/>
    <s v="Yes"/>
    <s v="paying staff"/>
    <m/>
    <s v="paying bills, like electricity"/>
    <s v="paying for chemicals"/>
    <s v="maintaining our system"/>
    <s v="complying with state and/or federal regulations"/>
    <s v="delaying or impeding capital improvement projects"/>
    <m/>
    <m/>
    <m/>
    <m/>
    <s v="Decrease"/>
    <n v="10"/>
    <n v="-10"/>
    <s v="-10 - -1%"/>
    <n v="10000"/>
    <n v="-10000"/>
    <s v="Yes"/>
    <s v="Bond(s)"/>
    <s v="U.S. Department of Agriculture loan(s)"/>
    <s v="State Revolving Fund loan(s)"/>
    <m/>
    <m/>
    <m/>
    <s v="No"/>
    <s v="Yes"/>
    <s v="Open to help/assist - no specific organization listed"/>
    <m/>
    <m/>
    <s v="Help accessing financial assistance"/>
    <m/>
    <s v="Help accessing Personal Protective Equipment (PPE)"/>
    <m/>
    <m/>
    <m/>
    <s v="Help planning for or adjusting to any future reopening (flushing, financing reconnections, etc.)"/>
    <m/>
    <m/>
    <x v="490"/>
    <x v="0"/>
  </r>
  <r>
    <n v="11593184730"/>
    <x v="15"/>
    <s v="2"/>
    <m/>
    <x v="1"/>
    <x v="2"/>
    <x v="3"/>
    <m/>
    <n v="2"/>
    <n v="1"/>
    <n v="0"/>
    <s v="Don't know"/>
    <s v=""/>
    <s v="Not sure"/>
    <m/>
    <m/>
    <m/>
    <m/>
    <m/>
    <m/>
    <m/>
    <m/>
    <m/>
    <m/>
    <m/>
    <m/>
    <m/>
    <n v="0"/>
    <s v="0 - 9%"/>
    <m/>
    <s v=""/>
    <s v="Yes"/>
    <s v="Bond(s)"/>
    <m/>
    <m/>
    <m/>
    <m/>
    <m/>
    <s v="No"/>
    <s v="No"/>
    <m/>
    <m/>
    <m/>
    <m/>
    <m/>
    <m/>
    <m/>
    <m/>
    <m/>
    <m/>
    <s v="Not sure"/>
    <m/>
    <x v="19"/>
    <x v="0"/>
  </r>
  <r>
    <n v="11593193684"/>
    <x v="8"/>
    <s v="1"/>
    <m/>
    <x v="0"/>
    <x v="2"/>
    <x v="45"/>
    <s v="41 to 50%"/>
    <n v="1"/>
    <n v="0"/>
    <n v="1"/>
    <s v="Not applicable - our system is presently unable to pay for all system expenses"/>
    <n v="0"/>
    <s v="Not sure"/>
    <m/>
    <m/>
    <m/>
    <m/>
    <m/>
    <m/>
    <m/>
    <m/>
    <m/>
    <m/>
    <m/>
    <m/>
    <m/>
    <n v="0"/>
    <s v="0 - 9%"/>
    <m/>
    <s v=""/>
    <s v="Yes"/>
    <m/>
    <s v="U.S. Department of Agriculture loan(s)"/>
    <m/>
    <m/>
    <m/>
    <s v="Loan - other"/>
    <s v="No"/>
    <s v="No"/>
    <m/>
    <m/>
    <m/>
    <m/>
    <m/>
    <m/>
    <m/>
    <m/>
    <m/>
    <m/>
    <s v="Not sure"/>
    <m/>
    <x v="491"/>
    <x v="0"/>
  </r>
  <r>
    <n v="11593194959"/>
    <x v="9"/>
    <s v="1"/>
    <m/>
    <x v="1"/>
    <x v="3"/>
    <x v="6"/>
    <s v="0 percent"/>
    <n v="0"/>
    <n v="1"/>
    <n v="0"/>
    <s v="Don't know"/>
    <s v=""/>
    <s v="No"/>
    <m/>
    <m/>
    <m/>
    <m/>
    <m/>
    <m/>
    <m/>
    <m/>
    <m/>
    <m/>
    <m/>
    <m/>
    <m/>
    <n v="0"/>
    <s v="0 - 9%"/>
    <m/>
    <s v=""/>
    <s v="No"/>
    <m/>
    <m/>
    <m/>
    <s v="Not borrowing"/>
    <m/>
    <m/>
    <s v="Not applicable"/>
    <s v="No"/>
    <m/>
    <m/>
    <m/>
    <m/>
    <m/>
    <m/>
    <m/>
    <s v="Help complying with state and/or federal regulations"/>
    <m/>
    <m/>
    <m/>
    <m/>
    <x v="492"/>
    <x v="0"/>
  </r>
  <r>
    <n v="11593226313"/>
    <x v="1"/>
    <s v="2"/>
    <m/>
    <x v="1"/>
    <x v="3"/>
    <x v="12"/>
    <s v="1 to 10%"/>
    <n v="3"/>
    <n v="0"/>
    <n v="0"/>
    <s v="Don't know"/>
    <s v=""/>
    <s v="Yes"/>
    <s v="paying staff"/>
    <m/>
    <s v="paying bills, like electricity"/>
    <s v="paying for chemicals"/>
    <s v="maintaining our system"/>
    <m/>
    <m/>
    <s v="paying back existing debt"/>
    <m/>
    <m/>
    <m/>
    <s v="Decrease"/>
    <m/>
    <s v=""/>
    <s v=""/>
    <n v="310.94"/>
    <n v="-310.94"/>
    <s v="Yes"/>
    <m/>
    <s v="U.S. Department of Agriculture loan(s)"/>
    <m/>
    <m/>
    <m/>
    <m/>
    <s v="No"/>
    <s v="Not sure"/>
    <m/>
    <m/>
    <m/>
    <s v="Help accessing financial assistance"/>
    <s v="Help with operations and maintenance"/>
    <m/>
    <m/>
    <s v="Help complying with state and/or federal regulations"/>
    <m/>
    <m/>
    <m/>
    <m/>
    <x v="493"/>
    <x v="0"/>
  </r>
  <r>
    <n v="11593279183"/>
    <x v="8"/>
    <s v="1"/>
    <m/>
    <x v="0"/>
    <x v="2"/>
    <x v="57"/>
    <s v="31 to 40%"/>
    <n v="4"/>
    <n v="0"/>
    <n v="2"/>
    <s v="Less than 2 months"/>
    <n v="1"/>
    <s v="Yes"/>
    <m/>
    <m/>
    <s v="paying bills, like electricity"/>
    <s v="paying for chemicals"/>
    <m/>
    <m/>
    <m/>
    <m/>
    <m/>
    <m/>
    <m/>
    <s v="Decrease"/>
    <n v="11"/>
    <n v="-11"/>
    <s v="-20 - -11%"/>
    <n v="8000"/>
    <n v="-8000"/>
    <s v="Yes"/>
    <m/>
    <s v="U.S. Department of Agriculture loan(s)"/>
    <m/>
    <m/>
    <m/>
    <m/>
    <s v="No"/>
    <s v="No"/>
    <m/>
    <m/>
    <s v="Help navigating resources and/or policy changes"/>
    <s v="Help accessing financial assistance"/>
    <s v="Help with operations and maintenance"/>
    <m/>
    <s v="Help accessing supplies/chemicals"/>
    <m/>
    <m/>
    <m/>
    <m/>
    <m/>
    <x v="494"/>
    <x v="0"/>
  </r>
  <r>
    <n v="11593290767"/>
    <x v="10"/>
    <s v="1"/>
    <m/>
    <x v="0"/>
    <x v="2"/>
    <x v="11"/>
    <s v="1 to 10%"/>
    <n v="2"/>
    <n v="0"/>
    <n v="2"/>
    <s v="Don't know"/>
    <s v=""/>
    <s v="Not sure"/>
    <m/>
    <m/>
    <m/>
    <m/>
    <m/>
    <m/>
    <m/>
    <m/>
    <m/>
    <m/>
    <m/>
    <m/>
    <m/>
    <n v="0"/>
    <s v="0 - 9%"/>
    <m/>
    <s v=""/>
    <s v="Yes"/>
    <m/>
    <s v="U.S. Department of Agriculture loan(s)"/>
    <s v="State Revolving Fund loan(s)"/>
    <m/>
    <m/>
    <m/>
    <s v="Not applicable"/>
    <s v="No"/>
    <m/>
    <m/>
    <m/>
    <m/>
    <m/>
    <m/>
    <m/>
    <m/>
    <m/>
    <m/>
    <s v="Not sure"/>
    <m/>
    <x v="495"/>
    <x v="0"/>
  </r>
  <r>
    <n v="11593290783"/>
    <x v="38"/>
    <s v="1"/>
    <m/>
    <x v="0"/>
    <x v="3"/>
    <x v="36"/>
    <s v="11 to 20%"/>
    <n v="1"/>
    <n v="0"/>
    <n v="0"/>
    <s v="Don't know"/>
    <s v=""/>
    <s v="Not sure"/>
    <m/>
    <m/>
    <m/>
    <m/>
    <m/>
    <m/>
    <m/>
    <m/>
    <m/>
    <m/>
    <m/>
    <m/>
    <m/>
    <n v="0"/>
    <s v="0 - 9%"/>
    <m/>
    <s v=""/>
    <m/>
    <m/>
    <m/>
    <m/>
    <m/>
    <m/>
    <s v="Grant - no details provided"/>
    <s v="No"/>
    <s v="No"/>
    <m/>
    <s v="None/NA"/>
    <m/>
    <m/>
    <m/>
    <m/>
    <m/>
    <m/>
    <m/>
    <m/>
    <s v="Not sure"/>
    <m/>
    <x v="496"/>
    <x v="0"/>
  </r>
  <r>
    <n v="11593315231"/>
    <x v="44"/>
    <s v="Multiple"/>
    <m/>
    <x v="0"/>
    <x v="4"/>
    <x v="11"/>
    <s v="1 to 10%"/>
    <n v="25"/>
    <n v="0"/>
    <n v="0"/>
    <s v="2 to 6 months"/>
    <n v="4"/>
    <s v="Not sure"/>
    <m/>
    <m/>
    <m/>
    <m/>
    <m/>
    <m/>
    <m/>
    <m/>
    <m/>
    <m/>
    <m/>
    <m/>
    <m/>
    <n v="0"/>
    <s v="0 - 9%"/>
    <m/>
    <s v=""/>
    <s v="Yes"/>
    <m/>
    <m/>
    <s v="State Revolving Fund loan(s)"/>
    <m/>
    <m/>
    <m/>
    <s v="No"/>
    <s v="Not sure"/>
    <m/>
    <m/>
    <m/>
    <m/>
    <m/>
    <m/>
    <m/>
    <m/>
    <m/>
    <m/>
    <s v="Not sure"/>
    <m/>
    <x v="19"/>
    <x v="0"/>
  </r>
  <r>
    <n v="11593345858"/>
    <x v="13"/>
    <s v="1"/>
    <m/>
    <x v="0"/>
    <x v="2"/>
    <x v="26"/>
    <s v="31 to 40%"/>
    <n v="4"/>
    <n v="0"/>
    <n v="0"/>
    <s v="More than a year"/>
    <n v="15"/>
    <s v="Not sure"/>
    <m/>
    <m/>
    <m/>
    <m/>
    <m/>
    <m/>
    <m/>
    <m/>
    <m/>
    <m/>
    <m/>
    <m/>
    <m/>
    <n v="0"/>
    <s v="0 - 9%"/>
    <m/>
    <s v=""/>
    <s v="Yes"/>
    <s v="Bond(s)"/>
    <m/>
    <m/>
    <m/>
    <m/>
    <m/>
    <s v="No"/>
    <s v="No"/>
    <m/>
    <m/>
    <m/>
    <m/>
    <m/>
    <m/>
    <m/>
    <m/>
    <m/>
    <m/>
    <s v="Not sure"/>
    <m/>
    <x v="497"/>
    <x v="0"/>
  </r>
  <r>
    <n v="11593369311"/>
    <x v="14"/>
    <s v="2"/>
    <m/>
    <x v="0"/>
    <x v="2"/>
    <x v="22"/>
    <s v="1 to 10%"/>
    <n v="0"/>
    <n v="2"/>
    <n v="2"/>
    <s v="2 to 6 months"/>
    <n v="4"/>
    <s v="Yes"/>
    <m/>
    <s v="keeping staff"/>
    <m/>
    <s v="paying for chemicals"/>
    <s v="maintaining our system"/>
    <s v="complying with state and/or federal regulations"/>
    <m/>
    <s v="paying back existing debt"/>
    <m/>
    <m/>
    <m/>
    <s v="Decrease"/>
    <n v="5"/>
    <n v="-5"/>
    <s v="-10 - -1%"/>
    <n v="461.59"/>
    <n v="-461.59"/>
    <s v="Yes"/>
    <s v="Bond(s)"/>
    <s v="U.S. Department of Agriculture loan(s)"/>
    <m/>
    <m/>
    <m/>
    <m/>
    <s v="Yes"/>
    <s v="Yes"/>
    <s v="Personnel backups"/>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x v="498"/>
    <x v="0"/>
  </r>
  <r>
    <n v="11593375972"/>
    <x v="43"/>
    <s v="1"/>
    <m/>
    <x v="0"/>
    <x v="2"/>
    <x v="26"/>
    <s v="31 to 40%"/>
    <n v="0"/>
    <n v="3"/>
    <n v="2"/>
    <s v="More than a year"/>
    <n v="15"/>
    <s v="No"/>
    <m/>
    <m/>
    <m/>
    <m/>
    <m/>
    <m/>
    <m/>
    <m/>
    <m/>
    <m/>
    <m/>
    <m/>
    <m/>
    <n v="0"/>
    <s v="0 - 9%"/>
    <m/>
    <s v=""/>
    <s v="Yes"/>
    <m/>
    <s v="U.S. Department of Agriculture loan(s)"/>
    <m/>
    <m/>
    <m/>
    <m/>
    <s v="No"/>
    <s v="No"/>
    <m/>
    <s v="None/NA"/>
    <m/>
    <m/>
    <m/>
    <m/>
    <m/>
    <m/>
    <m/>
    <m/>
    <s v="Not sure"/>
    <m/>
    <x v="499"/>
    <x v="0"/>
  </r>
  <r>
    <n v="11593424538"/>
    <x v="9"/>
    <s v="1"/>
    <m/>
    <x v="0"/>
    <x v="2"/>
    <x v="58"/>
    <s v="31 to 40%"/>
    <n v="7"/>
    <n v="0"/>
    <n v="0"/>
    <s v="2 to 6 months"/>
    <n v="4"/>
    <s v="No"/>
    <m/>
    <m/>
    <m/>
    <m/>
    <m/>
    <m/>
    <m/>
    <m/>
    <m/>
    <m/>
    <m/>
    <m/>
    <m/>
    <n v="0"/>
    <s v="0 - 9%"/>
    <m/>
    <s v=""/>
    <s v="Yes"/>
    <m/>
    <s v="U.S. Department of Agriculture loan(s)"/>
    <m/>
    <m/>
    <m/>
    <s v="CDBG Grant"/>
    <s v="No"/>
    <s v="No"/>
    <m/>
    <s v="Assistance to customers with payments and/or suspended shutoffs"/>
    <s v="Help navigating resources and/or policy changes"/>
    <s v="Help accessing financial assistance"/>
    <m/>
    <m/>
    <m/>
    <s v="Help complying with state and/or federal regulations"/>
    <m/>
    <m/>
    <m/>
    <m/>
    <x v="500"/>
    <x v="0"/>
  </r>
  <r>
    <n v="11593467764"/>
    <x v="2"/>
    <s v="1"/>
    <m/>
    <x v="0"/>
    <x v="2"/>
    <x v="0"/>
    <s v="21 to 30%"/>
    <n v="3"/>
    <n v="0"/>
    <n v="1"/>
    <s v="Less than 2 months"/>
    <n v="1"/>
    <s v="Yes"/>
    <s v="paying staff"/>
    <s v="keeping staff"/>
    <s v="paying bills, like electricity"/>
    <s v="paying for chemicals"/>
    <s v="maintaining our system"/>
    <s v="complying with state and/or federal regulations"/>
    <m/>
    <m/>
    <m/>
    <m/>
    <m/>
    <s v="Increase"/>
    <n v="6"/>
    <n v="6"/>
    <s v="0 - 9%"/>
    <n v="1804.97"/>
    <n v="1804.97"/>
    <s v="Yes"/>
    <m/>
    <m/>
    <m/>
    <m/>
    <m/>
    <s v="Loan - other"/>
    <s v="No"/>
    <s v="No"/>
    <s v="None/NA"/>
    <s v="None/NA"/>
    <m/>
    <m/>
    <m/>
    <s v="Help accessing Personal Protective Equipment (PPE)"/>
    <m/>
    <m/>
    <m/>
    <m/>
    <m/>
    <m/>
    <x v="501"/>
    <x v="0"/>
  </r>
  <r>
    <n v="11593472120"/>
    <x v="35"/>
    <s v="1"/>
    <m/>
    <x v="1"/>
    <x v="2"/>
    <x v="11"/>
    <s v="1 to 10%"/>
    <n v="2"/>
    <n v="0"/>
    <n v="0"/>
    <s v="Less than 2 months"/>
    <n v="1"/>
    <s v="Not sure"/>
    <m/>
    <m/>
    <m/>
    <m/>
    <m/>
    <m/>
    <m/>
    <m/>
    <m/>
    <m/>
    <m/>
    <m/>
    <m/>
    <n v="0"/>
    <s v="0 - 9%"/>
    <m/>
    <s v=""/>
    <s v="Yes"/>
    <m/>
    <s v="U.S. Department of Agriculture loan(s)"/>
    <m/>
    <m/>
    <m/>
    <m/>
    <s v="No"/>
    <s v="No"/>
    <m/>
    <m/>
    <m/>
    <m/>
    <m/>
    <m/>
    <s v="Help accessing supplies/chemicals"/>
    <m/>
    <m/>
    <m/>
    <m/>
    <m/>
    <x v="502"/>
    <x v="0"/>
  </r>
  <r>
    <n v="11593491257"/>
    <x v="6"/>
    <s v="1"/>
    <m/>
    <x v="1"/>
    <x v="3"/>
    <x v="6"/>
    <s v="0 percent"/>
    <n v="4"/>
    <n v="0"/>
    <n v="0"/>
    <s v="More than a year"/>
    <n v="15"/>
    <s v="Yes"/>
    <m/>
    <m/>
    <s v="paying bills, like electricity"/>
    <s v="paying for chemicals"/>
    <m/>
    <m/>
    <s v="delaying or impeding capital improvement projects"/>
    <m/>
    <m/>
    <m/>
    <m/>
    <s v="No change"/>
    <n v="0"/>
    <n v="0"/>
    <s v="0 - 9%"/>
    <n v="0"/>
    <n v="0"/>
    <s v="No"/>
    <m/>
    <m/>
    <m/>
    <s v="Not borrowing"/>
    <m/>
    <m/>
    <s v="Not applicable"/>
    <s v="Yes"/>
    <s v="Communication/Discussion - Sharing ideas/see what other organizations are doing"/>
    <m/>
    <m/>
    <s v="Help accessing financial assistance"/>
    <s v="Help with operations and maintenance"/>
    <s v="Help accessing Personal Protective Equipment (PPE)"/>
    <s v="Help accessing supplies/chemicals"/>
    <s v="Help complying with state and/or federal regulations"/>
    <m/>
    <m/>
    <m/>
    <m/>
    <x v="503"/>
    <x v="0"/>
  </r>
  <r>
    <n v="11593498677"/>
    <x v="44"/>
    <s v="1"/>
    <m/>
    <x v="1"/>
    <x v="2"/>
    <x v="18"/>
    <s v="11 to 20%"/>
    <n v="2"/>
    <n v="1"/>
    <n v="0"/>
    <s v="Don't know"/>
    <s v=""/>
    <s v="Not sure"/>
    <m/>
    <m/>
    <m/>
    <m/>
    <m/>
    <m/>
    <m/>
    <m/>
    <m/>
    <m/>
    <m/>
    <m/>
    <m/>
    <n v="0"/>
    <s v="0 - 9%"/>
    <m/>
    <s v=""/>
    <s v="Yes"/>
    <m/>
    <s v="U.S. Department of Agriculture loan(s)"/>
    <m/>
    <m/>
    <m/>
    <m/>
    <s v="No"/>
    <s v="No"/>
    <m/>
    <m/>
    <m/>
    <m/>
    <m/>
    <s v="Help accessing Personal Protective Equipment (PPE)"/>
    <m/>
    <m/>
    <m/>
    <m/>
    <m/>
    <m/>
    <x v="504"/>
    <x v="0"/>
  </r>
  <r>
    <n v="11593526138"/>
    <x v="44"/>
    <s v="Multiple"/>
    <m/>
    <x v="0"/>
    <x v="4"/>
    <x v="29"/>
    <s v="11 to 20%"/>
    <n v="40"/>
    <n v="0"/>
    <n v="0"/>
    <s v="2 to 6 months"/>
    <n v="4"/>
    <s v="Yes"/>
    <s v="paying staff"/>
    <s v="keeping staff"/>
    <s v="paying bills, like electricity"/>
    <s v="paying for chemicals"/>
    <s v="maintaining our system"/>
    <s v="complying with state and/or federal regulations"/>
    <s v="delaying or impeding capital improvement projects"/>
    <s v="paying back existing debt"/>
    <m/>
    <m/>
    <m/>
    <s v="Decrease"/>
    <n v="15"/>
    <n v="-15"/>
    <s v="-20 - -11%"/>
    <n v="40000"/>
    <n v="-40000"/>
    <s v="Yes"/>
    <s v="Bond(s)"/>
    <m/>
    <s v="State Revolving Fund loan(s)"/>
    <m/>
    <m/>
    <m/>
    <s v="No"/>
    <s v="No"/>
    <m/>
    <m/>
    <m/>
    <m/>
    <m/>
    <s v="Help accessing Personal Protective Equipment (PPE)"/>
    <m/>
    <s v="Help complying with state and/or federal regulations"/>
    <m/>
    <m/>
    <m/>
    <m/>
    <x v="19"/>
    <x v="0"/>
  </r>
  <r>
    <n v="11593599837"/>
    <x v="9"/>
    <s v="1"/>
    <m/>
    <x v="1"/>
    <x v="3"/>
    <x v="6"/>
    <s v="0 percent"/>
    <n v="1"/>
    <n v="0"/>
    <n v="0"/>
    <s v="2 to 6 months"/>
    <n v="4"/>
    <s v="Yes"/>
    <m/>
    <m/>
    <s v="paying bills, like electricity"/>
    <m/>
    <m/>
    <m/>
    <m/>
    <m/>
    <m/>
    <m/>
    <m/>
    <s v="No change"/>
    <n v="0"/>
    <n v="0"/>
    <s v="0 - 9%"/>
    <n v="0"/>
    <n v="0"/>
    <s v="No"/>
    <m/>
    <m/>
    <m/>
    <s v="Not borrowing"/>
    <m/>
    <m/>
    <s v="Not applicable"/>
    <s v="No"/>
    <m/>
    <m/>
    <m/>
    <m/>
    <s v="Help with operations and maintenance"/>
    <s v="Help accessing Personal Protective Equipment (PPE)"/>
    <m/>
    <m/>
    <s v="Help communicating with customers"/>
    <s v="Help planning for or adjusting to any future reopening (flushing, financing reconnections, etc.)"/>
    <m/>
    <m/>
    <x v="505"/>
    <x v="0"/>
  </r>
  <r>
    <n v="11593635470"/>
    <x v="25"/>
    <s v="1"/>
    <m/>
    <x v="0"/>
    <x v="2"/>
    <x v="29"/>
    <s v="11 to 20%"/>
    <n v="1"/>
    <n v="1"/>
    <n v="1"/>
    <s v="More than a year"/>
    <n v="15"/>
    <s v="Yes"/>
    <m/>
    <m/>
    <m/>
    <s v="paying for chemicals"/>
    <s v="maintaining our system"/>
    <s v="complying with state and/or federal regulations"/>
    <m/>
    <m/>
    <m/>
    <m/>
    <m/>
    <s v="No change"/>
    <n v="0"/>
    <n v="0"/>
    <s v="0 - 9%"/>
    <n v="0"/>
    <n v="0"/>
    <s v="Yes"/>
    <m/>
    <s v="U.S. Department of Agriculture loan(s)"/>
    <m/>
    <m/>
    <m/>
    <s v="State gov. agency"/>
    <s v="No"/>
    <s v="No"/>
    <m/>
    <m/>
    <m/>
    <m/>
    <m/>
    <m/>
    <m/>
    <m/>
    <s v="Help communicating with customers"/>
    <s v="Help planning for or adjusting to any future reopening (flushing, financing reconnections, etc.)"/>
    <m/>
    <m/>
    <x v="506"/>
    <x v="0"/>
  </r>
  <r>
    <n v="11593660546"/>
    <x v="5"/>
    <s v="Multiple"/>
    <m/>
    <x v="0"/>
    <x v="4"/>
    <x v="21"/>
    <s v="21 to 30%"/>
    <n v="15"/>
    <n v="2"/>
    <n v="0"/>
    <s v="Do not want to answer"/>
    <s v=""/>
    <s v="Yes"/>
    <s v="paying staff"/>
    <m/>
    <m/>
    <m/>
    <s v="maintaining our system"/>
    <s v="complying with state and/or federal regulations"/>
    <s v="delaying or impeding capital improvement projects"/>
    <m/>
    <m/>
    <m/>
    <m/>
    <s v="Decrease"/>
    <n v="10"/>
    <n v="-10"/>
    <s v="-10 - -1%"/>
    <n v="25000"/>
    <n v="-25000"/>
    <s v="Yes"/>
    <m/>
    <s v="U.S. Department of Agriculture loan(s)"/>
    <m/>
    <m/>
    <m/>
    <m/>
    <s v="No"/>
    <s v="Yes"/>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x v="19"/>
    <x v="0"/>
  </r>
  <r>
    <n v="11593682418"/>
    <x v="25"/>
    <s v="1"/>
    <m/>
    <x v="2"/>
    <x v="0"/>
    <x v="4"/>
    <s v="1 to 10%"/>
    <n v="5"/>
    <n v="0"/>
    <n v="0"/>
    <s v="Do not want to answer"/>
    <s v=""/>
    <s v="No"/>
    <m/>
    <m/>
    <m/>
    <m/>
    <m/>
    <m/>
    <m/>
    <m/>
    <m/>
    <m/>
    <m/>
    <m/>
    <m/>
    <n v="0"/>
    <s v="0 - 9%"/>
    <m/>
    <s v=""/>
    <s v="Yes"/>
    <s v="Bond(s)"/>
    <s v="U.S. Department of Agriculture loan(s)"/>
    <s v="State Revolving Fund loan(s)"/>
    <m/>
    <m/>
    <m/>
    <s v="No"/>
    <s v="No"/>
    <m/>
    <m/>
    <m/>
    <m/>
    <m/>
    <m/>
    <m/>
    <m/>
    <m/>
    <m/>
    <s v="Not sure"/>
    <m/>
    <x v="507"/>
    <x v="0"/>
  </r>
  <r>
    <n v="11593724175"/>
    <x v="8"/>
    <s v="1"/>
    <m/>
    <x v="1"/>
    <x v="2"/>
    <x v="21"/>
    <s v="21 to 30%"/>
    <n v="3"/>
    <n v="0"/>
    <n v="0"/>
    <s v="More than a year"/>
    <n v="15"/>
    <s v="No"/>
    <m/>
    <m/>
    <m/>
    <m/>
    <m/>
    <m/>
    <m/>
    <m/>
    <m/>
    <m/>
    <m/>
    <m/>
    <m/>
    <n v="0"/>
    <s v="0 - 9%"/>
    <m/>
    <s v=""/>
    <s v="No"/>
    <m/>
    <m/>
    <m/>
    <s v="Not borrowing"/>
    <m/>
    <m/>
    <m/>
    <s v="No"/>
    <m/>
    <m/>
    <m/>
    <m/>
    <m/>
    <m/>
    <m/>
    <m/>
    <m/>
    <m/>
    <m/>
    <s v="None/NA"/>
    <x v="508"/>
    <x v="0"/>
  </r>
  <r>
    <n v="11593764273"/>
    <x v="8"/>
    <s v="1"/>
    <m/>
    <x v="0"/>
    <x v="2"/>
    <x v="14"/>
    <s v="11 to 20%"/>
    <n v="4"/>
    <n v="4"/>
    <n v="0"/>
    <s v="More than a year"/>
    <n v="15"/>
    <s v="No"/>
    <m/>
    <m/>
    <m/>
    <m/>
    <m/>
    <m/>
    <m/>
    <m/>
    <m/>
    <m/>
    <m/>
    <m/>
    <m/>
    <n v="0"/>
    <s v="0 - 9%"/>
    <m/>
    <s v=""/>
    <s v="No"/>
    <m/>
    <m/>
    <m/>
    <s v="Not borrowing"/>
    <m/>
    <m/>
    <s v="Not applicable"/>
    <s v="No"/>
    <m/>
    <m/>
    <m/>
    <m/>
    <m/>
    <s v="Help accessing Personal Protective Equipment (PPE)"/>
    <m/>
    <m/>
    <m/>
    <m/>
    <m/>
    <m/>
    <x v="509"/>
    <x v="0"/>
  </r>
  <r>
    <n v="11593767503"/>
    <x v="30"/>
    <s v="1"/>
    <m/>
    <x v="2"/>
    <x v="3"/>
    <x v="4"/>
    <s v="1 to 10%"/>
    <n v="1"/>
    <n v="1"/>
    <n v="1"/>
    <s v="Don't know"/>
    <s v=""/>
    <s v="Yes"/>
    <m/>
    <m/>
    <m/>
    <m/>
    <m/>
    <m/>
    <m/>
    <m/>
    <m/>
    <m/>
    <s v="Payment collection"/>
    <s v="No change"/>
    <n v="0"/>
    <n v="0"/>
    <s v="0 - 9%"/>
    <n v="0"/>
    <n v="0"/>
    <s v="Yes"/>
    <m/>
    <s v="U.S. Department of Agriculture loan(s)"/>
    <m/>
    <m/>
    <m/>
    <m/>
    <s v="No"/>
    <s v="No"/>
    <m/>
    <m/>
    <m/>
    <m/>
    <m/>
    <m/>
    <m/>
    <m/>
    <m/>
    <m/>
    <s v="Not sure"/>
    <m/>
    <x v="510"/>
    <x v="0"/>
  </r>
  <r>
    <n v="11593797211"/>
    <x v="8"/>
    <s v="1"/>
    <m/>
    <x v="0"/>
    <x v="3"/>
    <x v="4"/>
    <s v="1 to 10%"/>
    <n v="2"/>
    <n v="1"/>
    <n v="1"/>
    <s v="Don't know"/>
    <s v=""/>
    <s v="No"/>
    <m/>
    <m/>
    <m/>
    <m/>
    <m/>
    <m/>
    <m/>
    <m/>
    <m/>
    <m/>
    <m/>
    <m/>
    <m/>
    <n v="0"/>
    <s v="0 - 9%"/>
    <m/>
    <s v=""/>
    <s v="Yes"/>
    <m/>
    <s v="U.S. Department of Agriculture loan(s)"/>
    <m/>
    <m/>
    <m/>
    <m/>
    <s v="No"/>
    <s v="No"/>
    <m/>
    <m/>
    <m/>
    <m/>
    <m/>
    <m/>
    <m/>
    <m/>
    <m/>
    <m/>
    <m/>
    <s v="None/NA"/>
    <x v="511"/>
    <x v="0"/>
  </r>
  <r>
    <n v="11593805755"/>
    <x v="40"/>
    <s v="1"/>
    <m/>
    <x v="1"/>
    <x v="3"/>
    <x v="7"/>
    <s v="1 to 10%"/>
    <n v="0"/>
    <n v="2"/>
    <n v="1"/>
    <s v="Don't know"/>
    <s v=""/>
    <s v="Yes"/>
    <m/>
    <m/>
    <m/>
    <m/>
    <m/>
    <m/>
    <m/>
    <m/>
    <m/>
    <s v="not applicable"/>
    <m/>
    <s v="Decrease"/>
    <n v="12"/>
    <n v="-12"/>
    <s v="-20 - -11%"/>
    <n v="283.79"/>
    <n v="-283.79"/>
    <s v="Yes"/>
    <m/>
    <s v="U.S. Department of Agriculture loan(s)"/>
    <m/>
    <m/>
    <m/>
    <m/>
    <s v="No"/>
    <s v="No"/>
    <m/>
    <m/>
    <m/>
    <m/>
    <m/>
    <m/>
    <m/>
    <m/>
    <m/>
    <m/>
    <s v="Not sure"/>
    <m/>
    <x v="512"/>
    <x v="0"/>
  </r>
  <r>
    <n v="11593840403"/>
    <x v="8"/>
    <s v="1"/>
    <m/>
    <x v="0"/>
    <x v="2"/>
    <x v="52"/>
    <s v="21 to 30%"/>
    <n v="4"/>
    <n v="1"/>
    <n v="0"/>
    <s v="More than a year"/>
    <n v="15"/>
    <s v="No"/>
    <m/>
    <m/>
    <m/>
    <m/>
    <m/>
    <m/>
    <m/>
    <m/>
    <m/>
    <m/>
    <m/>
    <m/>
    <m/>
    <n v="0"/>
    <s v="0 - 9%"/>
    <m/>
    <s v=""/>
    <s v="Yes"/>
    <m/>
    <s v="U.S. Department of Agriculture loan(s)"/>
    <m/>
    <m/>
    <m/>
    <m/>
    <s v="No"/>
    <s v="No"/>
    <m/>
    <m/>
    <m/>
    <m/>
    <m/>
    <m/>
    <m/>
    <m/>
    <m/>
    <m/>
    <m/>
    <s v="None/NA"/>
    <x v="513"/>
    <x v="0"/>
  </r>
  <r>
    <n v="11593842764"/>
    <x v="27"/>
    <s v="1"/>
    <m/>
    <x v="0"/>
    <x v="2"/>
    <x v="14"/>
    <s v="11 to 20%"/>
    <n v="2"/>
    <n v="0"/>
    <n v="0"/>
    <s v="Don't know"/>
    <s v=""/>
    <s v="Yes"/>
    <s v="paying staff"/>
    <m/>
    <m/>
    <s v="paying for chemicals"/>
    <s v="maintaining our system"/>
    <m/>
    <m/>
    <m/>
    <m/>
    <m/>
    <m/>
    <s v="Decrease"/>
    <n v="25"/>
    <n v="-25"/>
    <s v="-30 - -21%"/>
    <n v="6000"/>
    <n v="-6000"/>
    <s v="Yes"/>
    <m/>
    <s v="U.S. Department of Agriculture loan(s)"/>
    <m/>
    <m/>
    <m/>
    <m/>
    <s v="No"/>
    <s v="Not sure"/>
    <m/>
    <m/>
    <m/>
    <m/>
    <m/>
    <m/>
    <m/>
    <m/>
    <m/>
    <m/>
    <s v="Not sure"/>
    <m/>
    <x v="514"/>
    <x v="0"/>
  </r>
  <r>
    <n v="11593854107"/>
    <x v="38"/>
    <s v="1"/>
    <m/>
    <x v="0"/>
    <x v="2"/>
    <x v="19"/>
    <s v="11 to 20%"/>
    <n v="3"/>
    <n v="0"/>
    <n v="0"/>
    <s v="More than a year"/>
    <n v="15"/>
    <s v="No"/>
    <m/>
    <m/>
    <m/>
    <m/>
    <m/>
    <m/>
    <m/>
    <m/>
    <m/>
    <m/>
    <m/>
    <m/>
    <m/>
    <n v="0"/>
    <s v="0 - 9%"/>
    <m/>
    <s v=""/>
    <s v="Yes"/>
    <m/>
    <s v="U.S. Department of Agriculture loan(s)"/>
    <s v="State Revolving Fund loan(s)"/>
    <m/>
    <m/>
    <m/>
    <s v="No"/>
    <s v="No"/>
    <m/>
    <m/>
    <m/>
    <m/>
    <m/>
    <m/>
    <m/>
    <m/>
    <m/>
    <m/>
    <m/>
    <s v="None/NA"/>
    <x v="515"/>
    <x v="0"/>
  </r>
  <r>
    <n v="11593860799"/>
    <x v="36"/>
    <s v="1"/>
    <m/>
    <x v="0"/>
    <x v="2"/>
    <x v="26"/>
    <s v="31 to 40%"/>
    <n v="3"/>
    <n v="1"/>
    <n v="0"/>
    <s v="More than a year"/>
    <n v="15"/>
    <s v="No"/>
    <m/>
    <m/>
    <m/>
    <m/>
    <m/>
    <m/>
    <m/>
    <m/>
    <m/>
    <m/>
    <m/>
    <m/>
    <m/>
    <n v="0"/>
    <s v="0 - 9%"/>
    <m/>
    <s v=""/>
    <s v="Yes"/>
    <m/>
    <m/>
    <s v="State Revolving Fund loan(s)"/>
    <m/>
    <m/>
    <m/>
    <s v="No"/>
    <s v="No"/>
    <m/>
    <m/>
    <m/>
    <m/>
    <m/>
    <m/>
    <m/>
    <m/>
    <m/>
    <m/>
    <s v="Not sure"/>
    <m/>
    <x v="516"/>
    <x v="0"/>
  </r>
  <r>
    <n v="11593905855"/>
    <x v="2"/>
    <s v="1"/>
    <m/>
    <x v="1"/>
    <x v="2"/>
    <x v="11"/>
    <s v="1 to 10%"/>
    <n v="1"/>
    <n v="0"/>
    <n v="1"/>
    <s v="2 to 6 months"/>
    <n v="4"/>
    <s v="Yes"/>
    <s v="paying staff"/>
    <s v="keeping staff"/>
    <s v="paying bills, like electricity"/>
    <s v="paying for chemicals"/>
    <s v="maintaining our system"/>
    <s v="complying with state and/or federal regulations"/>
    <s v="delaying or impeding capital improvement projects"/>
    <s v="paying back existing debt"/>
    <m/>
    <m/>
    <m/>
    <s v="No change"/>
    <n v="0"/>
    <n v="0"/>
    <s v="0 - 9%"/>
    <n v="0"/>
    <n v="0"/>
    <m/>
    <m/>
    <m/>
    <m/>
    <m/>
    <m/>
    <s v="CDBG Grant"/>
    <s v="No"/>
    <s v="No"/>
    <m/>
    <m/>
    <m/>
    <s v="Help accessing financial assistance"/>
    <m/>
    <m/>
    <m/>
    <s v="Help complying with state and/or federal regulations"/>
    <m/>
    <m/>
    <m/>
    <m/>
    <x v="517"/>
    <x v="0"/>
  </r>
  <r>
    <n v="11594033420"/>
    <x v="18"/>
    <s v="1"/>
    <m/>
    <x v="0"/>
    <x v="3"/>
    <x v="59"/>
    <s v="41 to 50%"/>
    <n v="0"/>
    <n v="2"/>
    <n v="1"/>
    <s v="More than a year"/>
    <n v="15"/>
    <s v="Not sure"/>
    <m/>
    <m/>
    <m/>
    <m/>
    <m/>
    <m/>
    <m/>
    <m/>
    <m/>
    <m/>
    <m/>
    <m/>
    <m/>
    <n v="0"/>
    <s v="0 - 9%"/>
    <m/>
    <s v=""/>
    <s v="No"/>
    <m/>
    <m/>
    <m/>
    <s v="Not borrowing"/>
    <m/>
    <m/>
    <s v="Not applicable"/>
    <s v="No"/>
    <m/>
    <s v="None/NA"/>
    <m/>
    <m/>
    <m/>
    <m/>
    <m/>
    <m/>
    <m/>
    <m/>
    <m/>
    <s v="None/NA"/>
    <x v="167"/>
    <x v="0"/>
  </r>
  <r>
    <n v="11594260676"/>
    <x v="8"/>
    <s v="1"/>
    <m/>
    <x v="1"/>
    <x v="2"/>
    <x v="12"/>
    <s v="1 to 10%"/>
    <n v="0"/>
    <n v="5"/>
    <n v="0"/>
    <s v="Don't know"/>
    <s v=""/>
    <s v="Not sure"/>
    <m/>
    <m/>
    <m/>
    <m/>
    <m/>
    <m/>
    <m/>
    <m/>
    <m/>
    <m/>
    <m/>
    <m/>
    <m/>
    <n v="0"/>
    <s v="0 - 9%"/>
    <m/>
    <s v=""/>
    <s v="Yes"/>
    <m/>
    <s v="U.S. Department of Agriculture loan(s)"/>
    <m/>
    <m/>
    <m/>
    <m/>
    <s v="No"/>
    <s v="No"/>
    <m/>
    <m/>
    <m/>
    <m/>
    <m/>
    <m/>
    <m/>
    <m/>
    <m/>
    <m/>
    <s v="Not sure"/>
    <m/>
    <x v="19"/>
    <x v="0"/>
  </r>
  <r>
    <n v="11594381285"/>
    <x v="20"/>
    <s v="1"/>
    <m/>
    <x v="1"/>
    <x v="2"/>
    <x v="6"/>
    <s v="0 percent"/>
    <n v="0"/>
    <n v="3"/>
    <n v="0"/>
    <s v="Don't know"/>
    <s v=""/>
    <s v="Not sure"/>
    <m/>
    <m/>
    <m/>
    <m/>
    <m/>
    <m/>
    <m/>
    <m/>
    <m/>
    <m/>
    <m/>
    <m/>
    <m/>
    <n v="0"/>
    <s v="0 - 9%"/>
    <m/>
    <s v=""/>
    <m/>
    <m/>
    <m/>
    <m/>
    <m/>
    <m/>
    <s v="None/don't know"/>
    <s v="No"/>
    <s v="No"/>
    <m/>
    <s v="None/NA"/>
    <m/>
    <m/>
    <m/>
    <m/>
    <m/>
    <m/>
    <m/>
    <m/>
    <s v="Not sure"/>
    <m/>
    <x v="518"/>
    <x v="0"/>
  </r>
  <r>
    <n v="11594435634"/>
    <x v="38"/>
    <s v="1"/>
    <m/>
    <x v="0"/>
    <x v="3"/>
    <x v="6"/>
    <s v="0 percent"/>
    <n v="0"/>
    <n v="0"/>
    <n v="1"/>
    <s v="7 to 12 months"/>
    <n v="9"/>
    <s v="Yes"/>
    <m/>
    <m/>
    <m/>
    <m/>
    <m/>
    <m/>
    <m/>
    <m/>
    <s v="unsure"/>
    <m/>
    <m/>
    <s v="No change"/>
    <n v="0"/>
    <n v="0"/>
    <s v="0 - 9%"/>
    <n v="0"/>
    <n v="0"/>
    <s v="Yes"/>
    <m/>
    <m/>
    <m/>
    <m/>
    <m/>
    <s v="Communities Unlimited"/>
    <s v="No"/>
    <s v="No"/>
    <m/>
    <m/>
    <m/>
    <m/>
    <m/>
    <m/>
    <m/>
    <m/>
    <m/>
    <m/>
    <m/>
    <s v="Help collecting payments"/>
    <x v="519"/>
    <x v="0"/>
  </r>
  <r>
    <n v="11594462178"/>
    <x v="46"/>
    <s v="1"/>
    <m/>
    <x v="0"/>
    <x v="2"/>
    <x v="4"/>
    <s v="1 to 10%"/>
    <n v="0"/>
    <n v="2"/>
    <n v="0"/>
    <s v="Don't know"/>
    <s v=""/>
    <s v="Not sure"/>
    <m/>
    <m/>
    <m/>
    <m/>
    <m/>
    <m/>
    <m/>
    <m/>
    <m/>
    <m/>
    <m/>
    <m/>
    <m/>
    <n v="0"/>
    <s v="0 - 9%"/>
    <m/>
    <s v=""/>
    <s v="Yes"/>
    <m/>
    <m/>
    <m/>
    <m/>
    <m/>
    <s v="Bank loan"/>
    <s v="No"/>
    <s v="No"/>
    <m/>
    <m/>
    <s v="Help navigating resources and/or policy changes"/>
    <m/>
    <s v="Help with operations and maintenance"/>
    <m/>
    <m/>
    <s v="Help complying with state and/or federal regulations"/>
    <m/>
    <m/>
    <m/>
    <m/>
    <x v="520"/>
    <x v="0"/>
  </r>
  <r>
    <n v="11594589536"/>
    <x v="9"/>
    <s v="1"/>
    <m/>
    <x v="1"/>
    <x v="3"/>
    <x v="3"/>
    <m/>
    <n v="2"/>
    <n v="0"/>
    <n v="1"/>
    <s v="Less than 2 months"/>
    <n v="1"/>
    <s v="Yes"/>
    <s v="paying staff"/>
    <s v="keeping staff"/>
    <s v="paying bills, like electricity"/>
    <s v="paying for chemicals"/>
    <s v="maintaining our system"/>
    <m/>
    <m/>
    <s v="paying back existing debt"/>
    <m/>
    <m/>
    <m/>
    <s v="Decrease"/>
    <n v="100"/>
    <n v="-100"/>
    <s v="-100 - -91%"/>
    <n v="30000"/>
    <n v="-30000"/>
    <s v="No"/>
    <m/>
    <m/>
    <m/>
    <s v="Not borrowing"/>
    <m/>
    <m/>
    <s v="No"/>
    <s v="No"/>
    <m/>
    <m/>
    <m/>
    <m/>
    <m/>
    <m/>
    <m/>
    <m/>
    <m/>
    <m/>
    <m/>
    <s v="None/NA"/>
    <x v="521"/>
    <x v="1"/>
  </r>
  <r>
    <n v="11594615382"/>
    <x v="44"/>
    <s v="1"/>
    <m/>
    <x v="1"/>
    <x v="3"/>
    <x v="3"/>
    <m/>
    <n v="0"/>
    <n v="1"/>
    <n v="1"/>
    <s v="7 to 12 months"/>
    <n v="9"/>
    <s v="Yes"/>
    <m/>
    <m/>
    <m/>
    <m/>
    <s v="maintaining our system"/>
    <s v="complying with state and/or federal regulations"/>
    <s v="delaying or impeding capital improvement projects"/>
    <s v="paying back existing debt"/>
    <m/>
    <m/>
    <m/>
    <s v="Decrease"/>
    <n v="10"/>
    <n v="-10"/>
    <s v="-10 - -1%"/>
    <n v="100"/>
    <n v="-100"/>
    <s v="Yes"/>
    <m/>
    <s v="U.S. Department of Agriculture loan(s)"/>
    <m/>
    <m/>
    <m/>
    <m/>
    <s v="No"/>
    <s v="Yes"/>
    <m/>
    <m/>
    <s v="Help navigating resources and/or policy changes"/>
    <s v="Help accessing financial assistance"/>
    <m/>
    <m/>
    <m/>
    <s v="Help complying with state and/or federal regulations"/>
    <s v="Help communicating with customers"/>
    <m/>
    <m/>
    <m/>
    <x v="522"/>
    <x v="0"/>
  </r>
  <r>
    <n v="11594645241"/>
    <x v="44"/>
    <s v="1"/>
    <m/>
    <x v="1"/>
    <x v="3"/>
    <x v="6"/>
    <s v="0 percent"/>
    <n v="0"/>
    <n v="1"/>
    <n v="0"/>
    <s v="More than a year"/>
    <n v="15"/>
    <s v="No"/>
    <m/>
    <m/>
    <m/>
    <m/>
    <m/>
    <m/>
    <m/>
    <m/>
    <m/>
    <m/>
    <m/>
    <m/>
    <m/>
    <n v="0"/>
    <s v="0 - 9%"/>
    <m/>
    <s v=""/>
    <s v="No"/>
    <m/>
    <m/>
    <m/>
    <s v="Not borrowing"/>
    <m/>
    <m/>
    <s v="Not applicable"/>
    <s v="No"/>
    <m/>
    <m/>
    <m/>
    <m/>
    <m/>
    <m/>
    <m/>
    <m/>
    <m/>
    <m/>
    <s v="Not sure"/>
    <m/>
    <x v="523"/>
    <x v="0"/>
  </r>
  <r>
    <n v="11594770412"/>
    <x v="6"/>
    <s v="1"/>
    <m/>
    <x v="1"/>
    <x v="2"/>
    <x v="22"/>
    <s v="1 to 10%"/>
    <n v="0"/>
    <n v="1"/>
    <n v="0"/>
    <s v="Do not want to answer"/>
    <s v=""/>
    <s v="Not sure"/>
    <m/>
    <m/>
    <m/>
    <m/>
    <m/>
    <m/>
    <m/>
    <m/>
    <m/>
    <m/>
    <m/>
    <m/>
    <m/>
    <n v="0"/>
    <s v="0 - 9%"/>
    <m/>
    <s v=""/>
    <s v="Yes"/>
    <s v="Bond(s)"/>
    <m/>
    <m/>
    <m/>
    <m/>
    <m/>
    <s v="Yes"/>
    <s v="No"/>
    <m/>
    <m/>
    <s v="Help navigating resources and/or policy changes"/>
    <s v="Help accessing financial assistance"/>
    <m/>
    <s v="Help accessing Personal Protective Equipment (PPE)"/>
    <m/>
    <m/>
    <s v="Help communicating with customers"/>
    <m/>
    <m/>
    <m/>
    <x v="324"/>
    <x v="0"/>
  </r>
  <r>
    <n v="11595876517"/>
    <x v="22"/>
    <s v="Multiple"/>
    <m/>
    <x v="1"/>
    <x v="2"/>
    <x v="6"/>
    <s v="0 percent"/>
    <n v="1"/>
    <n v="1"/>
    <n v="1"/>
    <s v="More than a year"/>
    <n v="15"/>
    <s v="Not sure"/>
    <m/>
    <m/>
    <m/>
    <m/>
    <m/>
    <m/>
    <m/>
    <m/>
    <m/>
    <m/>
    <m/>
    <m/>
    <m/>
    <n v="0"/>
    <s v="0 - 9%"/>
    <m/>
    <s v=""/>
    <s v="Yes"/>
    <m/>
    <m/>
    <s v="State Revolving Fund loan(s)"/>
    <m/>
    <m/>
    <m/>
    <s v="No"/>
    <s v="No"/>
    <m/>
    <m/>
    <m/>
    <m/>
    <m/>
    <m/>
    <m/>
    <m/>
    <m/>
    <m/>
    <s v="Not sure"/>
    <m/>
    <x v="101"/>
    <x v="0"/>
  </r>
  <r>
    <n v="11595896152"/>
    <x v="7"/>
    <s v="3"/>
    <m/>
    <x v="0"/>
    <x v="1"/>
    <x v="30"/>
    <s v="11 to 20%"/>
    <n v="14"/>
    <n v="0"/>
    <n v="0"/>
    <s v="7 to 12 months"/>
    <n v="9"/>
    <s v="Yes"/>
    <m/>
    <m/>
    <s v="paying bills, like electricity"/>
    <m/>
    <m/>
    <m/>
    <m/>
    <s v="paying back existing debt"/>
    <m/>
    <m/>
    <m/>
    <s v="Decrease"/>
    <n v="5"/>
    <n v="-5"/>
    <s v="-10 - -1%"/>
    <n v="13000"/>
    <n v="-13000"/>
    <s v="Yes"/>
    <s v="Bond(s)"/>
    <m/>
    <m/>
    <m/>
    <m/>
    <m/>
    <s v="No"/>
    <s v="No"/>
    <m/>
    <m/>
    <m/>
    <m/>
    <m/>
    <m/>
    <m/>
    <m/>
    <m/>
    <m/>
    <s v="Not sure"/>
    <m/>
    <x v="19"/>
    <x v="0"/>
  </r>
  <r>
    <n v="11595960685"/>
    <x v="7"/>
    <s v="5"/>
    <m/>
    <x v="0"/>
    <x v="1"/>
    <x v="60"/>
    <s v="31 to 40%"/>
    <n v="7"/>
    <n v="1"/>
    <n v="0"/>
    <s v="Don't know"/>
    <s v=""/>
    <s v="Yes"/>
    <m/>
    <m/>
    <m/>
    <m/>
    <m/>
    <m/>
    <m/>
    <m/>
    <s v="unsure"/>
    <m/>
    <m/>
    <s v="Decrease"/>
    <m/>
    <s v=""/>
    <s v=""/>
    <m/>
    <s v=""/>
    <m/>
    <m/>
    <m/>
    <m/>
    <m/>
    <s v="Do not want to answer"/>
    <m/>
    <s v="No"/>
    <s v="Not sure"/>
    <m/>
    <m/>
    <m/>
    <m/>
    <m/>
    <m/>
    <m/>
    <m/>
    <m/>
    <m/>
    <s v="Not sure"/>
    <m/>
    <x v="19"/>
    <x v="0"/>
  </r>
  <r>
    <n v="11596168485"/>
    <x v="43"/>
    <s v="1"/>
    <s v="Incomplete"/>
    <x v="0"/>
    <x v="2"/>
    <x v="15"/>
    <s v="11 to 20%"/>
    <n v="1"/>
    <n v="0"/>
    <n v="0"/>
    <s v="Don't know"/>
    <s v=""/>
    <s v="Yes"/>
    <m/>
    <m/>
    <m/>
    <m/>
    <m/>
    <m/>
    <m/>
    <m/>
    <m/>
    <m/>
    <m/>
    <m/>
    <m/>
    <s v=""/>
    <s v=""/>
    <m/>
    <s v=""/>
    <m/>
    <m/>
    <m/>
    <m/>
    <m/>
    <m/>
    <m/>
    <m/>
    <m/>
    <m/>
    <m/>
    <m/>
    <m/>
    <m/>
    <m/>
    <m/>
    <m/>
    <m/>
    <m/>
    <m/>
    <m/>
    <x v="524"/>
    <x v="0"/>
  </r>
  <r>
    <n v="11596191473"/>
    <x v="27"/>
    <s v="1"/>
    <m/>
    <x v="0"/>
    <x v="1"/>
    <x v="5"/>
    <s v="31 to 40%"/>
    <n v="18"/>
    <n v="1"/>
    <n v="0"/>
    <s v="Don't know"/>
    <s v=""/>
    <s v="Yes"/>
    <m/>
    <m/>
    <m/>
    <m/>
    <m/>
    <m/>
    <s v="delaying or impeding capital improvement projects"/>
    <m/>
    <m/>
    <m/>
    <m/>
    <s v="No change"/>
    <n v="0"/>
    <n v="0"/>
    <s v="0 - 9%"/>
    <n v="0"/>
    <n v="0"/>
    <s v="No"/>
    <m/>
    <m/>
    <m/>
    <s v="Not borrowing"/>
    <m/>
    <m/>
    <s v="No"/>
    <s v="No"/>
    <m/>
    <m/>
    <m/>
    <m/>
    <m/>
    <m/>
    <m/>
    <m/>
    <m/>
    <m/>
    <s v="Not sure"/>
    <m/>
    <x v="525"/>
    <x v="0"/>
  </r>
  <r>
    <n v="11596233383"/>
    <x v="44"/>
    <s v="1"/>
    <m/>
    <x v="1"/>
    <x v="3"/>
    <x v="12"/>
    <s v="1 to 10%"/>
    <n v="0"/>
    <n v="1"/>
    <n v="1"/>
    <s v="More than a year"/>
    <n v="15"/>
    <s v="No"/>
    <m/>
    <m/>
    <m/>
    <m/>
    <m/>
    <m/>
    <m/>
    <m/>
    <m/>
    <m/>
    <m/>
    <m/>
    <m/>
    <n v="0"/>
    <s v="0 - 9%"/>
    <m/>
    <s v=""/>
    <s v="No"/>
    <m/>
    <m/>
    <m/>
    <s v="Not borrowing"/>
    <m/>
    <m/>
    <s v="No"/>
    <s v="No"/>
    <m/>
    <m/>
    <m/>
    <m/>
    <m/>
    <m/>
    <m/>
    <m/>
    <m/>
    <m/>
    <m/>
    <s v="None/NA"/>
    <x v="526"/>
    <x v="0"/>
  </r>
  <r>
    <n v="11596244038"/>
    <x v="6"/>
    <s v="1"/>
    <m/>
    <x v="1"/>
    <x v="2"/>
    <x v="6"/>
    <s v="0 percent"/>
    <n v="0"/>
    <n v="2"/>
    <n v="0"/>
    <s v="2 to 6 months"/>
    <n v="4"/>
    <s v="Yes"/>
    <m/>
    <m/>
    <s v="paying bills, like electricity"/>
    <s v="paying for chemicals"/>
    <s v="maintaining our system"/>
    <s v="complying with state and/or federal regulations"/>
    <s v="delaying or impeding capital improvement projects"/>
    <m/>
    <m/>
    <m/>
    <m/>
    <s v="Decrease"/>
    <n v="40"/>
    <n v="-40"/>
    <s v="-40 - -31%"/>
    <n v="12000"/>
    <n v="-12000"/>
    <s v="No"/>
    <m/>
    <m/>
    <m/>
    <s v="Not borrowing"/>
    <m/>
    <m/>
    <m/>
    <s v="Yes"/>
    <s v="Communication/Discussion - Details of discussion not provided"/>
    <m/>
    <s v="Help navigating resources and/or policy changes"/>
    <s v="Help accessing financial assistance"/>
    <m/>
    <s v="Help accessing Personal Protective Equipment (PPE)"/>
    <m/>
    <s v="Help complying with state and/or federal regulations"/>
    <m/>
    <m/>
    <m/>
    <m/>
    <x v="527"/>
    <x v="0"/>
  </r>
  <r>
    <n v="11596272292"/>
    <x v="25"/>
    <s v="1"/>
    <s v="Incomplete"/>
    <x v="0"/>
    <x v="1"/>
    <x v="8"/>
    <s v="21 to 30%"/>
    <n v="6"/>
    <n v="0"/>
    <n v="0"/>
    <s v="Don't know"/>
    <s v=""/>
    <s v="Yes"/>
    <m/>
    <m/>
    <m/>
    <m/>
    <m/>
    <m/>
    <m/>
    <m/>
    <m/>
    <m/>
    <m/>
    <m/>
    <m/>
    <s v=""/>
    <s v=""/>
    <m/>
    <s v=""/>
    <m/>
    <m/>
    <m/>
    <m/>
    <m/>
    <m/>
    <m/>
    <m/>
    <m/>
    <m/>
    <m/>
    <m/>
    <m/>
    <m/>
    <m/>
    <m/>
    <m/>
    <m/>
    <m/>
    <m/>
    <m/>
    <x v="528"/>
    <x v="0"/>
  </r>
  <r>
    <n v="11596284604"/>
    <x v="41"/>
    <s v="1"/>
    <m/>
    <x v="0"/>
    <x v="2"/>
    <x v="4"/>
    <s v="1 to 10%"/>
    <n v="1"/>
    <n v="1"/>
    <n v="1"/>
    <s v="Don't know"/>
    <s v=""/>
    <s v="Not sure"/>
    <m/>
    <m/>
    <m/>
    <m/>
    <m/>
    <m/>
    <m/>
    <m/>
    <m/>
    <m/>
    <m/>
    <m/>
    <m/>
    <n v="0"/>
    <s v="0 - 9%"/>
    <m/>
    <s v=""/>
    <s v="Yes"/>
    <s v="Bond(s)"/>
    <s v="U.S. Department of Agriculture loan(s)"/>
    <m/>
    <m/>
    <m/>
    <m/>
    <s v="No"/>
    <s v="No"/>
    <m/>
    <m/>
    <m/>
    <m/>
    <m/>
    <m/>
    <m/>
    <m/>
    <m/>
    <m/>
    <s v="Not sure"/>
    <m/>
    <x v="529"/>
    <x v="0"/>
  </r>
  <r>
    <n v="11596288004"/>
    <x v="3"/>
    <s v="1"/>
    <m/>
    <x v="0"/>
    <x v="3"/>
    <x v="12"/>
    <s v="1 to 10%"/>
    <n v="2"/>
    <n v="0"/>
    <n v="0"/>
    <s v="7 to 12 months"/>
    <n v="9"/>
    <s v="Not sure"/>
    <m/>
    <m/>
    <m/>
    <m/>
    <m/>
    <m/>
    <m/>
    <m/>
    <m/>
    <m/>
    <m/>
    <m/>
    <m/>
    <n v="0"/>
    <s v="0 - 9%"/>
    <m/>
    <s v=""/>
    <m/>
    <m/>
    <m/>
    <m/>
    <m/>
    <s v="Do not want to answer"/>
    <m/>
    <s v="No"/>
    <s v="No"/>
    <m/>
    <m/>
    <m/>
    <m/>
    <m/>
    <m/>
    <m/>
    <m/>
    <m/>
    <m/>
    <s v="Not sure"/>
    <m/>
    <x v="30"/>
    <x v="0"/>
  </r>
  <r>
    <n v="11596319523"/>
    <x v="44"/>
    <s v="1"/>
    <m/>
    <x v="1"/>
    <x v="3"/>
    <x v="3"/>
    <m/>
    <m/>
    <m/>
    <m/>
    <s v="More than a year"/>
    <n v="15"/>
    <s v="No"/>
    <m/>
    <m/>
    <m/>
    <m/>
    <m/>
    <m/>
    <m/>
    <m/>
    <m/>
    <m/>
    <m/>
    <m/>
    <m/>
    <n v="0"/>
    <s v="0 - 9%"/>
    <m/>
    <s v=""/>
    <s v="No"/>
    <m/>
    <m/>
    <m/>
    <s v="Not borrowing"/>
    <m/>
    <m/>
    <s v="No"/>
    <s v="No"/>
    <m/>
    <m/>
    <s v="Help navigating resources and/or policy changes"/>
    <m/>
    <m/>
    <m/>
    <m/>
    <s v="Help complying with state and/or federal regulations"/>
    <m/>
    <m/>
    <m/>
    <s v="Irrelevant response"/>
    <x v="530"/>
    <x v="0"/>
  </r>
  <r>
    <n v="11596384155"/>
    <x v="3"/>
    <s v="1"/>
    <m/>
    <x v="1"/>
    <x v="2"/>
    <x v="11"/>
    <s v="1 to 10%"/>
    <n v="4"/>
    <n v="0"/>
    <n v="1"/>
    <s v="More than a year"/>
    <n v="15"/>
    <s v="No"/>
    <m/>
    <m/>
    <m/>
    <m/>
    <m/>
    <m/>
    <m/>
    <m/>
    <m/>
    <m/>
    <m/>
    <m/>
    <m/>
    <n v="0"/>
    <s v="0 - 9%"/>
    <m/>
    <s v=""/>
    <s v="Yes"/>
    <m/>
    <s v="U.S. Department of Agriculture loan(s)"/>
    <m/>
    <m/>
    <m/>
    <m/>
    <s v="No"/>
    <s v="No"/>
    <m/>
    <m/>
    <m/>
    <m/>
    <m/>
    <m/>
    <m/>
    <m/>
    <m/>
    <m/>
    <s v="Not sure"/>
    <m/>
    <x v="19"/>
    <x v="0"/>
  </r>
  <r>
    <n v="11596391645"/>
    <x v="43"/>
    <s v="1"/>
    <m/>
    <x v="0"/>
    <x v="2"/>
    <x v="15"/>
    <s v="11 to 20%"/>
    <n v="5"/>
    <n v="1"/>
    <n v="0"/>
    <s v="7 to 12 months"/>
    <n v="9"/>
    <s v="Yes"/>
    <m/>
    <m/>
    <m/>
    <m/>
    <s v="maintaining our system"/>
    <m/>
    <m/>
    <m/>
    <m/>
    <m/>
    <m/>
    <s v="Decrease"/>
    <n v="15"/>
    <n v="-15"/>
    <s v="-20 - -11%"/>
    <m/>
    <s v=""/>
    <s v="No"/>
    <m/>
    <m/>
    <m/>
    <s v="Not borrowing"/>
    <m/>
    <m/>
    <s v="No"/>
    <s v="No"/>
    <m/>
    <m/>
    <m/>
    <m/>
    <m/>
    <m/>
    <m/>
    <m/>
    <m/>
    <m/>
    <s v="Not sure"/>
    <m/>
    <x v="531"/>
    <x v="0"/>
  </r>
  <r>
    <n v="11596400606"/>
    <x v="44"/>
    <s v="1"/>
    <m/>
    <x v="0"/>
    <x v="1"/>
    <x v="0"/>
    <s v="21 to 30%"/>
    <n v="7"/>
    <n v="0"/>
    <n v="0"/>
    <s v="Do not want to answer"/>
    <s v=""/>
    <s v="Yes"/>
    <m/>
    <m/>
    <m/>
    <m/>
    <m/>
    <m/>
    <m/>
    <m/>
    <s v="unsure"/>
    <m/>
    <m/>
    <s v="No change"/>
    <n v="0"/>
    <n v="0"/>
    <s v="0 - 9%"/>
    <n v="0"/>
    <n v="0"/>
    <m/>
    <m/>
    <m/>
    <m/>
    <m/>
    <s v="Do not want to answer"/>
    <m/>
    <s v="No"/>
    <s v="No"/>
    <m/>
    <m/>
    <s v="Help navigating resources and/or policy changes"/>
    <m/>
    <m/>
    <s v="Help accessing Personal Protective Equipment (PPE)"/>
    <m/>
    <m/>
    <s v="Help communicating with customers"/>
    <m/>
    <m/>
    <m/>
    <x v="532"/>
    <x v="0"/>
  </r>
  <r>
    <n v="11596401610"/>
    <x v="24"/>
    <s v="1"/>
    <m/>
    <x v="0"/>
    <x v="2"/>
    <x v="22"/>
    <s v="1 to 10%"/>
    <n v="3"/>
    <n v="2"/>
    <n v="2"/>
    <s v="More than a year"/>
    <n v="15"/>
    <s v="Not sure"/>
    <m/>
    <m/>
    <m/>
    <m/>
    <m/>
    <m/>
    <m/>
    <m/>
    <m/>
    <m/>
    <m/>
    <m/>
    <m/>
    <n v="0"/>
    <s v="0 - 9%"/>
    <m/>
    <s v=""/>
    <s v="Yes"/>
    <m/>
    <s v="U.S. Department of Agriculture loan(s)"/>
    <m/>
    <m/>
    <m/>
    <m/>
    <s v="No"/>
    <s v="No"/>
    <m/>
    <s v="None/NA"/>
    <m/>
    <m/>
    <m/>
    <m/>
    <m/>
    <m/>
    <m/>
    <m/>
    <s v="Not sure"/>
    <m/>
    <x v="533"/>
    <x v="0"/>
  </r>
  <r>
    <n v="11596411782"/>
    <x v="15"/>
    <s v="1"/>
    <m/>
    <x v="1"/>
    <x v="2"/>
    <x v="7"/>
    <s v="1 to 10%"/>
    <n v="0"/>
    <n v="0"/>
    <n v="2"/>
    <s v="2 to 6 months"/>
    <n v="4"/>
    <s v="Yes"/>
    <s v="paying staff"/>
    <m/>
    <m/>
    <m/>
    <s v="maintaining our system"/>
    <m/>
    <s v="delaying or impeding capital improvement projects"/>
    <s v="paying back existing debt"/>
    <m/>
    <m/>
    <m/>
    <s v="Decrease"/>
    <m/>
    <s v=""/>
    <s v=""/>
    <n v="10000"/>
    <n v="-10000"/>
    <s v="Yes"/>
    <m/>
    <s v="U.S. Department of Agriculture loan(s)"/>
    <m/>
    <m/>
    <m/>
    <m/>
    <s v="Not applicable"/>
    <s v="No"/>
    <m/>
    <m/>
    <m/>
    <s v="Help accessing financial assistance"/>
    <m/>
    <m/>
    <m/>
    <m/>
    <m/>
    <m/>
    <m/>
    <m/>
    <x v="534"/>
    <x v="0"/>
  </r>
  <r>
    <n v="11596421566"/>
    <x v="43"/>
    <s v="1"/>
    <m/>
    <x v="0"/>
    <x v="2"/>
    <x v="14"/>
    <s v="11 to 20%"/>
    <n v="9"/>
    <n v="1"/>
    <n v="0"/>
    <s v="More than a year"/>
    <n v="15"/>
    <s v="No"/>
    <m/>
    <m/>
    <m/>
    <m/>
    <m/>
    <m/>
    <m/>
    <m/>
    <m/>
    <m/>
    <m/>
    <m/>
    <m/>
    <n v="0"/>
    <s v="0 - 9%"/>
    <m/>
    <s v=""/>
    <s v="Yes"/>
    <m/>
    <s v="U.S. Department of Agriculture loan(s)"/>
    <m/>
    <m/>
    <m/>
    <m/>
    <s v="No"/>
    <s v="No"/>
    <m/>
    <m/>
    <m/>
    <m/>
    <m/>
    <m/>
    <m/>
    <m/>
    <m/>
    <m/>
    <s v="Not sure"/>
    <m/>
    <x v="535"/>
    <x v="0"/>
  </r>
  <r>
    <n v="11596446477"/>
    <x v="15"/>
    <s v="1"/>
    <m/>
    <x v="1"/>
    <x v="3"/>
    <x v="6"/>
    <s v="0 percent"/>
    <n v="0"/>
    <n v="0"/>
    <n v="2"/>
    <s v="Less than 2 months"/>
    <n v="1"/>
    <s v="Yes"/>
    <s v="paying staff"/>
    <m/>
    <m/>
    <m/>
    <s v="maintaining our system"/>
    <m/>
    <s v="delaying or impeding capital improvement projects"/>
    <s v="paying back existing debt"/>
    <m/>
    <m/>
    <m/>
    <m/>
    <m/>
    <s v=""/>
    <s v=""/>
    <m/>
    <s v=""/>
    <s v="Yes"/>
    <m/>
    <m/>
    <m/>
    <m/>
    <m/>
    <s v="Communities Unlimited"/>
    <s v="Not applicable"/>
    <s v="No"/>
    <m/>
    <m/>
    <m/>
    <s v="Help accessing financial assistance"/>
    <s v="Help with operations and maintenance"/>
    <m/>
    <m/>
    <m/>
    <m/>
    <m/>
    <m/>
    <m/>
    <x v="128"/>
    <x v="0"/>
  </r>
  <r>
    <n v="11596504554"/>
    <x v="21"/>
    <s v="1"/>
    <m/>
    <x v="0"/>
    <x v="2"/>
    <x v="14"/>
    <s v="11 to 20%"/>
    <n v="3"/>
    <n v="0"/>
    <n v="1"/>
    <s v="Don't know"/>
    <s v=""/>
    <s v="Not sure"/>
    <m/>
    <m/>
    <m/>
    <m/>
    <m/>
    <m/>
    <m/>
    <m/>
    <m/>
    <m/>
    <m/>
    <m/>
    <m/>
    <n v="0"/>
    <s v="0 - 9%"/>
    <m/>
    <s v=""/>
    <s v="No"/>
    <m/>
    <m/>
    <m/>
    <s v="Not borrowing"/>
    <m/>
    <m/>
    <s v="No"/>
    <s v="No"/>
    <m/>
    <m/>
    <m/>
    <m/>
    <m/>
    <m/>
    <m/>
    <m/>
    <m/>
    <m/>
    <s v="Not sure"/>
    <m/>
    <x v="536"/>
    <x v="0"/>
  </r>
  <r>
    <n v="11596527233"/>
    <x v="36"/>
    <s v="1"/>
    <m/>
    <x v="0"/>
    <x v="2"/>
    <x v="50"/>
    <s v="21 to 30%"/>
    <n v="1"/>
    <n v="0"/>
    <n v="0"/>
    <s v="More than a year"/>
    <n v="15"/>
    <s v="No"/>
    <m/>
    <m/>
    <m/>
    <m/>
    <m/>
    <m/>
    <m/>
    <m/>
    <m/>
    <m/>
    <m/>
    <m/>
    <m/>
    <n v="0"/>
    <s v="0 - 9%"/>
    <m/>
    <s v=""/>
    <s v="Yes"/>
    <m/>
    <s v="U.S. Department of Agriculture loan(s)"/>
    <s v="State Revolving Fund loan(s)"/>
    <m/>
    <m/>
    <m/>
    <s v="No"/>
    <s v="No"/>
    <m/>
    <m/>
    <m/>
    <m/>
    <m/>
    <m/>
    <m/>
    <s v="Help complying with state and/or federal regulations"/>
    <m/>
    <m/>
    <m/>
    <m/>
    <x v="537"/>
    <x v="0"/>
  </r>
  <r>
    <n v="11596538057"/>
    <x v="5"/>
    <s v="1"/>
    <m/>
    <x v="1"/>
    <x v="1"/>
    <x v="13"/>
    <s v="1 to 10%"/>
    <n v="4"/>
    <n v="1"/>
    <n v="0"/>
    <s v="More than a year"/>
    <n v="15"/>
    <s v="Yes"/>
    <m/>
    <s v="keeping staff"/>
    <m/>
    <m/>
    <m/>
    <m/>
    <m/>
    <m/>
    <m/>
    <m/>
    <m/>
    <s v="Increase"/>
    <n v="1"/>
    <n v="1"/>
    <s v="0 - 9%"/>
    <m/>
    <s v=""/>
    <s v="Yes"/>
    <m/>
    <s v="U.S. Department of Agriculture loan(s)"/>
    <m/>
    <m/>
    <m/>
    <m/>
    <s v="No"/>
    <s v="No"/>
    <m/>
    <m/>
    <m/>
    <m/>
    <m/>
    <m/>
    <m/>
    <m/>
    <m/>
    <m/>
    <s v="Not sure"/>
    <m/>
    <x v="538"/>
    <x v="0"/>
  </r>
  <r>
    <n v="11596558796"/>
    <x v="44"/>
    <s v="1"/>
    <m/>
    <x v="0"/>
    <x v="3"/>
    <x v="11"/>
    <s v="1 to 10%"/>
    <n v="0"/>
    <n v="2"/>
    <n v="1"/>
    <s v="More than a year"/>
    <n v="15"/>
    <s v="No"/>
    <m/>
    <m/>
    <m/>
    <m/>
    <m/>
    <m/>
    <m/>
    <m/>
    <m/>
    <m/>
    <m/>
    <m/>
    <m/>
    <n v="0"/>
    <s v="0 - 9%"/>
    <m/>
    <s v=""/>
    <s v="Yes"/>
    <m/>
    <s v="U.S. Department of Agriculture loan(s)"/>
    <s v="State Revolving Fund loan(s)"/>
    <m/>
    <m/>
    <m/>
    <s v="No"/>
    <s v="No"/>
    <m/>
    <m/>
    <m/>
    <m/>
    <m/>
    <m/>
    <m/>
    <m/>
    <m/>
    <m/>
    <s v="Not sure"/>
    <m/>
    <x v="539"/>
    <x v="0"/>
  </r>
  <r>
    <n v="11596616068"/>
    <x v="3"/>
    <s v="1"/>
    <m/>
    <x v="1"/>
    <x v="2"/>
    <x v="11"/>
    <s v="1 to 10%"/>
    <n v="1"/>
    <n v="2"/>
    <n v="2"/>
    <s v="More than a year"/>
    <n v="15"/>
    <s v="No"/>
    <m/>
    <m/>
    <m/>
    <m/>
    <m/>
    <m/>
    <m/>
    <m/>
    <m/>
    <m/>
    <m/>
    <m/>
    <m/>
    <n v="0"/>
    <s v="0 - 9%"/>
    <m/>
    <s v=""/>
    <s v="Yes"/>
    <m/>
    <s v="U.S. Department of Agriculture loan(s)"/>
    <m/>
    <m/>
    <m/>
    <m/>
    <s v="No"/>
    <s v="No"/>
    <m/>
    <m/>
    <m/>
    <m/>
    <m/>
    <m/>
    <m/>
    <m/>
    <m/>
    <m/>
    <s v="Not sure"/>
    <m/>
    <x v="540"/>
    <x v="0"/>
  </r>
  <r>
    <n v="11596621265"/>
    <x v="7"/>
    <s v="1"/>
    <m/>
    <x v="0"/>
    <x v="2"/>
    <x v="32"/>
    <s v="21 to 30%"/>
    <n v="10"/>
    <n v="0"/>
    <n v="0"/>
    <s v="2 to 6 months"/>
    <n v="4"/>
    <s v="Yes"/>
    <s v="paying staff"/>
    <s v="keeping staff"/>
    <s v="paying bills, like electricity"/>
    <m/>
    <s v="maintaining our system"/>
    <m/>
    <m/>
    <m/>
    <m/>
    <m/>
    <m/>
    <s v="Increase"/>
    <n v="2.6"/>
    <n v="2.6"/>
    <s v="0 - 9%"/>
    <n v="5651"/>
    <n v="5651"/>
    <s v="Yes"/>
    <s v="Bond(s)"/>
    <m/>
    <s v="State Revolving Fund loan(s)"/>
    <m/>
    <m/>
    <m/>
    <s v="No"/>
    <s v="No"/>
    <m/>
    <m/>
    <s v="Help navigating resources and/or policy changes"/>
    <s v="Help accessing financial assistance"/>
    <m/>
    <s v="Help accessing Personal Protective Equipment (PPE)"/>
    <m/>
    <m/>
    <m/>
    <m/>
    <m/>
    <m/>
    <x v="541"/>
    <x v="0"/>
  </r>
  <r>
    <n v="11596622006"/>
    <x v="36"/>
    <s v="1"/>
    <m/>
    <x v="0"/>
    <x v="3"/>
    <x v="16"/>
    <s v="1 to 10%"/>
    <n v="0"/>
    <n v="2"/>
    <n v="0"/>
    <s v="More than a year"/>
    <n v="15"/>
    <s v="No"/>
    <m/>
    <m/>
    <m/>
    <m/>
    <m/>
    <m/>
    <m/>
    <m/>
    <m/>
    <m/>
    <m/>
    <m/>
    <m/>
    <n v="0"/>
    <s v="0 - 9%"/>
    <m/>
    <s v=""/>
    <s v="Yes"/>
    <s v="Bond(s)"/>
    <s v="U.S. Department of Agriculture loan(s)"/>
    <s v="State Revolving Fund loan(s)"/>
    <m/>
    <m/>
    <m/>
    <s v="No"/>
    <s v="No"/>
    <m/>
    <m/>
    <m/>
    <m/>
    <m/>
    <m/>
    <m/>
    <m/>
    <m/>
    <m/>
    <m/>
    <s v="Help with upgrades of system/infrastructure"/>
    <x v="542"/>
    <x v="0"/>
  </r>
  <r>
    <n v="11596632025"/>
    <x v="3"/>
    <s v="1"/>
    <m/>
    <x v="2"/>
    <x v="3"/>
    <x v="3"/>
    <m/>
    <n v="0"/>
    <n v="2"/>
    <n v="1"/>
    <s v="7 to 12 months"/>
    <n v="9"/>
    <s v="No"/>
    <m/>
    <m/>
    <m/>
    <m/>
    <m/>
    <m/>
    <m/>
    <m/>
    <m/>
    <m/>
    <m/>
    <m/>
    <m/>
    <n v="0"/>
    <s v="0 - 9%"/>
    <m/>
    <s v=""/>
    <s v="No"/>
    <m/>
    <m/>
    <m/>
    <s v="Not borrowing"/>
    <m/>
    <s v="Block grant"/>
    <s v="No"/>
    <s v="No"/>
    <m/>
    <m/>
    <m/>
    <m/>
    <m/>
    <m/>
    <m/>
    <m/>
    <m/>
    <m/>
    <s v="Not sure"/>
    <m/>
    <x v="543"/>
    <x v="0"/>
  </r>
  <r>
    <n v="11596641135"/>
    <x v="3"/>
    <s v="1"/>
    <m/>
    <x v="1"/>
    <x v="3"/>
    <x v="3"/>
    <m/>
    <n v="0"/>
    <n v="2"/>
    <n v="1"/>
    <s v="7 to 12 months"/>
    <n v="9"/>
    <s v="No"/>
    <m/>
    <m/>
    <m/>
    <m/>
    <m/>
    <m/>
    <m/>
    <m/>
    <m/>
    <m/>
    <m/>
    <m/>
    <m/>
    <n v="0"/>
    <s v="0 - 9%"/>
    <m/>
    <s v=""/>
    <s v="No"/>
    <m/>
    <m/>
    <m/>
    <s v="Not borrowing"/>
    <m/>
    <m/>
    <s v="Not applicable"/>
    <s v="No"/>
    <m/>
    <m/>
    <m/>
    <m/>
    <m/>
    <m/>
    <m/>
    <m/>
    <s v="Help communicating with customers"/>
    <m/>
    <m/>
    <m/>
    <x v="8"/>
    <x v="0"/>
  </r>
  <r>
    <n v="11596653636"/>
    <x v="3"/>
    <s v="1"/>
    <m/>
    <x v="1"/>
    <x v="3"/>
    <x v="3"/>
    <m/>
    <n v="0"/>
    <n v="2"/>
    <n v="1"/>
    <s v="7 to 12 months"/>
    <n v="9"/>
    <s v="No"/>
    <m/>
    <m/>
    <m/>
    <m/>
    <m/>
    <m/>
    <m/>
    <m/>
    <m/>
    <m/>
    <m/>
    <m/>
    <m/>
    <n v="0"/>
    <s v="0 - 9%"/>
    <m/>
    <s v=""/>
    <s v="Yes"/>
    <m/>
    <s v="U.S. Department of Agriculture loan(s)"/>
    <m/>
    <m/>
    <m/>
    <m/>
    <s v="No"/>
    <s v="No"/>
    <m/>
    <m/>
    <m/>
    <m/>
    <m/>
    <m/>
    <m/>
    <m/>
    <m/>
    <m/>
    <s v="Not sure"/>
    <m/>
    <x v="19"/>
    <x v="0"/>
  </r>
  <r>
    <n v="11596664342"/>
    <x v="44"/>
    <s v="1"/>
    <m/>
    <x v="1"/>
    <x v="3"/>
    <x v="3"/>
    <m/>
    <n v="0"/>
    <n v="0"/>
    <n v="1"/>
    <s v="Don't know"/>
    <s v=""/>
    <s v="Not sure"/>
    <m/>
    <m/>
    <m/>
    <m/>
    <m/>
    <m/>
    <m/>
    <m/>
    <m/>
    <m/>
    <m/>
    <m/>
    <m/>
    <n v="0"/>
    <s v="0 - 9%"/>
    <m/>
    <s v=""/>
    <m/>
    <m/>
    <m/>
    <m/>
    <m/>
    <m/>
    <s v="Miscellaneous"/>
    <s v="No"/>
    <s v="No"/>
    <m/>
    <m/>
    <s v="Help navigating resources and/or policy changes"/>
    <s v="Help accessing financial assistance"/>
    <m/>
    <m/>
    <m/>
    <s v="Help complying with state and/or federal regulations"/>
    <m/>
    <m/>
    <m/>
    <m/>
    <x v="544"/>
    <x v="0"/>
  </r>
  <r>
    <n v="11596666199"/>
    <x v="3"/>
    <s v="1"/>
    <m/>
    <x v="2"/>
    <x v="2"/>
    <x v="4"/>
    <s v="1 to 10%"/>
    <n v="1"/>
    <n v="1"/>
    <n v="1"/>
    <s v="7 to 12 months"/>
    <n v="9"/>
    <s v="No"/>
    <m/>
    <m/>
    <m/>
    <m/>
    <m/>
    <m/>
    <m/>
    <m/>
    <m/>
    <m/>
    <m/>
    <m/>
    <m/>
    <n v="0"/>
    <s v="0 - 9%"/>
    <m/>
    <s v=""/>
    <m/>
    <m/>
    <m/>
    <m/>
    <m/>
    <m/>
    <s v="Block grant"/>
    <s v="Not applicable"/>
    <s v="No"/>
    <m/>
    <m/>
    <m/>
    <m/>
    <m/>
    <m/>
    <m/>
    <m/>
    <s v="Help communicating with customers"/>
    <m/>
    <m/>
    <m/>
    <x v="545"/>
    <x v="0"/>
  </r>
  <r>
    <n v="11596703465"/>
    <x v="3"/>
    <s v="1"/>
    <m/>
    <x v="1"/>
    <x v="2"/>
    <x v="22"/>
    <s v="1 to 10%"/>
    <n v="3"/>
    <n v="1"/>
    <n v="0"/>
    <s v="7 to 12 months"/>
    <n v="9"/>
    <s v="Not sure"/>
    <m/>
    <m/>
    <m/>
    <m/>
    <m/>
    <m/>
    <m/>
    <m/>
    <m/>
    <m/>
    <m/>
    <m/>
    <m/>
    <n v="0"/>
    <s v="0 - 9%"/>
    <m/>
    <s v=""/>
    <s v="Yes"/>
    <m/>
    <s v="U.S. Department of Agriculture loan(s)"/>
    <m/>
    <m/>
    <m/>
    <s v="Communities Unlimited"/>
    <s v="No"/>
    <s v="No"/>
    <m/>
    <m/>
    <m/>
    <m/>
    <m/>
    <m/>
    <m/>
    <m/>
    <m/>
    <m/>
    <s v="Not sure"/>
    <m/>
    <x v="19"/>
    <x v="0"/>
  </r>
  <r>
    <n v="11596716166"/>
    <x v="17"/>
    <s v="1"/>
    <m/>
    <x v="1"/>
    <x v="2"/>
    <x v="6"/>
    <s v="0 percent"/>
    <n v="0"/>
    <n v="1"/>
    <n v="1"/>
    <s v="More than a year"/>
    <n v="15"/>
    <s v="Yes"/>
    <m/>
    <m/>
    <m/>
    <m/>
    <m/>
    <m/>
    <m/>
    <m/>
    <s v="unsure"/>
    <m/>
    <m/>
    <s v="Decrease"/>
    <n v="10"/>
    <n v="-10"/>
    <s v="-10 - -1%"/>
    <m/>
    <s v=""/>
    <s v="Yes"/>
    <m/>
    <m/>
    <s v="State Revolving Fund loan(s)"/>
    <m/>
    <m/>
    <m/>
    <s v="Not applicable"/>
    <s v="No"/>
    <m/>
    <s v="Financial sustainability"/>
    <m/>
    <m/>
    <m/>
    <s v="Help accessing Personal Protective Equipment (PPE)"/>
    <m/>
    <m/>
    <m/>
    <m/>
    <m/>
    <m/>
    <x v="546"/>
    <x v="0"/>
  </r>
  <r>
    <n v="11596733254"/>
    <x v="7"/>
    <s v="1"/>
    <m/>
    <x v="0"/>
    <x v="1"/>
    <x v="9"/>
    <s v="1 to 10%"/>
    <n v="13"/>
    <n v="1"/>
    <n v="0"/>
    <s v="7 to 12 months"/>
    <n v="9"/>
    <s v="Not sure"/>
    <m/>
    <m/>
    <m/>
    <m/>
    <m/>
    <m/>
    <m/>
    <m/>
    <m/>
    <m/>
    <m/>
    <m/>
    <m/>
    <n v="0"/>
    <s v="0 - 9%"/>
    <m/>
    <s v=""/>
    <s v="Yes"/>
    <s v="Bond(s)"/>
    <s v="U.S. Department of Agriculture loan(s)"/>
    <m/>
    <m/>
    <m/>
    <m/>
    <s v="No"/>
    <s v="No"/>
    <m/>
    <m/>
    <m/>
    <m/>
    <m/>
    <m/>
    <m/>
    <m/>
    <m/>
    <m/>
    <m/>
    <s v="None/NA"/>
    <x v="547"/>
    <x v="0"/>
  </r>
  <r>
    <n v="11596741326"/>
    <x v="24"/>
    <s v="1"/>
    <m/>
    <x v="0"/>
    <x v="2"/>
    <x v="3"/>
    <m/>
    <n v="2"/>
    <n v="0"/>
    <n v="0"/>
    <s v="Don't know"/>
    <s v=""/>
    <s v="Not sure"/>
    <m/>
    <m/>
    <m/>
    <m/>
    <m/>
    <m/>
    <m/>
    <m/>
    <m/>
    <m/>
    <m/>
    <m/>
    <m/>
    <n v="0"/>
    <s v="0 - 9%"/>
    <m/>
    <s v=""/>
    <s v="Yes"/>
    <m/>
    <s v="U.S. Department of Agriculture loan(s)"/>
    <s v="State Revolving Fund loan(s)"/>
    <m/>
    <m/>
    <m/>
    <s v="No"/>
    <s v="Not sure"/>
    <m/>
    <s v="None/NA"/>
    <m/>
    <m/>
    <m/>
    <m/>
    <m/>
    <m/>
    <m/>
    <m/>
    <s v="Not sure"/>
    <m/>
    <x v="548"/>
    <x v="0"/>
  </r>
  <r>
    <n v="11596750098"/>
    <x v="25"/>
    <s v="1"/>
    <m/>
    <x v="2"/>
    <x v="2"/>
    <x v="50"/>
    <s v="21 to 30%"/>
    <n v="0"/>
    <n v="2"/>
    <n v="0"/>
    <s v="More than a year"/>
    <n v="15"/>
    <s v="No"/>
    <m/>
    <m/>
    <m/>
    <m/>
    <m/>
    <m/>
    <m/>
    <m/>
    <m/>
    <m/>
    <m/>
    <m/>
    <m/>
    <n v="0"/>
    <s v="0 - 9%"/>
    <m/>
    <s v=""/>
    <s v="Yes"/>
    <m/>
    <s v="U.S. Department of Agriculture loan(s)"/>
    <m/>
    <m/>
    <m/>
    <m/>
    <s v="No"/>
    <s v="No"/>
    <m/>
    <m/>
    <m/>
    <m/>
    <m/>
    <m/>
    <m/>
    <m/>
    <m/>
    <m/>
    <s v="Not sure"/>
    <m/>
    <x v="549"/>
    <x v="0"/>
  </r>
  <r>
    <n v="11596760930"/>
    <x v="3"/>
    <s v="1"/>
    <m/>
    <x v="1"/>
    <x v="3"/>
    <x v="12"/>
    <s v="1 to 10%"/>
    <n v="0"/>
    <n v="2"/>
    <n v="1"/>
    <s v="7 to 12 months"/>
    <n v="9"/>
    <s v="Not sure"/>
    <m/>
    <m/>
    <m/>
    <m/>
    <m/>
    <m/>
    <m/>
    <m/>
    <m/>
    <m/>
    <m/>
    <m/>
    <m/>
    <n v="0"/>
    <s v="0 - 9%"/>
    <m/>
    <s v=""/>
    <s v="Yes"/>
    <m/>
    <s v="U.S. Department of Agriculture loan(s)"/>
    <m/>
    <m/>
    <m/>
    <m/>
    <s v="No"/>
    <s v="No"/>
    <m/>
    <m/>
    <m/>
    <m/>
    <m/>
    <m/>
    <m/>
    <m/>
    <m/>
    <m/>
    <s v="Not sure"/>
    <m/>
    <x v="550"/>
    <x v="0"/>
  </r>
  <r>
    <n v="11596767655"/>
    <x v="22"/>
    <s v="Multiple"/>
    <m/>
    <x v="2"/>
    <x v="2"/>
    <x v="2"/>
    <s v="11 to 20%"/>
    <n v="0"/>
    <n v="0"/>
    <n v="1"/>
    <s v="7 to 12 months"/>
    <n v="9"/>
    <s v="Yes"/>
    <m/>
    <m/>
    <s v="paying bills, like electricity"/>
    <m/>
    <s v="maintaining our system"/>
    <m/>
    <m/>
    <s v="paying back existing debt"/>
    <m/>
    <m/>
    <m/>
    <s v="No change"/>
    <m/>
    <n v="0"/>
    <s v="0 - 9%"/>
    <m/>
    <s v=""/>
    <s v="Yes"/>
    <m/>
    <s v="U.S. Department of Agriculture loan(s)"/>
    <m/>
    <m/>
    <m/>
    <m/>
    <s v="No"/>
    <s v="No"/>
    <m/>
    <m/>
    <m/>
    <m/>
    <m/>
    <m/>
    <m/>
    <m/>
    <m/>
    <m/>
    <s v="Not sure"/>
    <m/>
    <x v="551"/>
    <x v="0"/>
  </r>
  <r>
    <n v="11596768035"/>
    <x v="8"/>
    <s v="1"/>
    <m/>
    <x v="1"/>
    <x v="2"/>
    <x v="31"/>
    <s v="1 to 10%"/>
    <n v="1"/>
    <n v="2"/>
    <n v="1"/>
    <s v="Don't know"/>
    <s v=""/>
    <s v="Yes"/>
    <s v="paying staff"/>
    <m/>
    <s v="paying bills, like electricity"/>
    <m/>
    <m/>
    <m/>
    <m/>
    <m/>
    <m/>
    <m/>
    <m/>
    <s v="Decrease"/>
    <m/>
    <s v=""/>
    <s v=""/>
    <m/>
    <s v=""/>
    <m/>
    <m/>
    <m/>
    <m/>
    <m/>
    <m/>
    <s v="Paycheck Protection Program"/>
    <s v="No"/>
    <s v="Not sure"/>
    <m/>
    <m/>
    <s v="Help navigating resources and/or policy changes"/>
    <s v="Help accessing financial assistance"/>
    <m/>
    <s v="Help accessing Personal Protective Equipment (PPE)"/>
    <s v="Help accessing supplies/chemicals"/>
    <m/>
    <m/>
    <m/>
    <m/>
    <m/>
    <x v="552"/>
    <x v="0"/>
  </r>
  <r>
    <n v="11596779728"/>
    <x v="3"/>
    <s v="1"/>
    <m/>
    <x v="0"/>
    <x v="1"/>
    <x v="16"/>
    <s v="1 to 10%"/>
    <n v="5"/>
    <n v="0"/>
    <n v="0"/>
    <s v="More than a year"/>
    <n v="15"/>
    <s v="Yes"/>
    <s v="paying staff"/>
    <m/>
    <m/>
    <m/>
    <m/>
    <m/>
    <m/>
    <m/>
    <m/>
    <s v="not applicable"/>
    <m/>
    <s v="Decrease"/>
    <m/>
    <s v=""/>
    <s v=""/>
    <n v="16240"/>
    <n v="-16240"/>
    <s v="Yes"/>
    <m/>
    <s v="U.S. Department of Agriculture loan(s)"/>
    <m/>
    <m/>
    <m/>
    <m/>
    <s v="No"/>
    <s v="No"/>
    <m/>
    <m/>
    <s v="Help navigating resources and/or policy changes"/>
    <m/>
    <m/>
    <m/>
    <m/>
    <m/>
    <m/>
    <m/>
    <m/>
    <m/>
    <x v="553"/>
    <x v="0"/>
  </r>
  <r>
    <n v="11596783336"/>
    <x v="15"/>
    <s v="Multiple"/>
    <m/>
    <x v="2"/>
    <x v="2"/>
    <x v="3"/>
    <m/>
    <n v="0"/>
    <n v="0"/>
    <n v="1"/>
    <s v="More than a year"/>
    <n v="15"/>
    <s v="No"/>
    <m/>
    <m/>
    <m/>
    <m/>
    <m/>
    <m/>
    <m/>
    <m/>
    <m/>
    <m/>
    <m/>
    <m/>
    <m/>
    <n v="0"/>
    <s v="0 - 9%"/>
    <m/>
    <s v=""/>
    <s v="Yes"/>
    <s v="Bond(s)"/>
    <m/>
    <m/>
    <m/>
    <m/>
    <m/>
    <s v="No"/>
    <s v="No"/>
    <m/>
    <m/>
    <m/>
    <m/>
    <m/>
    <m/>
    <m/>
    <m/>
    <m/>
    <m/>
    <s v="Not sure"/>
    <m/>
    <x v="554"/>
    <x v="0"/>
  </r>
  <r>
    <n v="11596787918"/>
    <x v="10"/>
    <s v="1"/>
    <m/>
    <x v="1"/>
    <x v="3"/>
    <x v="6"/>
    <s v="0 percent"/>
    <n v="0"/>
    <n v="0"/>
    <n v="1"/>
    <s v="Not applicable - our system is presently unable to pay for all system expenses"/>
    <n v="0"/>
    <s v="Yes"/>
    <m/>
    <m/>
    <m/>
    <m/>
    <s v="maintaining our system"/>
    <s v="complying with state and/or federal regulations"/>
    <s v="delaying or impeding capital improvement projects"/>
    <m/>
    <m/>
    <m/>
    <s v="Payment collection"/>
    <s v="No change"/>
    <n v="0"/>
    <n v="0"/>
    <s v="0 - 9%"/>
    <n v="0"/>
    <n v="0"/>
    <m/>
    <m/>
    <m/>
    <m/>
    <m/>
    <m/>
    <s v="None/don't know"/>
    <s v="Not applicable"/>
    <s v="No"/>
    <m/>
    <m/>
    <m/>
    <s v="Help accessing financial assistance"/>
    <s v="Help with operations and maintenance"/>
    <m/>
    <m/>
    <s v="Help complying with state and/or federal regulations"/>
    <m/>
    <s v="Help planning for or adjusting to any future reopening (flushing, financing reconnections, etc.)"/>
    <m/>
    <m/>
    <x v="555"/>
    <x v="0"/>
  </r>
  <r>
    <n v="11596803104"/>
    <x v="38"/>
    <s v="1"/>
    <m/>
    <x v="1"/>
    <x v="3"/>
    <x v="6"/>
    <s v="0 percent"/>
    <n v="0"/>
    <n v="0"/>
    <n v="0"/>
    <s v="More than a year"/>
    <n v="15"/>
    <s v="No"/>
    <m/>
    <m/>
    <m/>
    <m/>
    <m/>
    <m/>
    <m/>
    <m/>
    <m/>
    <m/>
    <m/>
    <m/>
    <m/>
    <n v="0"/>
    <s v="0 - 9%"/>
    <m/>
    <s v=""/>
    <s v="No"/>
    <m/>
    <m/>
    <m/>
    <s v="Not borrowing"/>
    <m/>
    <m/>
    <s v="No"/>
    <s v="No"/>
    <m/>
    <s v="Assistance to customers with payments and/or suspended shutoffs"/>
    <m/>
    <m/>
    <m/>
    <s v="Help accessing Personal Protective Equipment (PPE)"/>
    <m/>
    <m/>
    <m/>
    <m/>
    <m/>
    <m/>
    <x v="556"/>
    <x v="0"/>
  </r>
  <r>
    <n v="11596804065"/>
    <x v="9"/>
    <s v="1"/>
    <m/>
    <x v="1"/>
    <x v="1"/>
    <x v="52"/>
    <s v="21 to 30%"/>
    <n v="8"/>
    <n v="0"/>
    <n v="0"/>
    <s v="More than a year"/>
    <n v="15"/>
    <s v="No"/>
    <m/>
    <m/>
    <m/>
    <m/>
    <m/>
    <m/>
    <m/>
    <m/>
    <m/>
    <m/>
    <m/>
    <m/>
    <m/>
    <n v="0"/>
    <s v="0 - 9%"/>
    <m/>
    <s v=""/>
    <s v="Yes"/>
    <s v="Bond(s)"/>
    <m/>
    <m/>
    <m/>
    <m/>
    <m/>
    <s v="No"/>
    <s v="No"/>
    <m/>
    <m/>
    <m/>
    <m/>
    <m/>
    <m/>
    <m/>
    <m/>
    <m/>
    <m/>
    <s v="Not sure"/>
    <m/>
    <x v="557"/>
    <x v="0"/>
  </r>
  <r>
    <n v="11596821644"/>
    <x v="8"/>
    <s v="1"/>
    <m/>
    <x v="0"/>
    <x v="2"/>
    <x v="18"/>
    <s v="11 to 20%"/>
    <n v="3"/>
    <n v="0"/>
    <n v="1"/>
    <s v="More than a year"/>
    <n v="15"/>
    <s v="No"/>
    <m/>
    <m/>
    <m/>
    <m/>
    <m/>
    <m/>
    <m/>
    <m/>
    <m/>
    <m/>
    <m/>
    <m/>
    <m/>
    <n v="0"/>
    <s v="0 - 9%"/>
    <m/>
    <s v=""/>
    <s v="No"/>
    <m/>
    <m/>
    <m/>
    <s v="Not borrowing"/>
    <m/>
    <m/>
    <s v="Not applicable"/>
    <s v="No"/>
    <m/>
    <m/>
    <m/>
    <m/>
    <m/>
    <s v="Help accessing Personal Protective Equipment (PPE)"/>
    <m/>
    <m/>
    <m/>
    <m/>
    <m/>
    <m/>
    <x v="558"/>
    <x v="0"/>
  </r>
  <r>
    <n v="11596823848"/>
    <x v="3"/>
    <s v="1"/>
    <m/>
    <x v="1"/>
    <x v="2"/>
    <x v="7"/>
    <s v="1 to 10%"/>
    <n v="0"/>
    <n v="2"/>
    <n v="1"/>
    <s v="More than a year"/>
    <n v="15"/>
    <s v="No"/>
    <m/>
    <m/>
    <m/>
    <m/>
    <m/>
    <m/>
    <m/>
    <m/>
    <m/>
    <m/>
    <m/>
    <m/>
    <m/>
    <n v="0"/>
    <s v="0 - 9%"/>
    <m/>
    <s v=""/>
    <s v="No"/>
    <m/>
    <m/>
    <m/>
    <s v="Not borrowing"/>
    <m/>
    <m/>
    <s v="No"/>
    <s v="No"/>
    <m/>
    <m/>
    <m/>
    <m/>
    <m/>
    <m/>
    <m/>
    <m/>
    <m/>
    <m/>
    <m/>
    <s v="None/NA"/>
    <x v="559"/>
    <x v="0"/>
  </r>
  <r>
    <n v="11596847257"/>
    <x v="3"/>
    <s v="1"/>
    <m/>
    <x v="1"/>
    <x v="2"/>
    <x v="7"/>
    <s v="1 to 10%"/>
    <n v="3"/>
    <n v="1"/>
    <n v="1"/>
    <s v="7 to 12 months"/>
    <n v="9"/>
    <s v="Yes"/>
    <m/>
    <m/>
    <m/>
    <m/>
    <m/>
    <m/>
    <m/>
    <m/>
    <s v="unsure"/>
    <m/>
    <m/>
    <s v="Decrease"/>
    <n v="10"/>
    <n v="-10"/>
    <s v="-10 - -1%"/>
    <n v="3300"/>
    <n v="-3300"/>
    <s v="Yes"/>
    <m/>
    <s v="U.S. Department of Agriculture loan(s)"/>
    <m/>
    <m/>
    <m/>
    <m/>
    <s v="No"/>
    <s v="No"/>
    <m/>
    <m/>
    <m/>
    <m/>
    <m/>
    <m/>
    <m/>
    <m/>
    <m/>
    <m/>
    <s v="Not sure"/>
    <m/>
    <x v="560"/>
    <x v="0"/>
  </r>
  <r>
    <n v="11596847258"/>
    <x v="13"/>
    <s v="1"/>
    <m/>
    <x v="0"/>
    <x v="2"/>
    <x v="0"/>
    <s v="21 to 30%"/>
    <n v="3"/>
    <n v="0"/>
    <n v="0"/>
    <s v="More than a year"/>
    <n v="15"/>
    <s v="Not sure"/>
    <m/>
    <m/>
    <m/>
    <m/>
    <m/>
    <m/>
    <m/>
    <m/>
    <m/>
    <m/>
    <m/>
    <m/>
    <m/>
    <n v="0"/>
    <s v="0 - 9%"/>
    <m/>
    <s v=""/>
    <s v="Yes"/>
    <s v="Bond(s)"/>
    <s v="U.S. Department of Agriculture loan(s)"/>
    <m/>
    <m/>
    <m/>
    <m/>
    <s v="No"/>
    <s v="No"/>
    <m/>
    <m/>
    <m/>
    <m/>
    <m/>
    <m/>
    <m/>
    <m/>
    <m/>
    <m/>
    <s v="Not sure"/>
    <m/>
    <x v="561"/>
    <x v="0"/>
  </r>
  <r>
    <n v="11596864225"/>
    <x v="3"/>
    <s v="1"/>
    <m/>
    <x v="1"/>
    <x v="3"/>
    <x v="7"/>
    <s v="1 to 10%"/>
    <n v="0"/>
    <n v="2"/>
    <n v="0"/>
    <s v="7 to 12 months"/>
    <n v="9"/>
    <s v="Not sure"/>
    <m/>
    <m/>
    <m/>
    <m/>
    <m/>
    <m/>
    <m/>
    <m/>
    <m/>
    <m/>
    <m/>
    <m/>
    <m/>
    <n v="0"/>
    <s v="0 - 9%"/>
    <m/>
    <s v=""/>
    <s v="Yes"/>
    <m/>
    <m/>
    <s v="State Revolving Fund loan(s)"/>
    <m/>
    <m/>
    <m/>
    <s v="No"/>
    <s v="No"/>
    <m/>
    <m/>
    <m/>
    <m/>
    <m/>
    <m/>
    <m/>
    <m/>
    <m/>
    <m/>
    <s v="Not sure"/>
    <m/>
    <x v="48"/>
    <x v="0"/>
  </r>
  <r>
    <n v="11596868717"/>
    <x v="27"/>
    <s v="1"/>
    <m/>
    <x v="1"/>
    <x v="2"/>
    <x v="11"/>
    <s v="1 to 10%"/>
    <n v="6"/>
    <n v="2"/>
    <n v="0"/>
    <s v="Don't know"/>
    <s v=""/>
    <s v="No"/>
    <m/>
    <m/>
    <m/>
    <m/>
    <m/>
    <m/>
    <m/>
    <m/>
    <m/>
    <m/>
    <m/>
    <m/>
    <m/>
    <n v="0"/>
    <s v="0 - 9%"/>
    <m/>
    <s v=""/>
    <m/>
    <m/>
    <m/>
    <m/>
    <m/>
    <m/>
    <m/>
    <m/>
    <m/>
    <m/>
    <m/>
    <m/>
    <m/>
    <m/>
    <m/>
    <m/>
    <m/>
    <m/>
    <m/>
    <m/>
    <m/>
    <x v="562"/>
    <x v="0"/>
  </r>
  <r>
    <n v="11596871017"/>
    <x v="25"/>
    <s v="1"/>
    <m/>
    <x v="0"/>
    <x v="2"/>
    <x v="14"/>
    <s v="11 to 20%"/>
    <n v="1"/>
    <n v="1"/>
    <n v="0"/>
    <s v="Not applicable - our system is presently unable to pay for all system expenses"/>
    <n v="0"/>
    <s v="Yes"/>
    <s v="paying staff"/>
    <m/>
    <s v="paying bills, like electricity"/>
    <s v="paying for chemicals"/>
    <s v="maintaining our system"/>
    <s v="complying with state and/or federal regulations"/>
    <s v="delaying or impeding capital improvement projects"/>
    <s v="paying back existing debt"/>
    <m/>
    <m/>
    <m/>
    <s v="Decrease"/>
    <n v="16"/>
    <n v="-16"/>
    <s v="-20 - -11%"/>
    <n v="5200"/>
    <n v="-5200"/>
    <s v="Yes"/>
    <m/>
    <s v="U.S. Department of Agriculture loan(s)"/>
    <s v="State Revolving Fund loan(s)"/>
    <m/>
    <m/>
    <m/>
    <s v="Yes"/>
    <s v="No"/>
    <m/>
    <m/>
    <m/>
    <s v="Help accessing financial assistance"/>
    <m/>
    <m/>
    <m/>
    <m/>
    <m/>
    <m/>
    <m/>
    <m/>
    <x v="563"/>
    <x v="0"/>
  </r>
  <r>
    <n v="11596928775"/>
    <x v="15"/>
    <s v="1"/>
    <m/>
    <x v="1"/>
    <x v="2"/>
    <x v="2"/>
    <s v="11 to 20%"/>
    <n v="1"/>
    <n v="1"/>
    <n v="0"/>
    <s v="More than a year"/>
    <n v="15"/>
    <s v="No"/>
    <m/>
    <m/>
    <m/>
    <m/>
    <m/>
    <m/>
    <m/>
    <m/>
    <m/>
    <m/>
    <m/>
    <m/>
    <m/>
    <n v="0"/>
    <s v="0 - 9%"/>
    <m/>
    <s v=""/>
    <s v="Yes"/>
    <s v="Bond(s)"/>
    <s v="U.S. Department of Agriculture loan(s)"/>
    <m/>
    <m/>
    <m/>
    <m/>
    <s v="No"/>
    <s v="No"/>
    <m/>
    <m/>
    <m/>
    <m/>
    <m/>
    <m/>
    <m/>
    <m/>
    <m/>
    <m/>
    <s v="Not sure"/>
    <m/>
    <x v="564"/>
    <x v="0"/>
  </r>
  <r>
    <n v="11596941615"/>
    <x v="3"/>
    <s v="0"/>
    <m/>
    <x v="1"/>
    <x v="2"/>
    <x v="7"/>
    <s v="1 to 10%"/>
    <n v="1"/>
    <n v="2"/>
    <n v="0"/>
    <s v="7 to 12 months"/>
    <n v="9"/>
    <s v="No"/>
    <m/>
    <m/>
    <m/>
    <m/>
    <m/>
    <m/>
    <m/>
    <m/>
    <m/>
    <m/>
    <m/>
    <m/>
    <m/>
    <n v="0"/>
    <s v="0 - 9%"/>
    <m/>
    <s v=""/>
    <s v="Yes"/>
    <m/>
    <s v="U.S. Department of Agriculture loan(s)"/>
    <m/>
    <m/>
    <m/>
    <m/>
    <s v="No"/>
    <s v="No"/>
    <m/>
    <m/>
    <m/>
    <m/>
    <m/>
    <m/>
    <m/>
    <m/>
    <m/>
    <m/>
    <s v="Not sure"/>
    <m/>
    <x v="19"/>
    <x v="0"/>
  </r>
  <r>
    <n v="11596949853"/>
    <x v="27"/>
    <s v="1"/>
    <m/>
    <x v="1"/>
    <x v="1"/>
    <x v="4"/>
    <s v="1 to 10%"/>
    <n v="9"/>
    <n v="6"/>
    <n v="0"/>
    <s v="Don't know"/>
    <s v=""/>
    <s v="No"/>
    <m/>
    <m/>
    <m/>
    <m/>
    <m/>
    <m/>
    <m/>
    <m/>
    <m/>
    <m/>
    <m/>
    <m/>
    <m/>
    <n v="0"/>
    <s v="0 - 9%"/>
    <m/>
    <s v=""/>
    <s v="Yes"/>
    <s v="Bond(s)"/>
    <m/>
    <m/>
    <m/>
    <m/>
    <m/>
    <s v="No"/>
    <s v="No"/>
    <m/>
    <m/>
    <m/>
    <m/>
    <m/>
    <s v="Help accessing Personal Protective Equipment (PPE)"/>
    <m/>
    <m/>
    <m/>
    <m/>
    <m/>
    <m/>
    <x v="565"/>
    <x v="0"/>
  </r>
  <r>
    <n v="11596950352"/>
    <x v="3"/>
    <s v="1"/>
    <m/>
    <x v="1"/>
    <x v="2"/>
    <x v="12"/>
    <s v="1 to 10%"/>
    <n v="1"/>
    <n v="1"/>
    <n v="0"/>
    <s v="7 to 12 months"/>
    <n v="9"/>
    <s v="No"/>
    <m/>
    <m/>
    <m/>
    <m/>
    <m/>
    <m/>
    <m/>
    <m/>
    <m/>
    <m/>
    <m/>
    <m/>
    <m/>
    <n v="0"/>
    <s v="0 - 9%"/>
    <m/>
    <s v=""/>
    <s v="Yes"/>
    <m/>
    <s v="U.S. Department of Agriculture loan(s)"/>
    <m/>
    <m/>
    <m/>
    <m/>
    <s v="No"/>
    <s v="No"/>
    <m/>
    <m/>
    <m/>
    <m/>
    <m/>
    <m/>
    <m/>
    <m/>
    <m/>
    <m/>
    <s v="Not sure"/>
    <m/>
    <x v="19"/>
    <x v="0"/>
  </r>
  <r>
    <n v="11596952624"/>
    <x v="7"/>
    <s v="1"/>
    <m/>
    <x v="1"/>
    <x v="2"/>
    <x v="11"/>
    <s v="1 to 10%"/>
    <n v="6"/>
    <n v="1"/>
    <n v="0"/>
    <s v="Don't know"/>
    <s v=""/>
    <s v="No"/>
    <m/>
    <m/>
    <m/>
    <m/>
    <m/>
    <m/>
    <m/>
    <m/>
    <m/>
    <m/>
    <m/>
    <m/>
    <m/>
    <n v="0"/>
    <s v="0 - 9%"/>
    <m/>
    <s v=""/>
    <s v="Yes"/>
    <s v="Bond(s)"/>
    <s v="U.S. Department of Agriculture loan(s)"/>
    <m/>
    <m/>
    <m/>
    <m/>
    <s v="No"/>
    <s v="No"/>
    <m/>
    <s v="None/NA"/>
    <m/>
    <m/>
    <m/>
    <m/>
    <m/>
    <m/>
    <m/>
    <m/>
    <s v="Not sure"/>
    <m/>
    <x v="192"/>
    <x v="0"/>
  </r>
  <r>
    <n v="11596953465"/>
    <x v="45"/>
    <s v="1"/>
    <m/>
    <x v="1"/>
    <x v="2"/>
    <x v="7"/>
    <s v="1 to 10%"/>
    <n v="2"/>
    <n v="0"/>
    <n v="1"/>
    <s v="Do not want to answer"/>
    <s v=""/>
    <s v="No"/>
    <m/>
    <m/>
    <m/>
    <m/>
    <m/>
    <m/>
    <m/>
    <m/>
    <m/>
    <m/>
    <m/>
    <m/>
    <m/>
    <n v="0"/>
    <s v="0 - 9%"/>
    <m/>
    <s v=""/>
    <s v="Yes"/>
    <m/>
    <s v="U.S. Department of Agriculture loan(s)"/>
    <m/>
    <m/>
    <m/>
    <m/>
    <s v="No"/>
    <s v="No"/>
    <m/>
    <m/>
    <m/>
    <m/>
    <m/>
    <m/>
    <m/>
    <m/>
    <m/>
    <m/>
    <m/>
    <s v="None/NA"/>
    <x v="566"/>
    <x v="0"/>
  </r>
  <r>
    <n v="11596972343"/>
    <x v="3"/>
    <s v="1"/>
    <m/>
    <x v="1"/>
    <x v="2"/>
    <x v="12"/>
    <s v="1 to 10%"/>
    <n v="0"/>
    <n v="2"/>
    <n v="1"/>
    <s v="7 to 12 months"/>
    <n v="9"/>
    <s v="No"/>
    <m/>
    <m/>
    <m/>
    <m/>
    <m/>
    <m/>
    <m/>
    <m/>
    <m/>
    <m/>
    <m/>
    <m/>
    <m/>
    <n v="0"/>
    <s v="0 - 9%"/>
    <m/>
    <s v=""/>
    <s v="Yes"/>
    <m/>
    <m/>
    <m/>
    <m/>
    <m/>
    <s v="Communities Unlimited"/>
    <s v="No"/>
    <s v="No"/>
    <m/>
    <m/>
    <m/>
    <m/>
    <m/>
    <m/>
    <m/>
    <m/>
    <m/>
    <m/>
    <s v="Not sure"/>
    <m/>
    <x v="19"/>
    <x v="0"/>
  </r>
  <r>
    <n v="11596984062"/>
    <x v="3"/>
    <s v="1"/>
    <m/>
    <x v="1"/>
    <x v="3"/>
    <x v="3"/>
    <m/>
    <n v="0"/>
    <n v="2"/>
    <n v="1"/>
    <s v="7 to 12 months"/>
    <n v="9"/>
    <s v="No"/>
    <m/>
    <m/>
    <m/>
    <m/>
    <m/>
    <m/>
    <m/>
    <m/>
    <m/>
    <m/>
    <m/>
    <m/>
    <m/>
    <n v="0"/>
    <s v="0 - 9%"/>
    <m/>
    <s v=""/>
    <s v="Yes"/>
    <m/>
    <m/>
    <m/>
    <m/>
    <m/>
    <s v="Communities Unlimited"/>
    <s v="No"/>
    <s v="No"/>
    <m/>
    <m/>
    <m/>
    <m/>
    <m/>
    <m/>
    <m/>
    <m/>
    <m/>
    <m/>
    <s v="Not sure"/>
    <m/>
    <x v="567"/>
    <x v="0"/>
  </r>
  <r>
    <n v="11596989972"/>
    <x v="44"/>
    <s v="1"/>
    <m/>
    <x v="0"/>
    <x v="1"/>
    <x v="3"/>
    <m/>
    <n v="3"/>
    <n v="0"/>
    <n v="1"/>
    <s v="Don't know"/>
    <s v=""/>
    <s v="Not sure"/>
    <m/>
    <m/>
    <m/>
    <m/>
    <m/>
    <m/>
    <m/>
    <m/>
    <m/>
    <m/>
    <m/>
    <m/>
    <m/>
    <n v="0"/>
    <s v="0 - 9%"/>
    <m/>
    <s v=""/>
    <s v="Yes"/>
    <m/>
    <m/>
    <m/>
    <m/>
    <m/>
    <s v="Loan - other"/>
    <s v="No"/>
    <s v="No"/>
    <m/>
    <m/>
    <m/>
    <m/>
    <s v="Help with operations and maintenance"/>
    <m/>
    <m/>
    <m/>
    <m/>
    <m/>
    <m/>
    <m/>
    <x v="568"/>
    <x v="0"/>
  </r>
  <r>
    <n v="11596991597"/>
    <x v="15"/>
    <s v="1"/>
    <m/>
    <x v="0"/>
    <x v="1"/>
    <x v="61"/>
    <s v="71 to 80%"/>
    <n v="9"/>
    <n v="0"/>
    <n v="0"/>
    <s v="More than a year"/>
    <n v="15"/>
    <s v="Yes"/>
    <m/>
    <m/>
    <m/>
    <m/>
    <m/>
    <m/>
    <s v="delaying or impeding capital improvement projects"/>
    <m/>
    <m/>
    <m/>
    <m/>
    <s v="Increase"/>
    <n v="52"/>
    <n v="52"/>
    <s v="50 - 59%"/>
    <n v="253500"/>
    <n v="253500"/>
    <s v="Yes"/>
    <s v="Bond(s)"/>
    <m/>
    <m/>
    <m/>
    <m/>
    <m/>
    <s v="No"/>
    <s v="No"/>
    <m/>
    <m/>
    <m/>
    <m/>
    <m/>
    <m/>
    <m/>
    <m/>
    <m/>
    <m/>
    <m/>
    <s v="Help with collecting payments"/>
    <x v="569"/>
    <x v="1"/>
  </r>
  <r>
    <n v="11596998693"/>
    <x v="15"/>
    <s v="Multiple"/>
    <m/>
    <x v="1"/>
    <x v="1"/>
    <x v="12"/>
    <s v="1 to 10%"/>
    <n v="4"/>
    <n v="0"/>
    <n v="0"/>
    <s v="Don't know"/>
    <s v=""/>
    <s v="No"/>
    <m/>
    <m/>
    <m/>
    <m/>
    <m/>
    <m/>
    <m/>
    <m/>
    <m/>
    <m/>
    <m/>
    <m/>
    <m/>
    <n v="0"/>
    <s v="0 - 9%"/>
    <m/>
    <s v=""/>
    <s v="Yes"/>
    <m/>
    <s v="U.S. Department of Agriculture loan(s)"/>
    <s v="State Revolving Fund loan(s)"/>
    <m/>
    <m/>
    <s v="State gov. agency"/>
    <s v="No"/>
    <s v="No"/>
    <m/>
    <m/>
    <m/>
    <m/>
    <m/>
    <m/>
    <m/>
    <m/>
    <m/>
    <m/>
    <s v="Not sure"/>
    <s v="Help with additional emergency recovery"/>
    <x v="19"/>
    <x v="0"/>
  </r>
  <r>
    <n v="11597012774"/>
    <x v="3"/>
    <s v="1"/>
    <m/>
    <x v="1"/>
    <x v="1"/>
    <x v="4"/>
    <s v="1 to 10%"/>
    <n v="2"/>
    <n v="2"/>
    <n v="1"/>
    <s v="Don't know"/>
    <s v=""/>
    <s v="Yes"/>
    <s v="paying staff"/>
    <s v="keeping staff"/>
    <s v="paying bills, like electricity"/>
    <s v="paying for chemicals"/>
    <s v="maintaining our system"/>
    <s v="complying with state and/or federal regulations"/>
    <s v="delaying or impeding capital improvement projects"/>
    <m/>
    <m/>
    <m/>
    <m/>
    <s v="Decrease"/>
    <n v="6.41"/>
    <n v="-6.41"/>
    <s v="-10 - -1%"/>
    <n v="7719.56"/>
    <n v="-7719.56"/>
    <s v="Yes"/>
    <m/>
    <s v="U.S. Department of Agriculture loan(s)"/>
    <m/>
    <m/>
    <m/>
    <m/>
    <s v="Not applicable"/>
    <s v="No"/>
    <m/>
    <m/>
    <m/>
    <m/>
    <m/>
    <m/>
    <m/>
    <m/>
    <m/>
    <m/>
    <s v="Not sure"/>
    <m/>
    <x v="570"/>
    <x v="0"/>
  </r>
  <r>
    <n v="11597043160"/>
    <x v="7"/>
    <s v="1"/>
    <m/>
    <x v="1"/>
    <x v="1"/>
    <x v="36"/>
    <s v="11 to 20%"/>
    <n v="4"/>
    <n v="0"/>
    <n v="1"/>
    <s v="2 to 6 months"/>
    <n v="4"/>
    <s v="Yes"/>
    <m/>
    <m/>
    <m/>
    <m/>
    <m/>
    <m/>
    <s v="delaying or impeding capital improvement projects"/>
    <m/>
    <m/>
    <m/>
    <m/>
    <s v="Decrease"/>
    <n v="40"/>
    <n v="-40"/>
    <s v="-40 - -31%"/>
    <n v="20000"/>
    <n v="-20000"/>
    <s v="Yes"/>
    <s v="Bond(s)"/>
    <s v="U.S. Department of Agriculture loan(s)"/>
    <m/>
    <m/>
    <m/>
    <m/>
    <s v="No"/>
    <s v="No"/>
    <m/>
    <s v="None/NA"/>
    <m/>
    <s v="Help accessing financial assistance"/>
    <m/>
    <s v="Help accessing Personal Protective Equipment (PPE)"/>
    <m/>
    <m/>
    <m/>
    <s v="Help planning for or adjusting to any future reopening (flushing, financing reconnections, etc.)"/>
    <m/>
    <m/>
    <x v="571"/>
    <x v="0"/>
  </r>
  <r>
    <n v="11597092745"/>
    <x v="15"/>
    <s v="1"/>
    <m/>
    <x v="0"/>
    <x v="2"/>
    <x v="18"/>
    <s v="11 to 20%"/>
    <n v="1"/>
    <n v="0"/>
    <n v="0"/>
    <s v="More than a year"/>
    <n v="15"/>
    <s v="No"/>
    <m/>
    <m/>
    <m/>
    <m/>
    <m/>
    <m/>
    <m/>
    <m/>
    <m/>
    <m/>
    <m/>
    <m/>
    <m/>
    <n v="0"/>
    <s v="0 - 9%"/>
    <m/>
    <s v=""/>
    <s v="Yes"/>
    <m/>
    <s v="U.S. Department of Agriculture loan(s)"/>
    <m/>
    <m/>
    <m/>
    <s v="State gov. agency"/>
    <s v="No"/>
    <s v="No"/>
    <m/>
    <m/>
    <m/>
    <m/>
    <m/>
    <m/>
    <m/>
    <m/>
    <m/>
    <m/>
    <m/>
    <s v="None/NA"/>
    <x v="572"/>
    <x v="0"/>
  </r>
  <r>
    <n v="11597110747"/>
    <x v="15"/>
    <s v="1"/>
    <m/>
    <x v="0"/>
    <x v="2"/>
    <x v="13"/>
    <s v="1 to 10%"/>
    <n v="0"/>
    <n v="3"/>
    <n v="1"/>
    <s v="7 to 12 months"/>
    <n v="9"/>
    <s v="Yes"/>
    <s v="paying staff"/>
    <s v="keeping staff"/>
    <s v="paying bills, like electricity"/>
    <s v="paying for chemicals"/>
    <s v="maintaining our system"/>
    <s v="complying with state and/or federal regulations"/>
    <m/>
    <m/>
    <m/>
    <m/>
    <s v="Paying for supplies"/>
    <s v="Decrease"/>
    <n v="8.5"/>
    <n v="-8.5"/>
    <s v="-10 - -1%"/>
    <n v="1100"/>
    <n v="-1100"/>
    <s v="Yes"/>
    <m/>
    <m/>
    <m/>
    <m/>
    <m/>
    <s v="State gov. agency"/>
    <s v="No"/>
    <s v="Yes"/>
    <s v="Closed offices"/>
    <m/>
    <m/>
    <s v="Help accessing financial assistance"/>
    <m/>
    <m/>
    <m/>
    <s v="Help complying with state and/or federal regulations"/>
    <m/>
    <m/>
    <s v="Not sure"/>
    <m/>
    <x v="573"/>
    <x v="0"/>
  </r>
  <r>
    <n v="11597117314"/>
    <x v="1"/>
    <s v="1"/>
    <m/>
    <x v="1"/>
    <x v="2"/>
    <x v="13"/>
    <s v="1 to 10%"/>
    <n v="4"/>
    <n v="0"/>
    <n v="0"/>
    <s v="Less than 2 months"/>
    <n v="1"/>
    <s v="Yes"/>
    <s v="paying staff"/>
    <m/>
    <s v="paying bills, like electricity"/>
    <s v="paying for chemicals"/>
    <s v="maintaining our system"/>
    <m/>
    <m/>
    <s v="paying back existing debt"/>
    <m/>
    <m/>
    <m/>
    <s v="Decrease"/>
    <m/>
    <s v=""/>
    <s v=""/>
    <m/>
    <s v=""/>
    <s v="Yes"/>
    <m/>
    <s v="U.S. Department of Agriculture loan(s)"/>
    <m/>
    <m/>
    <m/>
    <m/>
    <s v="No"/>
    <s v="No"/>
    <m/>
    <m/>
    <m/>
    <m/>
    <m/>
    <m/>
    <m/>
    <m/>
    <m/>
    <m/>
    <s v="Not sure"/>
    <m/>
    <x v="574"/>
    <x v="0"/>
  </r>
  <r>
    <n v="11597143696"/>
    <x v="43"/>
    <s v="1"/>
    <m/>
    <x v="0"/>
    <x v="2"/>
    <x v="26"/>
    <s v="31 to 40%"/>
    <n v="1"/>
    <n v="2"/>
    <n v="3"/>
    <s v="7 to 12 months"/>
    <n v="9"/>
    <s v="Yes"/>
    <m/>
    <m/>
    <m/>
    <m/>
    <m/>
    <m/>
    <m/>
    <m/>
    <s v="unsure"/>
    <m/>
    <m/>
    <s v="No change"/>
    <n v="0"/>
    <n v="0"/>
    <s v="0 - 9%"/>
    <n v="0"/>
    <n v="0"/>
    <s v="No"/>
    <m/>
    <m/>
    <m/>
    <s v="Not borrowing"/>
    <m/>
    <m/>
    <s v="Not applicable"/>
    <s v="No"/>
    <m/>
    <m/>
    <s v="Help navigating resources and/or policy changes"/>
    <m/>
    <m/>
    <m/>
    <m/>
    <m/>
    <m/>
    <m/>
    <m/>
    <m/>
    <x v="575"/>
    <x v="0"/>
  </r>
  <r>
    <n v="11597160150"/>
    <x v="7"/>
    <s v="6"/>
    <m/>
    <x v="1"/>
    <x v="2"/>
    <x v="18"/>
    <s v="11 to 20%"/>
    <m/>
    <m/>
    <m/>
    <s v="2 to 6 months"/>
    <n v="4"/>
    <s v="Not sure"/>
    <m/>
    <m/>
    <m/>
    <m/>
    <m/>
    <m/>
    <m/>
    <m/>
    <m/>
    <m/>
    <m/>
    <m/>
    <m/>
    <n v="0"/>
    <s v="0 - 9%"/>
    <m/>
    <s v=""/>
    <s v="Yes"/>
    <m/>
    <m/>
    <s v="State Revolving Fund loan(s)"/>
    <m/>
    <m/>
    <s v="State gov. agency"/>
    <s v="No"/>
    <s v="No"/>
    <m/>
    <m/>
    <m/>
    <m/>
    <m/>
    <m/>
    <m/>
    <m/>
    <m/>
    <m/>
    <m/>
    <s v="None/NA"/>
    <x v="19"/>
    <x v="0"/>
  </r>
  <r>
    <n v="11597178818"/>
    <x v="8"/>
    <s v="1"/>
    <m/>
    <x v="0"/>
    <x v="3"/>
    <x v="2"/>
    <s v="11 to 20%"/>
    <n v="0"/>
    <n v="2"/>
    <n v="1"/>
    <s v="More than a year"/>
    <n v="15"/>
    <s v="No"/>
    <m/>
    <m/>
    <m/>
    <m/>
    <m/>
    <m/>
    <m/>
    <m/>
    <m/>
    <m/>
    <m/>
    <m/>
    <m/>
    <n v="0"/>
    <s v="0 - 9%"/>
    <m/>
    <s v=""/>
    <s v="Yes"/>
    <m/>
    <s v="U.S. Department of Agriculture loan(s)"/>
    <m/>
    <m/>
    <m/>
    <m/>
    <s v="No"/>
    <s v="No"/>
    <m/>
    <m/>
    <m/>
    <m/>
    <m/>
    <s v="Help accessing Personal Protective Equipment (PPE)"/>
    <m/>
    <m/>
    <m/>
    <m/>
    <m/>
    <m/>
    <x v="576"/>
    <x v="0"/>
  </r>
  <r>
    <n v="11597209720"/>
    <x v="27"/>
    <s v="1"/>
    <m/>
    <x v="1"/>
    <x v="2"/>
    <x v="12"/>
    <s v="1 to 10%"/>
    <n v="2"/>
    <n v="0"/>
    <n v="1"/>
    <s v="Don't know"/>
    <s v=""/>
    <s v="Yes"/>
    <m/>
    <m/>
    <m/>
    <s v="paying for chemicals"/>
    <s v="maintaining our system"/>
    <m/>
    <m/>
    <s v="paying back existing debt"/>
    <m/>
    <m/>
    <m/>
    <s v="Decrease"/>
    <n v="10"/>
    <n v="-10"/>
    <s v="-10 - -1%"/>
    <n v="2000"/>
    <n v="-2000"/>
    <s v="Yes"/>
    <s v="Bond(s)"/>
    <s v="U.S. Department of Agriculture loan(s)"/>
    <m/>
    <m/>
    <m/>
    <m/>
    <s v="No"/>
    <s v="Yes"/>
    <s v="Communication/Discussion - Details of discussion not provided"/>
    <m/>
    <m/>
    <m/>
    <m/>
    <m/>
    <m/>
    <m/>
    <m/>
    <m/>
    <s v="Not sure"/>
    <m/>
    <x v="577"/>
    <x v="0"/>
  </r>
  <r>
    <n v="11597225420"/>
    <x v="6"/>
    <s v="1"/>
    <m/>
    <x v="1"/>
    <x v="3"/>
    <x v="24"/>
    <s v="91 to 100%"/>
    <n v="0"/>
    <n v="1"/>
    <n v="0"/>
    <s v="Don't know"/>
    <s v=""/>
    <s v="Yes"/>
    <s v="paying staff"/>
    <m/>
    <m/>
    <s v="paying for chemicals"/>
    <s v="maintaining our system"/>
    <m/>
    <m/>
    <m/>
    <m/>
    <m/>
    <m/>
    <s v="Decrease"/>
    <m/>
    <s v=""/>
    <s v=""/>
    <m/>
    <s v=""/>
    <s v="No"/>
    <m/>
    <m/>
    <m/>
    <s v="Not borrowing"/>
    <m/>
    <m/>
    <s v="Not applicable"/>
    <s v="No"/>
    <m/>
    <m/>
    <m/>
    <m/>
    <m/>
    <m/>
    <m/>
    <m/>
    <m/>
    <m/>
    <s v="Not sure"/>
    <m/>
    <x v="503"/>
    <x v="0"/>
  </r>
  <r>
    <n v="11597229828"/>
    <x v="35"/>
    <s v="1"/>
    <m/>
    <x v="0"/>
    <x v="1"/>
    <x v="2"/>
    <s v="11 to 20%"/>
    <n v="7"/>
    <n v="0"/>
    <n v="0"/>
    <s v="2 to 6 months"/>
    <n v="4"/>
    <s v="Yes"/>
    <s v="paying staff"/>
    <s v="keeping staff"/>
    <m/>
    <m/>
    <s v="maintaining our system"/>
    <s v="complying with state and/or federal regulations"/>
    <s v="delaying or impeding capital improvement projects"/>
    <m/>
    <m/>
    <m/>
    <m/>
    <s v="Increase"/>
    <n v="10"/>
    <n v="10"/>
    <s v="10 - 19%"/>
    <n v="11500"/>
    <n v="11500"/>
    <s v="Yes"/>
    <m/>
    <m/>
    <s v="State Revolving Fund loan(s)"/>
    <m/>
    <m/>
    <m/>
    <s v="No"/>
    <s v="No"/>
    <m/>
    <m/>
    <m/>
    <m/>
    <m/>
    <m/>
    <m/>
    <m/>
    <m/>
    <m/>
    <s v="Not sure"/>
    <m/>
    <x v="578"/>
    <x v="0"/>
  </r>
  <r>
    <n v="11597234712"/>
    <x v="22"/>
    <s v="1"/>
    <m/>
    <x v="0"/>
    <x v="0"/>
    <x v="3"/>
    <m/>
    <n v="0"/>
    <n v="1"/>
    <n v="1"/>
    <s v="Don't know"/>
    <s v=""/>
    <s v="Not sure"/>
    <m/>
    <m/>
    <m/>
    <m/>
    <m/>
    <m/>
    <m/>
    <m/>
    <m/>
    <m/>
    <m/>
    <m/>
    <m/>
    <n v="0"/>
    <s v="0 - 9%"/>
    <m/>
    <s v=""/>
    <s v="Yes"/>
    <m/>
    <s v="U.S. Department of Agriculture loan(s)"/>
    <m/>
    <m/>
    <m/>
    <m/>
    <s v="No"/>
    <s v="No"/>
    <m/>
    <m/>
    <s v="Help navigating resources and/or policy changes"/>
    <m/>
    <s v="Help with operations and maintenance"/>
    <m/>
    <m/>
    <m/>
    <s v="Help communicating with customers"/>
    <m/>
    <m/>
    <m/>
    <x v="579"/>
    <x v="0"/>
  </r>
  <r>
    <n v="11597277119"/>
    <x v="2"/>
    <s v="1"/>
    <m/>
    <x v="0"/>
    <x v="2"/>
    <x v="7"/>
    <s v="1 to 10%"/>
    <n v="4"/>
    <n v="1"/>
    <n v="0"/>
    <s v="2 to 6 months"/>
    <n v="4"/>
    <s v="Yes"/>
    <s v="paying staff"/>
    <m/>
    <m/>
    <s v="paying for chemicals"/>
    <s v="maintaining our system"/>
    <m/>
    <s v="delaying or impeding capital improvement projects"/>
    <m/>
    <m/>
    <m/>
    <m/>
    <s v="Decrease"/>
    <n v="5"/>
    <n v="-5"/>
    <s v="-10 - -1%"/>
    <n v="1335"/>
    <n v="-1335"/>
    <s v="Yes"/>
    <m/>
    <m/>
    <s v="State Revolving Fund loan(s)"/>
    <m/>
    <m/>
    <s v="Bank loan"/>
    <s v="No"/>
    <s v="No"/>
    <m/>
    <m/>
    <m/>
    <s v="Help accessing financial assistance"/>
    <m/>
    <m/>
    <m/>
    <m/>
    <m/>
    <m/>
    <m/>
    <m/>
    <x v="580"/>
    <x v="0"/>
  </r>
  <r>
    <n v="11597281277"/>
    <x v="3"/>
    <s v="1"/>
    <m/>
    <x v="1"/>
    <x v="1"/>
    <x v="9"/>
    <s v="1 to 10%"/>
    <n v="6"/>
    <n v="0"/>
    <n v="0"/>
    <s v="Don't know"/>
    <s v=""/>
    <s v="Not sure"/>
    <m/>
    <m/>
    <m/>
    <m/>
    <m/>
    <m/>
    <m/>
    <m/>
    <m/>
    <m/>
    <m/>
    <m/>
    <m/>
    <n v="0"/>
    <s v="0 - 9%"/>
    <m/>
    <s v=""/>
    <s v="Yes"/>
    <m/>
    <s v="U.S. Department of Agriculture loan(s)"/>
    <m/>
    <m/>
    <m/>
    <m/>
    <s v="No"/>
    <s v="No"/>
    <m/>
    <m/>
    <m/>
    <m/>
    <m/>
    <m/>
    <m/>
    <m/>
    <m/>
    <m/>
    <s v="Not sure"/>
    <m/>
    <x v="581"/>
    <x v="0"/>
  </r>
  <r>
    <n v="11597325504"/>
    <x v="3"/>
    <s v="4"/>
    <m/>
    <x v="1"/>
    <x v="1"/>
    <x v="24"/>
    <s v="91 to 100%"/>
    <n v="8"/>
    <n v="0"/>
    <n v="0"/>
    <s v="Don't know"/>
    <s v=""/>
    <s v="No"/>
    <m/>
    <m/>
    <m/>
    <m/>
    <m/>
    <m/>
    <m/>
    <m/>
    <m/>
    <m/>
    <m/>
    <m/>
    <m/>
    <n v="0"/>
    <s v="0 - 9%"/>
    <m/>
    <s v=""/>
    <m/>
    <m/>
    <m/>
    <m/>
    <m/>
    <s v="Do not want to answer"/>
    <m/>
    <s v="No"/>
    <s v="No"/>
    <m/>
    <m/>
    <m/>
    <m/>
    <m/>
    <m/>
    <m/>
    <m/>
    <m/>
    <m/>
    <s v="Not sure"/>
    <m/>
    <x v="19"/>
    <x v="0"/>
  </r>
  <r>
    <n v="11597336604"/>
    <x v="44"/>
    <s v="1"/>
    <m/>
    <x v="1"/>
    <x v="2"/>
    <x v="21"/>
    <s v="21 to 30%"/>
    <n v="2"/>
    <n v="1"/>
    <n v="2"/>
    <s v="Don't know"/>
    <s v=""/>
    <s v="Yes"/>
    <m/>
    <m/>
    <m/>
    <m/>
    <s v="maintaining our system"/>
    <s v="complying with state and/or federal regulations"/>
    <s v="delaying or impeding capital improvement projects"/>
    <m/>
    <m/>
    <m/>
    <m/>
    <s v="Decrease"/>
    <n v="71"/>
    <n v="-71"/>
    <s v="-80 - -71%"/>
    <n v="8192"/>
    <n v="-8192"/>
    <s v="No"/>
    <m/>
    <m/>
    <m/>
    <s v="Not borrowing"/>
    <m/>
    <m/>
    <s v="Not applicable"/>
    <s v="No"/>
    <m/>
    <s v="None/NA"/>
    <m/>
    <m/>
    <s v="Help with operations and maintenance"/>
    <m/>
    <m/>
    <s v="Help complying with state and/or federal regulations"/>
    <m/>
    <m/>
    <m/>
    <m/>
    <x v="582"/>
    <x v="0"/>
  </r>
  <r>
    <n v="11597390479"/>
    <x v="8"/>
    <s v="1"/>
    <m/>
    <x v="0"/>
    <x v="2"/>
    <x v="14"/>
    <s v="11 to 20%"/>
    <n v="1"/>
    <n v="1"/>
    <n v="1"/>
    <s v="7 to 12 months"/>
    <n v="9"/>
    <s v="Not sure"/>
    <m/>
    <m/>
    <m/>
    <m/>
    <m/>
    <m/>
    <m/>
    <m/>
    <m/>
    <m/>
    <m/>
    <m/>
    <m/>
    <n v="0"/>
    <s v="0 - 9%"/>
    <m/>
    <s v=""/>
    <m/>
    <m/>
    <m/>
    <m/>
    <m/>
    <s v="Do not want to answer"/>
    <m/>
    <s v="Not applicable"/>
    <s v="Not sure"/>
    <m/>
    <s v="None/NA"/>
    <m/>
    <m/>
    <m/>
    <m/>
    <m/>
    <m/>
    <m/>
    <m/>
    <s v="Not sure"/>
    <m/>
    <x v="583"/>
    <x v="0"/>
  </r>
  <r>
    <n v="11597441274"/>
    <x v="3"/>
    <s v="0"/>
    <m/>
    <x v="2"/>
    <x v="3"/>
    <x v="22"/>
    <s v="1 to 10%"/>
    <n v="0"/>
    <n v="2"/>
    <n v="1"/>
    <s v="7 to 12 months"/>
    <n v="9"/>
    <s v="No"/>
    <m/>
    <m/>
    <m/>
    <m/>
    <m/>
    <m/>
    <m/>
    <m/>
    <m/>
    <m/>
    <m/>
    <m/>
    <m/>
    <n v="0"/>
    <s v="0 - 9%"/>
    <m/>
    <s v=""/>
    <s v="No"/>
    <m/>
    <m/>
    <m/>
    <s v="Not borrowing"/>
    <m/>
    <m/>
    <s v="Not applicable"/>
    <s v="No"/>
    <m/>
    <m/>
    <m/>
    <m/>
    <m/>
    <m/>
    <m/>
    <m/>
    <m/>
    <m/>
    <s v="Not sure"/>
    <m/>
    <x v="8"/>
    <x v="0"/>
  </r>
  <r>
    <n v="11597487362"/>
    <x v="47"/>
    <s v="1"/>
    <m/>
    <x v="0"/>
    <x v="2"/>
    <x v="17"/>
    <s v="31 to 40%"/>
    <n v="1"/>
    <n v="1"/>
    <n v="0"/>
    <s v="2 to 6 months"/>
    <n v="4"/>
    <s v="Not sure"/>
    <m/>
    <m/>
    <m/>
    <m/>
    <m/>
    <m/>
    <m/>
    <m/>
    <m/>
    <m/>
    <m/>
    <m/>
    <m/>
    <n v="0"/>
    <s v="0 - 9%"/>
    <m/>
    <s v=""/>
    <s v="Yes"/>
    <s v="Bond(s)"/>
    <s v="U.S. Department of Agriculture loan(s)"/>
    <m/>
    <m/>
    <m/>
    <m/>
    <s v="No"/>
    <s v="No"/>
    <m/>
    <m/>
    <m/>
    <m/>
    <m/>
    <m/>
    <m/>
    <m/>
    <m/>
    <m/>
    <s v="Not sure"/>
    <m/>
    <x v="584"/>
    <x v="0"/>
  </r>
  <r>
    <n v="11597504670"/>
    <x v="47"/>
    <s v="1"/>
    <m/>
    <x v="0"/>
    <x v="2"/>
    <x v="8"/>
    <s v="21 to 30%"/>
    <n v="1"/>
    <n v="0"/>
    <n v="0"/>
    <s v="2 to 6 months"/>
    <n v="4"/>
    <s v="No"/>
    <m/>
    <m/>
    <m/>
    <m/>
    <m/>
    <m/>
    <m/>
    <m/>
    <m/>
    <m/>
    <m/>
    <m/>
    <m/>
    <n v="0"/>
    <s v="0 - 9%"/>
    <m/>
    <s v=""/>
    <s v="Yes"/>
    <m/>
    <s v="U.S. Department of Agriculture loan(s)"/>
    <m/>
    <m/>
    <m/>
    <m/>
    <s v="No"/>
    <s v="No"/>
    <m/>
    <m/>
    <m/>
    <s v="Help accessing financial assistance"/>
    <m/>
    <m/>
    <m/>
    <m/>
    <m/>
    <m/>
    <m/>
    <m/>
    <x v="585"/>
    <x v="0"/>
  </r>
  <r>
    <n v="11597513633"/>
    <x v="47"/>
    <s v="1"/>
    <m/>
    <x v="0"/>
    <x v="2"/>
    <x v="8"/>
    <s v="21 to 30%"/>
    <n v="1"/>
    <n v="0"/>
    <n v="0"/>
    <s v="Less than 2 months"/>
    <n v="1"/>
    <s v="Yes"/>
    <m/>
    <m/>
    <m/>
    <m/>
    <m/>
    <m/>
    <m/>
    <m/>
    <s v="unsure"/>
    <m/>
    <m/>
    <s v="Decrease"/>
    <m/>
    <s v=""/>
    <s v=""/>
    <m/>
    <s v=""/>
    <s v="Yes"/>
    <m/>
    <s v="U.S. Department of Agriculture loan(s)"/>
    <m/>
    <m/>
    <m/>
    <m/>
    <s v="No"/>
    <s v="No"/>
    <m/>
    <m/>
    <m/>
    <s v="Help accessing financial assistance"/>
    <m/>
    <m/>
    <m/>
    <m/>
    <m/>
    <m/>
    <m/>
    <m/>
    <x v="586"/>
    <x v="0"/>
  </r>
  <r>
    <n v="11597535115"/>
    <x v="15"/>
    <s v="Multiple"/>
    <m/>
    <x v="1"/>
    <x v="2"/>
    <x v="49"/>
    <s v="61 to 70%"/>
    <n v="0"/>
    <n v="0"/>
    <n v="1"/>
    <s v="7 to 12 months"/>
    <n v="9"/>
    <s v="Yes"/>
    <m/>
    <m/>
    <s v="paying bills, like electricity"/>
    <m/>
    <s v="maintaining our system"/>
    <m/>
    <m/>
    <s v="paying back existing debt"/>
    <m/>
    <m/>
    <m/>
    <s v="Decrease"/>
    <n v="5"/>
    <n v="-5"/>
    <s v="-10 - -1%"/>
    <n v="50"/>
    <n v="-50"/>
    <s v="Yes"/>
    <m/>
    <s v="U.S. Department of Agriculture loan(s)"/>
    <m/>
    <m/>
    <m/>
    <m/>
    <s v="No"/>
    <s v="Yes"/>
    <s v="No details provided - just listed agency they're partnering with"/>
    <m/>
    <s v="Help navigating resources and/or policy changes"/>
    <m/>
    <m/>
    <m/>
    <m/>
    <m/>
    <m/>
    <m/>
    <m/>
    <m/>
    <x v="587"/>
    <x v="0"/>
  </r>
  <r>
    <n v="11597547944"/>
    <x v="40"/>
    <s v="1"/>
    <m/>
    <x v="1"/>
    <x v="2"/>
    <x v="4"/>
    <s v="1 to 10%"/>
    <n v="1"/>
    <n v="2"/>
    <n v="0"/>
    <s v="7 to 12 months"/>
    <n v="9"/>
    <s v="Not sure"/>
    <m/>
    <m/>
    <m/>
    <m/>
    <m/>
    <m/>
    <m/>
    <m/>
    <m/>
    <m/>
    <m/>
    <m/>
    <m/>
    <n v="0"/>
    <s v="0 - 9%"/>
    <m/>
    <s v=""/>
    <s v="Yes"/>
    <m/>
    <s v="U.S. Department of Agriculture loan(s)"/>
    <m/>
    <m/>
    <m/>
    <m/>
    <s v="No"/>
    <s v="No"/>
    <m/>
    <m/>
    <m/>
    <m/>
    <m/>
    <m/>
    <m/>
    <m/>
    <m/>
    <m/>
    <s v="Not sure"/>
    <m/>
    <x v="588"/>
    <x v="0"/>
  </r>
  <r>
    <n v="11597550433"/>
    <x v="22"/>
    <s v="1"/>
    <m/>
    <x v="2"/>
    <x v="3"/>
    <x v="13"/>
    <s v="1 to 10%"/>
    <n v="0"/>
    <n v="1"/>
    <n v="1"/>
    <s v="Don't know"/>
    <s v=""/>
    <s v="Not sure"/>
    <m/>
    <m/>
    <m/>
    <m/>
    <m/>
    <m/>
    <m/>
    <m/>
    <m/>
    <m/>
    <m/>
    <m/>
    <m/>
    <n v="0"/>
    <s v="0 - 9%"/>
    <m/>
    <s v=""/>
    <m/>
    <m/>
    <m/>
    <m/>
    <m/>
    <m/>
    <m/>
    <m/>
    <m/>
    <m/>
    <m/>
    <m/>
    <m/>
    <m/>
    <m/>
    <m/>
    <m/>
    <m/>
    <m/>
    <m/>
    <m/>
    <x v="589"/>
    <x v="0"/>
  </r>
  <r>
    <n v="11597566486"/>
    <x v="7"/>
    <s v="1"/>
    <m/>
    <x v="0"/>
    <x v="2"/>
    <x v="8"/>
    <s v="21 to 30%"/>
    <n v="15"/>
    <n v="1"/>
    <n v="0"/>
    <s v="Don't know"/>
    <s v=""/>
    <s v="No"/>
    <m/>
    <m/>
    <m/>
    <m/>
    <m/>
    <m/>
    <m/>
    <m/>
    <m/>
    <m/>
    <m/>
    <m/>
    <m/>
    <n v="0"/>
    <s v="0 - 9%"/>
    <m/>
    <s v=""/>
    <s v="Yes"/>
    <s v="Bond(s)"/>
    <m/>
    <m/>
    <m/>
    <m/>
    <m/>
    <s v="No"/>
    <s v="No"/>
    <m/>
    <s v="None/NA"/>
    <m/>
    <m/>
    <m/>
    <s v="Help accessing Personal Protective Equipment (PPE)"/>
    <m/>
    <m/>
    <m/>
    <m/>
    <m/>
    <m/>
    <x v="590"/>
    <x v="0"/>
  </r>
  <r>
    <n v="11597600419"/>
    <x v="7"/>
    <s v="1"/>
    <m/>
    <x v="0"/>
    <x v="2"/>
    <x v="8"/>
    <s v="21 to 30%"/>
    <n v="12"/>
    <n v="0"/>
    <n v="0"/>
    <s v="Don't know"/>
    <s v=""/>
    <s v="No"/>
    <m/>
    <m/>
    <m/>
    <m/>
    <m/>
    <m/>
    <m/>
    <m/>
    <m/>
    <m/>
    <m/>
    <m/>
    <m/>
    <n v="0"/>
    <s v="0 - 9%"/>
    <m/>
    <s v=""/>
    <s v="Yes"/>
    <s v="Bond(s)"/>
    <s v="U.S. Department of Agriculture loan(s)"/>
    <m/>
    <m/>
    <m/>
    <m/>
    <s v="No"/>
    <s v="No"/>
    <m/>
    <s v="None/NA"/>
    <m/>
    <m/>
    <m/>
    <m/>
    <m/>
    <m/>
    <m/>
    <m/>
    <s v="Not sure"/>
    <m/>
    <x v="591"/>
    <x v="0"/>
  </r>
  <r>
    <n v="11597614253"/>
    <x v="44"/>
    <s v="1"/>
    <m/>
    <x v="1"/>
    <x v="1"/>
    <x v="51"/>
    <s v="61 to 70%"/>
    <n v="4"/>
    <n v="0"/>
    <n v="0"/>
    <s v="Don't know"/>
    <s v=""/>
    <s v="Yes"/>
    <m/>
    <m/>
    <s v="paying bills, like electricity"/>
    <m/>
    <s v="maintaining our system"/>
    <m/>
    <s v="delaying or impeding capital improvement projects"/>
    <m/>
    <m/>
    <m/>
    <m/>
    <s v="Decrease"/>
    <m/>
    <s v=""/>
    <s v=""/>
    <m/>
    <s v=""/>
    <m/>
    <m/>
    <m/>
    <m/>
    <m/>
    <m/>
    <s v="Grant - no details provided"/>
    <s v="Not applicable"/>
    <s v="No"/>
    <m/>
    <m/>
    <m/>
    <m/>
    <m/>
    <s v="Help accessing Personal Protective Equipment (PPE)"/>
    <m/>
    <m/>
    <m/>
    <m/>
    <m/>
    <m/>
    <x v="592"/>
    <x v="0"/>
  </r>
  <r>
    <n v="11597622073"/>
    <x v="5"/>
    <s v="1"/>
    <m/>
    <x v="0"/>
    <x v="2"/>
    <x v="11"/>
    <s v="1 to 10%"/>
    <n v="23"/>
    <n v="0"/>
    <n v="0"/>
    <s v="Don't know"/>
    <s v=""/>
    <s v="Yes"/>
    <m/>
    <m/>
    <s v="paying bills, like electricity"/>
    <s v="paying for chemicals"/>
    <s v="maintaining our system"/>
    <s v="complying with state and/or federal regulations"/>
    <s v="delaying or impeding capital improvement projects"/>
    <s v="paying back existing debt"/>
    <m/>
    <m/>
    <m/>
    <s v="No change"/>
    <n v="0"/>
    <n v="0"/>
    <s v="0 - 9%"/>
    <n v="0"/>
    <n v="0"/>
    <s v="Yes"/>
    <s v="Bond(s)"/>
    <m/>
    <m/>
    <m/>
    <m/>
    <m/>
    <s v="No"/>
    <s v="Yes"/>
    <s v="Failing to receive collaboration"/>
    <m/>
    <m/>
    <s v="Help accessing financial assistance"/>
    <m/>
    <m/>
    <s v="Help accessing supplies/chemicals"/>
    <s v="Help complying with state and/or federal regulations"/>
    <m/>
    <s v="Help planning for or adjusting to any future reopening (flushing, financing reconnections, etc.)"/>
    <m/>
    <m/>
    <x v="593"/>
    <x v="0"/>
  </r>
  <r>
    <n v="11597622255"/>
    <x v="43"/>
    <s v="1"/>
    <m/>
    <x v="0"/>
    <x v="1"/>
    <x v="26"/>
    <s v="31 to 40%"/>
    <n v="15"/>
    <n v="0"/>
    <n v="1"/>
    <s v="Don't know"/>
    <s v=""/>
    <s v="Yes"/>
    <m/>
    <m/>
    <m/>
    <m/>
    <s v="maintaining our system"/>
    <m/>
    <s v="delaying or impeding capital improvement projects"/>
    <m/>
    <m/>
    <m/>
    <m/>
    <s v="Decrease"/>
    <n v="25"/>
    <n v="-25"/>
    <s v="-30 - -21%"/>
    <m/>
    <s v=""/>
    <m/>
    <m/>
    <m/>
    <m/>
    <m/>
    <m/>
    <s v="Grant - no details provided"/>
    <s v="No"/>
    <s v="No"/>
    <m/>
    <m/>
    <m/>
    <m/>
    <m/>
    <s v="Help accessing Personal Protective Equipment (PPE)"/>
    <s v="Help accessing supplies/chemicals"/>
    <m/>
    <m/>
    <s v="Help planning for or adjusting to any future reopening (flushing, financing reconnections, etc.)"/>
    <m/>
    <m/>
    <x v="594"/>
    <x v="0"/>
  </r>
  <r>
    <n v="11597640343"/>
    <x v="2"/>
    <s v="1"/>
    <m/>
    <x v="0"/>
    <x v="2"/>
    <x v="11"/>
    <s v="1 to 10%"/>
    <n v="8"/>
    <n v="0"/>
    <n v="0"/>
    <s v="2 to 6 months"/>
    <n v="4"/>
    <s v="Yes"/>
    <s v="paying staff"/>
    <s v="keeping staff"/>
    <s v="paying bills, like electricity"/>
    <s v="paying for chemicals"/>
    <s v="maintaining our system"/>
    <s v="complying with state and/or federal regulations"/>
    <s v="delaying or impeding capital improvement projects"/>
    <s v="paying back existing debt"/>
    <m/>
    <m/>
    <m/>
    <s v="Decrease"/>
    <n v="6.8"/>
    <n v="-6.8"/>
    <s v="-10 - -1%"/>
    <n v="7058.09"/>
    <n v="-7058.09"/>
    <s v="Yes"/>
    <m/>
    <s v="U.S. Department of Agriculture loan(s)"/>
    <m/>
    <m/>
    <m/>
    <s v="Miscellaneous"/>
    <s v="No"/>
    <s v="No"/>
    <m/>
    <m/>
    <s v="Help navigating resources and/or policy changes"/>
    <s v="Help accessing financial assistance"/>
    <s v="Help with operations and maintenance"/>
    <s v="Help accessing Personal Protective Equipment (PPE)"/>
    <m/>
    <m/>
    <m/>
    <s v="Help planning for or adjusting to any future reopening (flushing, financing reconnections, etc.)"/>
    <m/>
    <m/>
    <x v="595"/>
    <x v="0"/>
  </r>
  <r>
    <n v="11597650696"/>
    <x v="8"/>
    <s v="1"/>
    <m/>
    <x v="0"/>
    <x v="3"/>
    <x v="13"/>
    <s v="1 to 10%"/>
    <n v="0"/>
    <n v="2"/>
    <n v="1"/>
    <s v="Don't know"/>
    <s v=""/>
    <s v="Not sure"/>
    <m/>
    <m/>
    <m/>
    <m/>
    <m/>
    <m/>
    <m/>
    <m/>
    <m/>
    <m/>
    <m/>
    <m/>
    <m/>
    <n v="0"/>
    <s v="0 - 9%"/>
    <m/>
    <s v=""/>
    <m/>
    <m/>
    <m/>
    <m/>
    <m/>
    <m/>
    <s v="Grant - other source"/>
    <s v="Not applicable"/>
    <s v="No"/>
    <m/>
    <m/>
    <m/>
    <m/>
    <s v="Help with operations and maintenance"/>
    <m/>
    <s v="Help accessing supplies/chemicals"/>
    <m/>
    <m/>
    <m/>
    <m/>
    <m/>
    <x v="596"/>
    <x v="0"/>
  </r>
  <r>
    <n v="11597670487"/>
    <x v="44"/>
    <s v="1"/>
    <m/>
    <x v="0"/>
    <x v="2"/>
    <x v="14"/>
    <s v="11 to 20%"/>
    <n v="4"/>
    <n v="0"/>
    <n v="0"/>
    <s v="2 to 6 months"/>
    <n v="4"/>
    <s v="Not sure"/>
    <m/>
    <m/>
    <m/>
    <m/>
    <m/>
    <m/>
    <m/>
    <m/>
    <m/>
    <m/>
    <m/>
    <m/>
    <m/>
    <n v="0"/>
    <s v="0 - 9%"/>
    <m/>
    <s v=""/>
    <s v="Yes"/>
    <s v="Bond(s)"/>
    <m/>
    <m/>
    <m/>
    <m/>
    <m/>
    <s v="No"/>
    <s v="Not sure"/>
    <m/>
    <m/>
    <m/>
    <m/>
    <m/>
    <m/>
    <m/>
    <m/>
    <s v="Help communicating with customers"/>
    <m/>
    <m/>
    <m/>
    <x v="597"/>
    <x v="0"/>
  </r>
  <r>
    <n v="11597723366"/>
    <x v="1"/>
    <s v="1"/>
    <m/>
    <x v="0"/>
    <x v="2"/>
    <x v="9"/>
    <s v="1 to 10%"/>
    <n v="7"/>
    <n v="7"/>
    <n v="4"/>
    <s v="7 to 12 months"/>
    <n v="9"/>
    <s v="Yes"/>
    <s v="paying staff"/>
    <m/>
    <m/>
    <m/>
    <m/>
    <m/>
    <m/>
    <m/>
    <m/>
    <m/>
    <s v="Complying with social distancing practices"/>
    <s v="Decrease"/>
    <n v="1"/>
    <n v="-1"/>
    <s v="-10 - -1%"/>
    <n v="3000"/>
    <n v="-3000"/>
    <s v="Yes"/>
    <m/>
    <s v="U.S. Department of Agriculture loan(s)"/>
    <m/>
    <m/>
    <m/>
    <s v="State gov. agency"/>
    <s v="No"/>
    <s v="Yes"/>
    <s v="Communication/Discussion - Providing help as needed"/>
    <s v="Compliance with disinfection/social distancing protocols"/>
    <m/>
    <m/>
    <m/>
    <m/>
    <m/>
    <m/>
    <m/>
    <m/>
    <m/>
    <s v="None/NA"/>
    <x v="598"/>
    <x v="0"/>
  </r>
  <r>
    <n v="11597737624"/>
    <x v="9"/>
    <s v="1"/>
    <m/>
    <x v="1"/>
    <x v="2"/>
    <x v="40"/>
    <s v="21 to 30%"/>
    <n v="3"/>
    <n v="1"/>
    <n v="0"/>
    <s v="7 to 12 months"/>
    <n v="9"/>
    <s v="No"/>
    <m/>
    <m/>
    <m/>
    <m/>
    <m/>
    <m/>
    <m/>
    <m/>
    <m/>
    <m/>
    <m/>
    <m/>
    <m/>
    <n v="0"/>
    <s v="0 - 9%"/>
    <m/>
    <s v=""/>
    <s v="Yes"/>
    <m/>
    <m/>
    <s v="State Revolving Fund loan(s)"/>
    <m/>
    <m/>
    <m/>
    <s v="No"/>
    <s v="No"/>
    <m/>
    <m/>
    <m/>
    <m/>
    <m/>
    <m/>
    <m/>
    <m/>
    <m/>
    <m/>
    <s v="Not sure"/>
    <m/>
    <x v="19"/>
    <x v="0"/>
  </r>
  <r>
    <n v="11597781031"/>
    <x v="5"/>
    <s v="Multiple"/>
    <m/>
    <x v="1"/>
    <x v="1"/>
    <x v="11"/>
    <s v="1 to 10%"/>
    <n v="2"/>
    <n v="0"/>
    <n v="0"/>
    <s v="Don't know"/>
    <s v=""/>
    <s v="Yes"/>
    <s v="paying staff"/>
    <m/>
    <s v="paying bills, like electricity"/>
    <m/>
    <m/>
    <m/>
    <m/>
    <s v="paying back existing debt"/>
    <m/>
    <m/>
    <m/>
    <s v="No change"/>
    <n v="0"/>
    <n v="0"/>
    <s v="0 - 9%"/>
    <n v="0"/>
    <n v="0"/>
    <s v="No"/>
    <m/>
    <m/>
    <m/>
    <s v="Not borrowing"/>
    <m/>
    <m/>
    <s v="No"/>
    <s v="No"/>
    <m/>
    <m/>
    <m/>
    <m/>
    <m/>
    <m/>
    <m/>
    <m/>
    <m/>
    <m/>
    <s v="Not sure"/>
    <m/>
    <x v="19"/>
    <x v="0"/>
  </r>
  <r>
    <n v="11597805901"/>
    <x v="5"/>
    <s v="Multiple"/>
    <m/>
    <x v="1"/>
    <x v="1"/>
    <x v="7"/>
    <s v="1 to 10%"/>
    <n v="5"/>
    <n v="1"/>
    <n v="0"/>
    <s v="Don't know"/>
    <s v=""/>
    <s v="Not sure"/>
    <m/>
    <m/>
    <m/>
    <m/>
    <m/>
    <m/>
    <m/>
    <m/>
    <m/>
    <m/>
    <m/>
    <m/>
    <m/>
    <n v="0"/>
    <s v="0 - 9%"/>
    <m/>
    <s v=""/>
    <s v="No"/>
    <m/>
    <m/>
    <m/>
    <s v="Not borrowing"/>
    <m/>
    <m/>
    <s v="No"/>
    <s v="Not sure"/>
    <m/>
    <m/>
    <m/>
    <m/>
    <m/>
    <m/>
    <m/>
    <m/>
    <m/>
    <m/>
    <s v="Not sure"/>
    <m/>
    <x v="19"/>
    <x v="0"/>
  </r>
  <r>
    <n v="11597811970"/>
    <x v="5"/>
    <s v="1"/>
    <m/>
    <x v="0"/>
    <x v="2"/>
    <x v="16"/>
    <s v="1 to 10%"/>
    <n v="2"/>
    <n v="2"/>
    <n v="1"/>
    <s v="7 to 12 months"/>
    <n v="9"/>
    <s v="Not sure"/>
    <m/>
    <m/>
    <m/>
    <m/>
    <m/>
    <m/>
    <m/>
    <m/>
    <m/>
    <m/>
    <m/>
    <m/>
    <m/>
    <n v="0"/>
    <s v="0 - 9%"/>
    <m/>
    <s v=""/>
    <s v="Yes"/>
    <m/>
    <m/>
    <s v="State Revolving Fund loan(s)"/>
    <m/>
    <m/>
    <m/>
    <s v="No"/>
    <s v="Yes"/>
    <s v="Communication/Discussion - Details of discussion not provided"/>
    <s v="None/NA"/>
    <m/>
    <m/>
    <m/>
    <m/>
    <m/>
    <m/>
    <m/>
    <m/>
    <s v="Not sure"/>
    <m/>
    <x v="599"/>
    <x v="0"/>
  </r>
  <r>
    <n v="11597822161"/>
    <x v="44"/>
    <s v="1"/>
    <m/>
    <x v="1"/>
    <x v="2"/>
    <x v="14"/>
    <s v="11 to 20%"/>
    <n v="0"/>
    <n v="0"/>
    <n v="1"/>
    <s v="Don't know"/>
    <s v=""/>
    <s v="No"/>
    <m/>
    <m/>
    <m/>
    <m/>
    <m/>
    <m/>
    <m/>
    <m/>
    <m/>
    <m/>
    <m/>
    <m/>
    <m/>
    <n v="0"/>
    <s v="0 - 9%"/>
    <m/>
    <s v=""/>
    <s v="No"/>
    <m/>
    <m/>
    <m/>
    <s v="Not borrowing"/>
    <m/>
    <m/>
    <s v="Not applicable"/>
    <s v="No"/>
    <m/>
    <s v="None/NA"/>
    <m/>
    <m/>
    <m/>
    <m/>
    <m/>
    <m/>
    <m/>
    <m/>
    <s v="Not sure"/>
    <m/>
    <x v="600"/>
    <x v="0"/>
  </r>
  <r>
    <n v="11597833913"/>
    <x v="3"/>
    <s v="1"/>
    <m/>
    <x v="1"/>
    <x v="3"/>
    <x v="6"/>
    <s v="0 percent"/>
    <n v="0"/>
    <n v="0"/>
    <n v="3"/>
    <s v="Don't know"/>
    <s v=""/>
    <s v="Not sure"/>
    <m/>
    <m/>
    <m/>
    <m/>
    <m/>
    <m/>
    <m/>
    <m/>
    <m/>
    <m/>
    <m/>
    <m/>
    <m/>
    <n v="0"/>
    <s v="0 - 9%"/>
    <m/>
    <s v=""/>
    <s v="Yes"/>
    <m/>
    <s v="U.S. Department of Agriculture loan(s)"/>
    <m/>
    <m/>
    <m/>
    <m/>
    <s v="No"/>
    <s v="No"/>
    <m/>
    <m/>
    <m/>
    <m/>
    <m/>
    <m/>
    <m/>
    <m/>
    <m/>
    <m/>
    <s v="Not sure"/>
    <m/>
    <x v="601"/>
    <x v="0"/>
  </r>
  <r>
    <n v="11597849595"/>
    <x v="11"/>
    <s v="Multiple"/>
    <m/>
    <x v="1"/>
    <x v="1"/>
    <x v="12"/>
    <s v="1 to 10%"/>
    <n v="4"/>
    <n v="0"/>
    <n v="0"/>
    <s v="More than a year"/>
    <n v="15"/>
    <s v="No"/>
    <m/>
    <m/>
    <m/>
    <m/>
    <m/>
    <m/>
    <m/>
    <m/>
    <m/>
    <m/>
    <m/>
    <m/>
    <m/>
    <n v="0"/>
    <s v="0 - 9%"/>
    <m/>
    <s v=""/>
    <s v="No"/>
    <m/>
    <m/>
    <m/>
    <s v="Not borrowing"/>
    <m/>
    <m/>
    <s v="No"/>
    <s v="No"/>
    <m/>
    <m/>
    <m/>
    <m/>
    <m/>
    <m/>
    <m/>
    <m/>
    <m/>
    <m/>
    <s v="Not sure"/>
    <m/>
    <x v="602"/>
    <x v="0"/>
  </r>
  <r>
    <n v="11597852062"/>
    <x v="13"/>
    <s v="1"/>
    <m/>
    <x v="0"/>
    <x v="2"/>
    <x v="34"/>
    <s v="51 to 60%"/>
    <n v="5"/>
    <n v="1"/>
    <n v="3"/>
    <s v="2 to 6 months"/>
    <n v="4"/>
    <s v="Yes"/>
    <m/>
    <m/>
    <m/>
    <m/>
    <m/>
    <m/>
    <m/>
    <m/>
    <m/>
    <m/>
    <s v="Payment collection; keeping staff"/>
    <s v="Decrease"/>
    <n v="100"/>
    <n v="-100"/>
    <s v="-100 - -91%"/>
    <n v="50000"/>
    <n v="-50000"/>
    <s v="Yes"/>
    <m/>
    <s v="U.S. Department of Agriculture loan(s)"/>
    <m/>
    <m/>
    <m/>
    <m/>
    <s v="No"/>
    <s v="No"/>
    <m/>
    <m/>
    <m/>
    <m/>
    <m/>
    <m/>
    <m/>
    <m/>
    <m/>
    <m/>
    <s v="Not sure"/>
    <m/>
    <x v="19"/>
    <x v="1"/>
  </r>
  <r>
    <n v="11597884784"/>
    <x v="9"/>
    <s v="1"/>
    <m/>
    <x v="1"/>
    <x v="3"/>
    <x v="3"/>
    <m/>
    <n v="1"/>
    <n v="2"/>
    <n v="0"/>
    <s v="More than a year"/>
    <n v="15"/>
    <s v="No"/>
    <m/>
    <m/>
    <m/>
    <m/>
    <m/>
    <m/>
    <m/>
    <m/>
    <m/>
    <m/>
    <m/>
    <m/>
    <m/>
    <n v="0"/>
    <s v="0 - 9%"/>
    <m/>
    <s v=""/>
    <m/>
    <m/>
    <m/>
    <m/>
    <m/>
    <m/>
    <s v="None/don't know"/>
    <s v="Not applicable"/>
    <s v="No"/>
    <m/>
    <m/>
    <m/>
    <m/>
    <m/>
    <m/>
    <m/>
    <s v="Help complying with state and/or federal regulations"/>
    <s v="Help communicating with customers"/>
    <s v="Help planning for or adjusting to any future reopening (flushing, financing reconnections, etc.)"/>
    <m/>
    <m/>
    <x v="19"/>
    <x v="0"/>
  </r>
  <r>
    <n v="11597925782"/>
    <x v="13"/>
    <s v="1"/>
    <m/>
    <x v="0"/>
    <x v="2"/>
    <x v="8"/>
    <s v="21 to 30%"/>
    <n v="5"/>
    <n v="0"/>
    <n v="4"/>
    <s v="2 to 6 months"/>
    <n v="4"/>
    <s v="Yes"/>
    <s v="paying staff"/>
    <s v="keeping staff"/>
    <s v="paying bills, like electricity"/>
    <s v="paying for chemicals"/>
    <m/>
    <m/>
    <m/>
    <s v="paying back existing debt"/>
    <m/>
    <m/>
    <m/>
    <s v="Decrease"/>
    <n v="20"/>
    <n v="-20"/>
    <s v="-20 - -11%"/>
    <m/>
    <s v=""/>
    <s v="Yes"/>
    <s v="Bond(s)"/>
    <m/>
    <m/>
    <m/>
    <m/>
    <m/>
    <s v="Yes"/>
    <s v="No"/>
    <m/>
    <m/>
    <m/>
    <m/>
    <m/>
    <m/>
    <m/>
    <m/>
    <m/>
    <m/>
    <s v="Not sure"/>
    <m/>
    <x v="603"/>
    <x v="0"/>
  </r>
  <r>
    <n v="11598009547"/>
    <x v="5"/>
    <s v="1"/>
    <m/>
    <x v="1"/>
    <x v="1"/>
    <x v="11"/>
    <s v="1 to 10%"/>
    <n v="1"/>
    <n v="3"/>
    <n v="1"/>
    <s v="More than a year"/>
    <n v="15"/>
    <s v="No"/>
    <m/>
    <m/>
    <m/>
    <m/>
    <m/>
    <m/>
    <m/>
    <m/>
    <m/>
    <m/>
    <m/>
    <m/>
    <m/>
    <n v="0"/>
    <s v="0 - 9%"/>
    <m/>
    <s v=""/>
    <s v="Yes"/>
    <m/>
    <s v="U.S. Department of Agriculture loan(s)"/>
    <m/>
    <m/>
    <m/>
    <m/>
    <s v="No"/>
    <s v="No"/>
    <m/>
    <m/>
    <m/>
    <m/>
    <m/>
    <m/>
    <m/>
    <m/>
    <m/>
    <m/>
    <s v="Not sure"/>
    <m/>
    <x v="604"/>
    <x v="0"/>
  </r>
  <r>
    <n v="11598012926"/>
    <x v="8"/>
    <s v="1"/>
    <m/>
    <x v="0"/>
    <x v="2"/>
    <x v="21"/>
    <s v="21 to 30%"/>
    <n v="8"/>
    <n v="0"/>
    <n v="2"/>
    <s v="2 to 6 months"/>
    <n v="4"/>
    <s v="Yes"/>
    <m/>
    <m/>
    <m/>
    <m/>
    <m/>
    <m/>
    <m/>
    <m/>
    <s v="unsure"/>
    <m/>
    <m/>
    <s v="Decrease"/>
    <n v="50"/>
    <n v="-50"/>
    <s v="-50 - -41%"/>
    <n v="15000"/>
    <n v="-15000"/>
    <s v="Yes"/>
    <m/>
    <s v="U.S. Department of Agriculture loan(s)"/>
    <m/>
    <m/>
    <m/>
    <m/>
    <s v="Yes"/>
    <s v="No"/>
    <m/>
    <m/>
    <m/>
    <m/>
    <m/>
    <s v="Help accessing Personal Protective Equipment (PPE)"/>
    <s v="Help accessing supplies/chemicals"/>
    <m/>
    <m/>
    <m/>
    <m/>
    <m/>
    <x v="605"/>
    <x v="0"/>
  </r>
  <r>
    <n v="11598024887"/>
    <x v="6"/>
    <s v="1"/>
    <m/>
    <x v="1"/>
    <x v="3"/>
    <x v="3"/>
    <m/>
    <n v="0"/>
    <n v="0"/>
    <n v="0"/>
    <s v="Not applicable - our system is presently unable to pay for all system expenses"/>
    <n v="0"/>
    <s v="Yes"/>
    <m/>
    <m/>
    <m/>
    <s v="paying for chemicals"/>
    <s v="maintaining our system"/>
    <s v="complying with state and/or federal regulations"/>
    <s v="delaying or impeding capital improvement projects"/>
    <m/>
    <m/>
    <m/>
    <m/>
    <s v="Decrease"/>
    <n v="50"/>
    <n v="-50"/>
    <s v="-50 - -41%"/>
    <n v="4000"/>
    <n v="-4000"/>
    <s v="No"/>
    <m/>
    <m/>
    <m/>
    <s v="Not borrowing"/>
    <m/>
    <m/>
    <s v="Not applicable"/>
    <s v="No"/>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s v="Help ensuring communications/materials are translated into spanish"/>
    <x v="606"/>
    <x v="0"/>
  </r>
  <r>
    <n v="11598036775"/>
    <x v="5"/>
    <s v="Multiple"/>
    <m/>
    <x v="1"/>
    <x v="2"/>
    <x v="16"/>
    <s v="1 to 10%"/>
    <n v="0"/>
    <n v="2"/>
    <n v="0"/>
    <s v="Don't know"/>
    <s v=""/>
    <s v="Yes"/>
    <m/>
    <m/>
    <m/>
    <m/>
    <m/>
    <m/>
    <m/>
    <m/>
    <s v="unsure"/>
    <m/>
    <m/>
    <s v="No change"/>
    <n v="0"/>
    <n v="0"/>
    <s v="0 - 9%"/>
    <n v="0"/>
    <n v="0"/>
    <m/>
    <m/>
    <m/>
    <m/>
    <m/>
    <s v="Do not want to answer"/>
    <m/>
    <s v="Not applicable"/>
    <s v="No"/>
    <m/>
    <m/>
    <m/>
    <m/>
    <m/>
    <s v="Help accessing Personal Protective Equipment (PPE)"/>
    <s v="Help accessing supplies/chemicals"/>
    <m/>
    <m/>
    <m/>
    <m/>
    <m/>
    <x v="607"/>
    <x v="0"/>
  </r>
  <r>
    <n v="11598065155"/>
    <x v="38"/>
    <s v="1"/>
    <m/>
    <x v="0"/>
    <x v="2"/>
    <x v="18"/>
    <s v="11 to 20%"/>
    <n v="2"/>
    <n v="0"/>
    <n v="2"/>
    <s v="Don't know"/>
    <s v=""/>
    <s v="No"/>
    <m/>
    <m/>
    <m/>
    <m/>
    <m/>
    <m/>
    <m/>
    <m/>
    <m/>
    <m/>
    <m/>
    <m/>
    <m/>
    <n v="0"/>
    <s v="0 - 9%"/>
    <m/>
    <s v=""/>
    <s v="Yes"/>
    <m/>
    <m/>
    <s v="State Revolving Fund loan(s)"/>
    <m/>
    <m/>
    <m/>
    <s v="No"/>
    <s v="No"/>
    <m/>
    <m/>
    <m/>
    <m/>
    <m/>
    <m/>
    <m/>
    <m/>
    <m/>
    <m/>
    <s v="Not sure"/>
    <m/>
    <x v="608"/>
    <x v="0"/>
  </r>
  <r>
    <n v="11598095704"/>
    <x v="3"/>
    <s v="Multiple"/>
    <m/>
    <x v="1"/>
    <x v="1"/>
    <x v="13"/>
    <s v="1 to 10%"/>
    <n v="4"/>
    <n v="1"/>
    <n v="2"/>
    <s v="More than a year"/>
    <n v="15"/>
    <s v="No"/>
    <m/>
    <m/>
    <m/>
    <m/>
    <m/>
    <m/>
    <m/>
    <m/>
    <m/>
    <m/>
    <m/>
    <m/>
    <m/>
    <n v="0"/>
    <s v="0 - 9%"/>
    <m/>
    <s v=""/>
    <s v="Yes"/>
    <m/>
    <m/>
    <s v="State Revolving Fund loan(s)"/>
    <m/>
    <m/>
    <m/>
    <s v="No"/>
    <s v="No"/>
    <m/>
    <m/>
    <m/>
    <m/>
    <m/>
    <m/>
    <m/>
    <m/>
    <m/>
    <m/>
    <s v="Not sure"/>
    <m/>
    <x v="19"/>
    <x v="0"/>
  </r>
  <r>
    <n v="11598171220"/>
    <x v="2"/>
    <s v="1"/>
    <m/>
    <x v="0"/>
    <x v="2"/>
    <x v="15"/>
    <s v="11 to 20%"/>
    <n v="8"/>
    <n v="0"/>
    <n v="0"/>
    <s v="Don't know"/>
    <s v=""/>
    <s v="Yes"/>
    <m/>
    <m/>
    <m/>
    <m/>
    <m/>
    <m/>
    <s v="delaying or impeding capital improvement projects"/>
    <m/>
    <m/>
    <m/>
    <m/>
    <m/>
    <m/>
    <s v=""/>
    <s v=""/>
    <m/>
    <s v=""/>
    <s v="Yes"/>
    <m/>
    <m/>
    <m/>
    <m/>
    <m/>
    <s v="State gov. agency"/>
    <s v="No"/>
    <s v="Not sure"/>
    <m/>
    <m/>
    <m/>
    <m/>
    <m/>
    <m/>
    <m/>
    <m/>
    <m/>
    <m/>
    <s v="Not sure"/>
    <m/>
    <x v="609"/>
    <x v="0"/>
  </r>
  <r>
    <n v="11598235784"/>
    <x v="8"/>
    <s v="1"/>
    <m/>
    <x v="0"/>
    <x v="2"/>
    <x v="0"/>
    <s v="21 to 30%"/>
    <n v="4"/>
    <n v="0"/>
    <n v="0"/>
    <s v="Don't know"/>
    <s v=""/>
    <s v="No"/>
    <m/>
    <m/>
    <m/>
    <m/>
    <m/>
    <m/>
    <m/>
    <m/>
    <m/>
    <m/>
    <m/>
    <m/>
    <m/>
    <n v="0"/>
    <s v="0 - 9%"/>
    <m/>
    <s v=""/>
    <m/>
    <m/>
    <m/>
    <m/>
    <m/>
    <m/>
    <s v="CDBG Grant"/>
    <s v="Not applicable"/>
    <s v="No"/>
    <m/>
    <m/>
    <m/>
    <m/>
    <m/>
    <m/>
    <m/>
    <m/>
    <m/>
    <m/>
    <s v="Not sure"/>
    <m/>
    <x v="610"/>
    <x v="0"/>
  </r>
  <r>
    <n v="11598325129"/>
    <x v="15"/>
    <s v="1"/>
    <m/>
    <x v="0"/>
    <x v="2"/>
    <x v="11"/>
    <s v="1 to 10%"/>
    <n v="11"/>
    <n v="0"/>
    <n v="1"/>
    <s v="Don't know"/>
    <s v=""/>
    <s v="Yes"/>
    <s v="paying staff"/>
    <s v="keeping staff"/>
    <m/>
    <s v="paying for chemicals"/>
    <s v="maintaining our system"/>
    <m/>
    <m/>
    <s v="paying back existing debt"/>
    <m/>
    <m/>
    <m/>
    <s v="Decrease"/>
    <m/>
    <s v=""/>
    <s v=""/>
    <n v="35000"/>
    <n v="-35000"/>
    <s v="Yes"/>
    <s v="Bond(s)"/>
    <m/>
    <s v="State Revolving Fund loan(s)"/>
    <m/>
    <m/>
    <m/>
    <s v="No"/>
    <s v="No"/>
    <m/>
    <s v="None/NA"/>
    <s v="Help navigating resources and/or policy changes"/>
    <m/>
    <m/>
    <s v="Help accessing Personal Protective Equipment (PPE)"/>
    <m/>
    <m/>
    <m/>
    <m/>
    <s v="Not sure"/>
    <m/>
    <x v="611"/>
    <x v="0"/>
  </r>
  <r>
    <n v="11598343885"/>
    <x v="5"/>
    <s v="1"/>
    <m/>
    <x v="2"/>
    <x v="2"/>
    <x v="30"/>
    <s v="11 to 20%"/>
    <m/>
    <m/>
    <m/>
    <s v="More than a year"/>
    <n v="15"/>
    <s v="Not sure"/>
    <m/>
    <m/>
    <m/>
    <m/>
    <m/>
    <m/>
    <m/>
    <m/>
    <m/>
    <m/>
    <m/>
    <m/>
    <m/>
    <n v="0"/>
    <s v="0 - 9%"/>
    <m/>
    <s v=""/>
    <s v="Yes"/>
    <m/>
    <s v="U.S. Department of Agriculture loan(s)"/>
    <m/>
    <m/>
    <m/>
    <m/>
    <s v="No"/>
    <s v="No"/>
    <m/>
    <m/>
    <m/>
    <m/>
    <m/>
    <s v="Help accessing Personal Protective Equipment (PPE)"/>
    <s v="Help accessing supplies/chemicals"/>
    <m/>
    <m/>
    <m/>
    <m/>
    <m/>
    <x v="612"/>
    <x v="0"/>
  </r>
  <r>
    <n v="11598400335"/>
    <x v="18"/>
    <s v="1"/>
    <m/>
    <x v="1"/>
    <x v="3"/>
    <x v="4"/>
    <s v="1 to 10%"/>
    <n v="0"/>
    <n v="1"/>
    <n v="1"/>
    <s v="Don't know"/>
    <s v=""/>
    <s v="Not sure"/>
    <m/>
    <m/>
    <m/>
    <m/>
    <m/>
    <m/>
    <m/>
    <m/>
    <m/>
    <m/>
    <m/>
    <m/>
    <m/>
    <n v="0"/>
    <s v="0 - 9%"/>
    <m/>
    <s v=""/>
    <s v="Yes"/>
    <m/>
    <s v="U.S. Department of Agriculture loan(s)"/>
    <m/>
    <m/>
    <m/>
    <m/>
    <s v="No"/>
    <s v="No"/>
    <m/>
    <s v="Compliance with disinfection/social distancing protocols"/>
    <m/>
    <m/>
    <m/>
    <m/>
    <m/>
    <m/>
    <m/>
    <m/>
    <s v="Not sure"/>
    <m/>
    <x v="189"/>
    <x v="0"/>
  </r>
  <r>
    <n v="11598499758"/>
    <x v="14"/>
    <s v="1"/>
    <m/>
    <x v="1"/>
    <x v="3"/>
    <x v="3"/>
    <m/>
    <n v="0"/>
    <n v="1"/>
    <n v="1"/>
    <s v="Don't know"/>
    <s v=""/>
    <s v="Yes"/>
    <m/>
    <m/>
    <m/>
    <m/>
    <m/>
    <m/>
    <s v="delaying or impeding capital improvement projects"/>
    <m/>
    <m/>
    <m/>
    <m/>
    <s v="No change"/>
    <n v="0"/>
    <n v="0"/>
    <s v="0 - 9%"/>
    <n v="0"/>
    <n v="0"/>
    <s v="Yes"/>
    <m/>
    <s v="U.S. Department of Agriculture loan(s)"/>
    <m/>
    <m/>
    <m/>
    <m/>
    <s v="Not applicable"/>
    <s v="No"/>
    <m/>
    <m/>
    <m/>
    <m/>
    <m/>
    <m/>
    <m/>
    <m/>
    <m/>
    <m/>
    <m/>
    <s v="Irrelevant response"/>
    <x v="613"/>
    <x v="0"/>
  </r>
  <r>
    <n v="11598649420"/>
    <x v="26"/>
    <s v="1"/>
    <m/>
    <x v="1"/>
    <x v="3"/>
    <x v="7"/>
    <s v="1 to 10%"/>
    <n v="1"/>
    <n v="0"/>
    <n v="0"/>
    <s v="More than a year"/>
    <n v="15"/>
    <s v="No"/>
    <m/>
    <m/>
    <m/>
    <m/>
    <m/>
    <m/>
    <m/>
    <m/>
    <m/>
    <m/>
    <m/>
    <m/>
    <m/>
    <n v="0"/>
    <s v="0 - 9%"/>
    <m/>
    <s v=""/>
    <s v="Yes"/>
    <m/>
    <s v="U.S. Department of Agriculture loan(s)"/>
    <m/>
    <m/>
    <m/>
    <m/>
    <s v="No"/>
    <s v="No"/>
    <m/>
    <m/>
    <m/>
    <s v="Help accessing financial assistance"/>
    <m/>
    <m/>
    <m/>
    <m/>
    <m/>
    <m/>
    <m/>
    <m/>
    <x v="614"/>
    <x v="0"/>
  </r>
  <r>
    <n v="11598761924"/>
    <x v="13"/>
    <s v="1"/>
    <m/>
    <x v="2"/>
    <x v="3"/>
    <x v="6"/>
    <s v="0 percent"/>
    <n v="0"/>
    <n v="1"/>
    <n v="0"/>
    <s v="More than a year"/>
    <n v="15"/>
    <s v="Not sure"/>
    <m/>
    <m/>
    <m/>
    <m/>
    <m/>
    <m/>
    <m/>
    <m/>
    <m/>
    <m/>
    <m/>
    <m/>
    <m/>
    <n v="0"/>
    <s v="0 - 9%"/>
    <m/>
    <s v=""/>
    <s v="Yes"/>
    <m/>
    <m/>
    <m/>
    <m/>
    <m/>
    <s v="Loan - other"/>
    <s v="No"/>
    <s v="No"/>
    <m/>
    <m/>
    <m/>
    <s v="Help accessing financial assistance"/>
    <m/>
    <m/>
    <m/>
    <m/>
    <m/>
    <m/>
    <m/>
    <m/>
    <x v="336"/>
    <x v="0"/>
  </r>
  <r>
    <n v="11598808013"/>
    <x v="8"/>
    <s v="1"/>
    <m/>
    <x v="1"/>
    <x v="3"/>
    <x v="6"/>
    <s v="0 percent"/>
    <n v="0"/>
    <n v="0"/>
    <n v="1"/>
    <s v="More than a year"/>
    <n v="15"/>
    <s v="No"/>
    <m/>
    <m/>
    <m/>
    <m/>
    <m/>
    <m/>
    <m/>
    <m/>
    <m/>
    <m/>
    <m/>
    <m/>
    <m/>
    <n v="0"/>
    <s v="0 - 9%"/>
    <m/>
    <s v=""/>
    <s v="No"/>
    <m/>
    <m/>
    <m/>
    <s v="Not borrowing"/>
    <m/>
    <m/>
    <s v="Not applicable"/>
    <s v="No"/>
    <m/>
    <m/>
    <m/>
    <s v="Help accessing financial assistance"/>
    <m/>
    <m/>
    <m/>
    <s v="Help complying with state and/or federal regulations"/>
    <m/>
    <m/>
    <m/>
    <m/>
    <x v="615"/>
    <x v="0"/>
  </r>
  <r>
    <n v="11599101113"/>
    <x v="30"/>
    <s v="1"/>
    <m/>
    <x v="1"/>
    <x v="3"/>
    <x v="6"/>
    <s v="0 percent"/>
    <n v="1"/>
    <n v="1"/>
    <n v="1"/>
    <s v="Not applicable - our system is presently unable to pay for all system expenses"/>
    <n v="0"/>
    <s v="Yes"/>
    <m/>
    <m/>
    <s v="paying bills, like electricity"/>
    <s v="paying for chemicals"/>
    <s v="maintaining our system"/>
    <s v="complying with state and/or federal regulations"/>
    <s v="delaying or impeding capital improvement projects"/>
    <m/>
    <m/>
    <m/>
    <m/>
    <s v="Decrease"/>
    <n v="20"/>
    <n v="-20"/>
    <s v="-20 - -11%"/>
    <n v="1800"/>
    <n v="-1800"/>
    <s v="No"/>
    <m/>
    <m/>
    <m/>
    <s v="Not borrowing"/>
    <m/>
    <m/>
    <s v="No"/>
    <s v="No"/>
    <m/>
    <m/>
    <m/>
    <m/>
    <m/>
    <m/>
    <m/>
    <s v="Help complying with state and/or federal regulations"/>
    <m/>
    <m/>
    <s v="Not sure"/>
    <m/>
    <x v="616"/>
    <x v="0"/>
  </r>
  <r>
    <n v="11599142752"/>
    <x v="30"/>
    <s v="0"/>
    <m/>
    <x v="1"/>
    <x v="3"/>
    <x v="6"/>
    <s v="0 percent"/>
    <n v="0"/>
    <n v="0"/>
    <n v="1"/>
    <s v="Don't know"/>
    <s v=""/>
    <s v="Not sure"/>
    <m/>
    <m/>
    <m/>
    <m/>
    <m/>
    <m/>
    <m/>
    <m/>
    <m/>
    <m/>
    <m/>
    <m/>
    <m/>
    <n v="0"/>
    <s v="0 - 9%"/>
    <m/>
    <s v=""/>
    <s v="No"/>
    <m/>
    <m/>
    <m/>
    <s v="Not borrowing"/>
    <m/>
    <m/>
    <s v="No"/>
    <s v="No"/>
    <m/>
    <m/>
    <m/>
    <m/>
    <m/>
    <m/>
    <m/>
    <m/>
    <m/>
    <m/>
    <s v="Not sure"/>
    <m/>
    <x v="248"/>
    <x v="0"/>
  </r>
  <r>
    <n v="11599169793"/>
    <x v="30"/>
    <s v="1"/>
    <m/>
    <x v="1"/>
    <x v="3"/>
    <x v="6"/>
    <s v="0 percent"/>
    <n v="0"/>
    <n v="0"/>
    <n v="1"/>
    <s v="More than a year"/>
    <n v="15"/>
    <s v="Yes"/>
    <m/>
    <m/>
    <m/>
    <s v="paying for chemicals"/>
    <s v="maintaining our system"/>
    <s v="complying with state and/or federal regulations"/>
    <m/>
    <m/>
    <m/>
    <m/>
    <m/>
    <s v="No change"/>
    <n v="0"/>
    <n v="0"/>
    <s v="0 - 9%"/>
    <n v="0"/>
    <n v="0"/>
    <s v="No"/>
    <m/>
    <m/>
    <m/>
    <s v="Not borrowing"/>
    <m/>
    <m/>
    <s v="No"/>
    <s v="No"/>
    <m/>
    <m/>
    <m/>
    <m/>
    <m/>
    <s v="Help accessing Personal Protective Equipment (PPE)"/>
    <m/>
    <m/>
    <m/>
    <m/>
    <s v="Not sure"/>
    <m/>
    <x v="617"/>
    <x v="0"/>
  </r>
  <r>
    <n v="11599219590"/>
    <x v="36"/>
    <s v="1"/>
    <m/>
    <x v="2"/>
    <x v="3"/>
    <x v="11"/>
    <s v="1 to 10%"/>
    <n v="0"/>
    <n v="0"/>
    <n v="2"/>
    <s v="2 to 6 months"/>
    <n v="4"/>
    <s v="Not sure"/>
    <m/>
    <m/>
    <m/>
    <m/>
    <m/>
    <m/>
    <m/>
    <m/>
    <m/>
    <m/>
    <m/>
    <m/>
    <m/>
    <n v="0"/>
    <s v="0 - 9%"/>
    <m/>
    <s v=""/>
    <s v="No"/>
    <m/>
    <m/>
    <m/>
    <s v="Not borrowing"/>
    <m/>
    <m/>
    <s v="Not applicable"/>
    <s v="Not sure"/>
    <m/>
    <m/>
    <m/>
    <m/>
    <s v="Help with operations and maintenance"/>
    <m/>
    <m/>
    <m/>
    <m/>
    <s v="Help planning for or adjusting to any future reopening (flushing, financing reconnections, etc.)"/>
    <m/>
    <m/>
    <x v="618"/>
    <x v="0"/>
  </r>
  <r>
    <n v="11600182220"/>
    <x v="6"/>
    <s v="1"/>
    <m/>
    <x v="1"/>
    <x v="2"/>
    <x v="6"/>
    <s v="0 percent"/>
    <n v="1"/>
    <n v="3"/>
    <n v="0"/>
    <s v="More than a year"/>
    <n v="15"/>
    <s v="Yes"/>
    <s v="paying staff"/>
    <m/>
    <s v="paying bills, like electricity"/>
    <s v="paying for chemicals"/>
    <s v="maintaining our system"/>
    <m/>
    <s v="delaying or impeding capital improvement projects"/>
    <s v="paying back existing debt"/>
    <m/>
    <m/>
    <m/>
    <s v="Decrease"/>
    <n v="15"/>
    <n v="-15"/>
    <s v="-20 - -11%"/>
    <n v="1350"/>
    <n v="-1350"/>
    <s v="Yes"/>
    <m/>
    <s v="U.S. Department of Agriculture loan(s)"/>
    <m/>
    <m/>
    <m/>
    <m/>
    <s v="No"/>
    <s v="Yes"/>
    <s v="Communication/Discussion - Details of discussion not provided"/>
    <s v="None/NA"/>
    <m/>
    <s v="Help accessing financial assistance"/>
    <m/>
    <s v="Help accessing Personal Protective Equipment (PPE)"/>
    <m/>
    <m/>
    <m/>
    <s v="Help planning for or adjusting to any future reopening (flushing, financing reconnections, etc.)"/>
    <m/>
    <m/>
    <x v="332"/>
    <x v="0"/>
  </r>
  <r>
    <n v="11600185495"/>
    <x v="30"/>
    <s v="1"/>
    <m/>
    <x v="1"/>
    <x v="2"/>
    <x v="8"/>
    <s v="21 to 30%"/>
    <n v="3"/>
    <n v="0"/>
    <n v="0"/>
    <s v="2 to 6 months"/>
    <n v="4"/>
    <s v="Not sure"/>
    <m/>
    <m/>
    <m/>
    <m/>
    <m/>
    <m/>
    <m/>
    <m/>
    <m/>
    <m/>
    <m/>
    <m/>
    <m/>
    <n v="0"/>
    <s v="0 - 9%"/>
    <m/>
    <s v=""/>
    <s v="Yes"/>
    <s v="Bond(s)"/>
    <m/>
    <m/>
    <m/>
    <m/>
    <m/>
    <s v="Yes"/>
    <s v="Yes"/>
    <s v="Training"/>
    <m/>
    <m/>
    <m/>
    <m/>
    <m/>
    <m/>
    <m/>
    <m/>
    <m/>
    <s v="Not sure"/>
    <m/>
    <x v="619"/>
    <x v="0"/>
  </r>
  <r>
    <n v="11600285805"/>
    <x v="7"/>
    <s v="1"/>
    <m/>
    <x v="1"/>
    <x v="2"/>
    <x v="22"/>
    <s v="1 to 10%"/>
    <n v="5"/>
    <n v="0"/>
    <n v="3"/>
    <s v="Don't know"/>
    <s v=""/>
    <s v="No"/>
    <m/>
    <m/>
    <m/>
    <m/>
    <m/>
    <m/>
    <m/>
    <m/>
    <m/>
    <m/>
    <m/>
    <m/>
    <m/>
    <n v="0"/>
    <s v="0 - 9%"/>
    <m/>
    <s v=""/>
    <s v="Yes"/>
    <s v="Bond(s)"/>
    <s v="U.S. Department of Agriculture loan(s)"/>
    <m/>
    <m/>
    <m/>
    <m/>
    <s v="No"/>
    <s v="No"/>
    <m/>
    <s v="None/NA"/>
    <m/>
    <m/>
    <m/>
    <m/>
    <m/>
    <m/>
    <s v="Help communicating with customers"/>
    <s v="Help planning for or adjusting to any future reopening (flushing, financing reconnections, etc.)"/>
    <m/>
    <m/>
    <x v="620"/>
    <x v="0"/>
  </r>
  <r>
    <n v="11600368663"/>
    <x v="30"/>
    <s v="1"/>
    <m/>
    <x v="1"/>
    <x v="1"/>
    <x v="8"/>
    <s v="21 to 30%"/>
    <n v="4"/>
    <n v="0"/>
    <n v="0"/>
    <s v="Don't know"/>
    <s v=""/>
    <s v="Not sure"/>
    <m/>
    <m/>
    <m/>
    <m/>
    <m/>
    <m/>
    <m/>
    <m/>
    <m/>
    <m/>
    <m/>
    <m/>
    <m/>
    <n v="0"/>
    <s v="0 - 9%"/>
    <m/>
    <s v=""/>
    <s v="Yes"/>
    <s v="Bond(s)"/>
    <m/>
    <s v="State Revolving Fund loan(s)"/>
    <m/>
    <m/>
    <m/>
    <s v="No"/>
    <s v="No"/>
    <m/>
    <m/>
    <m/>
    <m/>
    <m/>
    <m/>
    <m/>
    <m/>
    <m/>
    <m/>
    <s v="Not sure"/>
    <m/>
    <x v="621"/>
    <x v="0"/>
  </r>
  <r>
    <n v="11600387921"/>
    <x v="17"/>
    <s v="0"/>
    <m/>
    <x v="0"/>
    <x v="2"/>
    <x v="0"/>
    <s v="21 to 30%"/>
    <n v="1"/>
    <n v="0"/>
    <n v="0"/>
    <s v="7 to 12 months"/>
    <n v="9"/>
    <s v="Yes"/>
    <m/>
    <m/>
    <m/>
    <m/>
    <s v="maintaining our system"/>
    <m/>
    <s v="delaying or impeding capital improvement projects"/>
    <m/>
    <m/>
    <m/>
    <m/>
    <s v="No change"/>
    <n v="0"/>
    <n v="0"/>
    <s v="0 - 9%"/>
    <n v="0"/>
    <n v="0"/>
    <s v="No"/>
    <m/>
    <m/>
    <m/>
    <s v="Not borrowing"/>
    <m/>
    <m/>
    <s v="Not applicable"/>
    <s v="Yes"/>
    <s v="Personnel backups"/>
    <m/>
    <m/>
    <m/>
    <m/>
    <s v="Help accessing Personal Protective Equipment (PPE)"/>
    <m/>
    <m/>
    <m/>
    <m/>
    <m/>
    <m/>
    <x v="167"/>
    <x v="0"/>
  </r>
  <r>
    <n v="11600403982"/>
    <x v="7"/>
    <s v="Multiple"/>
    <m/>
    <x v="0"/>
    <x v="1"/>
    <x v="11"/>
    <s v="1 to 10%"/>
    <n v="13"/>
    <n v="0"/>
    <n v="0"/>
    <s v="More than a year"/>
    <n v="15"/>
    <s v="No"/>
    <m/>
    <m/>
    <m/>
    <m/>
    <m/>
    <m/>
    <m/>
    <m/>
    <m/>
    <m/>
    <m/>
    <m/>
    <m/>
    <n v="0"/>
    <s v="0 - 9%"/>
    <m/>
    <s v=""/>
    <s v="Yes"/>
    <s v="Bond(s)"/>
    <s v="U.S. Department of Agriculture loan(s)"/>
    <m/>
    <m/>
    <m/>
    <m/>
    <s v="No"/>
    <s v="No"/>
    <m/>
    <s v="None/NA"/>
    <m/>
    <s v="Help accessing financial assistance"/>
    <s v="Help with operations and maintenance"/>
    <s v="Help accessing Personal Protective Equipment (PPE)"/>
    <m/>
    <m/>
    <s v="Help communicating with customers"/>
    <s v="Help planning for or adjusting to any future reopening (flushing, financing reconnections, etc.)"/>
    <m/>
    <m/>
    <x v="622"/>
    <x v="0"/>
  </r>
  <r>
    <n v="11600417459"/>
    <x v="30"/>
    <s v="Unclear"/>
    <m/>
    <x v="1"/>
    <x v="3"/>
    <x v="14"/>
    <s v="11 to 20%"/>
    <n v="2"/>
    <n v="0"/>
    <n v="0"/>
    <s v="Don't know"/>
    <s v=""/>
    <s v="Yes"/>
    <m/>
    <m/>
    <m/>
    <m/>
    <m/>
    <s v="complying with state and/or federal regulations"/>
    <m/>
    <m/>
    <m/>
    <m/>
    <m/>
    <s v="No change"/>
    <n v="0"/>
    <n v="0"/>
    <s v="0 - 9%"/>
    <n v="0"/>
    <n v="0"/>
    <s v="No"/>
    <m/>
    <m/>
    <m/>
    <s v="Not borrowing"/>
    <m/>
    <m/>
    <s v="Not applicable"/>
    <s v="No"/>
    <m/>
    <m/>
    <m/>
    <m/>
    <m/>
    <m/>
    <m/>
    <m/>
    <m/>
    <m/>
    <s v="Not sure"/>
    <m/>
    <x v="19"/>
    <x v="0"/>
  </r>
  <r>
    <n v="11600422437"/>
    <x v="7"/>
    <s v="1"/>
    <m/>
    <x v="0"/>
    <x v="2"/>
    <x v="11"/>
    <s v="1 to 10%"/>
    <n v="4"/>
    <n v="2"/>
    <n v="0"/>
    <s v="2 to 6 months"/>
    <n v="4"/>
    <s v="Yes"/>
    <m/>
    <m/>
    <m/>
    <m/>
    <m/>
    <m/>
    <s v="delaying or impeding capital improvement projects"/>
    <m/>
    <m/>
    <m/>
    <m/>
    <s v="No change"/>
    <m/>
    <n v="0"/>
    <s v="0 - 9%"/>
    <m/>
    <s v=""/>
    <s v="Yes"/>
    <s v="Bond(s)"/>
    <s v="U.S. Department of Agriculture loan(s)"/>
    <m/>
    <m/>
    <m/>
    <m/>
    <s v="No"/>
    <s v="No"/>
    <m/>
    <s v="None/NA"/>
    <m/>
    <s v="Help accessing financial assistance"/>
    <m/>
    <s v="Help accessing Personal Protective Equipment (PPE)"/>
    <s v="Help accessing supplies/chemicals"/>
    <m/>
    <m/>
    <s v="Help planning for or adjusting to any future reopening (flushing, financing reconnections, etc.)"/>
    <m/>
    <m/>
    <x v="623"/>
    <x v="0"/>
  </r>
  <r>
    <n v="11600452514"/>
    <x v="25"/>
    <s v="1"/>
    <s v="Incomplete"/>
    <x v="0"/>
    <x v="1"/>
    <x v="11"/>
    <s v="1 to 10%"/>
    <n v="7"/>
    <n v="2"/>
    <n v="0"/>
    <s v="Don't know"/>
    <s v=""/>
    <s v="Yes"/>
    <m/>
    <m/>
    <m/>
    <m/>
    <m/>
    <m/>
    <m/>
    <m/>
    <m/>
    <m/>
    <m/>
    <m/>
    <m/>
    <s v=""/>
    <s v=""/>
    <m/>
    <s v=""/>
    <m/>
    <m/>
    <m/>
    <m/>
    <m/>
    <m/>
    <m/>
    <m/>
    <m/>
    <m/>
    <m/>
    <m/>
    <m/>
    <m/>
    <m/>
    <m/>
    <m/>
    <m/>
    <m/>
    <m/>
    <m/>
    <x v="624"/>
    <x v="0"/>
  </r>
  <r>
    <n v="11600488469"/>
    <x v="30"/>
    <s v="1"/>
    <m/>
    <x v="0"/>
    <x v="3"/>
    <x v="6"/>
    <s v="0 percent"/>
    <n v="0"/>
    <n v="0"/>
    <n v="1"/>
    <s v="More than a year"/>
    <n v="15"/>
    <s v="No"/>
    <m/>
    <m/>
    <m/>
    <m/>
    <m/>
    <m/>
    <m/>
    <m/>
    <m/>
    <m/>
    <m/>
    <m/>
    <m/>
    <n v="0"/>
    <s v="0 - 9%"/>
    <m/>
    <s v=""/>
    <s v="No"/>
    <m/>
    <m/>
    <m/>
    <s v="Not borrowing"/>
    <m/>
    <m/>
    <s v="No"/>
    <s v="No"/>
    <m/>
    <m/>
    <m/>
    <m/>
    <m/>
    <m/>
    <m/>
    <m/>
    <m/>
    <m/>
    <s v="Not sure"/>
    <m/>
    <x v="625"/>
    <x v="0"/>
  </r>
  <r>
    <n v="11600590274"/>
    <x v="30"/>
    <s v="1"/>
    <m/>
    <x v="0"/>
    <x v="2"/>
    <x v="20"/>
    <s v="41 to 50%"/>
    <n v="4"/>
    <n v="1"/>
    <n v="0"/>
    <s v="More than a year"/>
    <n v="15"/>
    <s v="Yes"/>
    <m/>
    <m/>
    <m/>
    <m/>
    <m/>
    <m/>
    <m/>
    <m/>
    <m/>
    <s v="not applicable"/>
    <m/>
    <s v="Increase"/>
    <m/>
    <s v=""/>
    <s v=""/>
    <n v="3000"/>
    <n v="3000"/>
    <s v="No"/>
    <m/>
    <m/>
    <m/>
    <s v="Not borrowing"/>
    <m/>
    <m/>
    <s v="No"/>
    <s v="Yes"/>
    <s v="Personnel backups"/>
    <m/>
    <m/>
    <m/>
    <m/>
    <m/>
    <m/>
    <m/>
    <m/>
    <m/>
    <s v="Not sure"/>
    <m/>
    <x v="626"/>
    <x v="0"/>
  </r>
  <r>
    <n v="11600598849"/>
    <x v="21"/>
    <s v="1"/>
    <m/>
    <x v="0"/>
    <x v="1"/>
    <x v="11"/>
    <s v="1 to 10%"/>
    <n v="10"/>
    <n v="1"/>
    <n v="0"/>
    <s v="7 to 12 months"/>
    <n v="9"/>
    <s v="No"/>
    <m/>
    <m/>
    <m/>
    <m/>
    <m/>
    <m/>
    <m/>
    <m/>
    <m/>
    <m/>
    <m/>
    <m/>
    <m/>
    <n v="0"/>
    <s v="0 - 9%"/>
    <m/>
    <s v=""/>
    <s v="Yes"/>
    <m/>
    <m/>
    <s v="State Revolving Fund loan(s)"/>
    <m/>
    <m/>
    <m/>
    <s v="No"/>
    <s v="Yes"/>
    <s v="Communication/Discussion - Providing help as needed"/>
    <m/>
    <s v="Help navigating resources and/or policy changes"/>
    <m/>
    <m/>
    <s v="Help accessing Personal Protective Equipment (PPE)"/>
    <m/>
    <m/>
    <m/>
    <m/>
    <m/>
    <m/>
    <x v="627"/>
    <x v="0"/>
  </r>
  <r>
    <n v="11600611094"/>
    <x v="44"/>
    <s v="Multiple"/>
    <m/>
    <x v="1"/>
    <x v="3"/>
    <x v="6"/>
    <s v="0 percent"/>
    <n v="0"/>
    <n v="1"/>
    <n v="0"/>
    <s v="More than a year"/>
    <n v="15"/>
    <s v="No"/>
    <m/>
    <m/>
    <m/>
    <m/>
    <m/>
    <m/>
    <m/>
    <m/>
    <m/>
    <m/>
    <m/>
    <m/>
    <m/>
    <n v="0"/>
    <s v="0 - 9%"/>
    <m/>
    <s v=""/>
    <s v="No"/>
    <m/>
    <m/>
    <m/>
    <s v="Not borrowing"/>
    <m/>
    <m/>
    <s v="No"/>
    <s v="No"/>
    <m/>
    <m/>
    <m/>
    <m/>
    <m/>
    <m/>
    <m/>
    <m/>
    <m/>
    <m/>
    <m/>
    <s v="None/NA"/>
    <x v="19"/>
    <x v="0"/>
  </r>
  <r>
    <n v="11600658323"/>
    <x v="7"/>
    <s v="1"/>
    <m/>
    <x v="0"/>
    <x v="1"/>
    <x v="9"/>
    <s v="1 to 10%"/>
    <n v="12"/>
    <n v="0"/>
    <n v="0"/>
    <s v="Don't know"/>
    <s v=""/>
    <s v="No"/>
    <m/>
    <m/>
    <m/>
    <m/>
    <m/>
    <m/>
    <m/>
    <m/>
    <m/>
    <m/>
    <m/>
    <m/>
    <m/>
    <n v="0"/>
    <s v="0 - 9%"/>
    <m/>
    <s v=""/>
    <s v="Yes"/>
    <s v="Bond(s)"/>
    <m/>
    <m/>
    <m/>
    <m/>
    <m/>
    <s v="No"/>
    <s v="No"/>
    <m/>
    <s v="None/NA"/>
    <s v="Help navigating resources and/or policy changes"/>
    <m/>
    <m/>
    <s v="Help accessing Personal Protective Equipment (PPE)"/>
    <s v="Help accessing supplies/chemicals"/>
    <m/>
    <m/>
    <s v="Help planning for or adjusting to any future reopening (flushing, financing reconnections, etc.)"/>
    <m/>
    <m/>
    <x v="628"/>
    <x v="0"/>
  </r>
  <r>
    <n v="11600690030"/>
    <x v="25"/>
    <s v="1"/>
    <m/>
    <x v="0"/>
    <x v="2"/>
    <x v="29"/>
    <s v="11 to 20%"/>
    <n v="0"/>
    <n v="2"/>
    <n v="1"/>
    <s v="Don't know"/>
    <s v=""/>
    <s v="Not sure"/>
    <m/>
    <m/>
    <m/>
    <m/>
    <m/>
    <m/>
    <m/>
    <m/>
    <m/>
    <m/>
    <m/>
    <m/>
    <m/>
    <n v="0"/>
    <s v="0 - 9%"/>
    <m/>
    <s v=""/>
    <s v="Yes"/>
    <m/>
    <s v="U.S. Department of Agriculture loan(s)"/>
    <s v="State Revolving Fund loan(s)"/>
    <m/>
    <m/>
    <m/>
    <s v="No"/>
    <s v="No"/>
    <m/>
    <m/>
    <m/>
    <s v="Help accessing financial assistance"/>
    <m/>
    <s v="Help accessing Personal Protective Equipment (PPE)"/>
    <m/>
    <s v="Help complying with state and/or federal regulations"/>
    <m/>
    <m/>
    <m/>
    <m/>
    <x v="629"/>
    <x v="0"/>
  </r>
  <r>
    <n v="11600713827"/>
    <x v="43"/>
    <s v="1"/>
    <m/>
    <x v="1"/>
    <x v="3"/>
    <x v="3"/>
    <m/>
    <n v="1"/>
    <n v="1"/>
    <n v="1"/>
    <s v="7 to 12 months"/>
    <n v="9"/>
    <s v="Yes"/>
    <m/>
    <m/>
    <s v="paying bills, like electricity"/>
    <m/>
    <s v="maintaining our system"/>
    <m/>
    <m/>
    <m/>
    <m/>
    <m/>
    <m/>
    <s v="Increase"/>
    <m/>
    <s v=""/>
    <s v=""/>
    <m/>
    <s v=""/>
    <s v="No"/>
    <m/>
    <m/>
    <m/>
    <s v="Not borrowing"/>
    <m/>
    <m/>
    <s v="No"/>
    <s v="No"/>
    <m/>
    <s v="None/NA"/>
    <m/>
    <m/>
    <m/>
    <m/>
    <m/>
    <m/>
    <m/>
    <m/>
    <s v="Not sure"/>
    <m/>
    <x v="630"/>
    <x v="0"/>
  </r>
  <r>
    <n v="11600729430"/>
    <x v="1"/>
    <s v="1"/>
    <m/>
    <x v="1"/>
    <x v="3"/>
    <x v="6"/>
    <s v="0 percent"/>
    <n v="0"/>
    <n v="1"/>
    <n v="1"/>
    <s v="2 to 6 months"/>
    <n v="4"/>
    <s v="Not sure"/>
    <m/>
    <m/>
    <m/>
    <m/>
    <m/>
    <m/>
    <m/>
    <m/>
    <m/>
    <m/>
    <m/>
    <m/>
    <m/>
    <n v="0"/>
    <s v="0 - 9%"/>
    <m/>
    <s v=""/>
    <s v="Yes"/>
    <m/>
    <s v="U.S. Department of Agriculture loan(s)"/>
    <m/>
    <m/>
    <m/>
    <m/>
    <s v="Yes"/>
    <s v="No"/>
    <m/>
    <m/>
    <m/>
    <m/>
    <m/>
    <m/>
    <m/>
    <m/>
    <m/>
    <m/>
    <s v="Not sure"/>
    <m/>
    <x v="144"/>
    <x v="0"/>
  </r>
  <r>
    <n v="11600729924"/>
    <x v="2"/>
    <s v="1"/>
    <m/>
    <x v="0"/>
    <x v="2"/>
    <x v="7"/>
    <s v="1 to 10%"/>
    <n v="8"/>
    <n v="2"/>
    <n v="1"/>
    <s v="7 to 12 months"/>
    <n v="9"/>
    <s v="Yes"/>
    <m/>
    <m/>
    <m/>
    <m/>
    <m/>
    <m/>
    <m/>
    <m/>
    <m/>
    <s v="not applicable"/>
    <m/>
    <s v="Increase"/>
    <n v="6"/>
    <n v="6"/>
    <s v="0 - 9%"/>
    <n v="2085"/>
    <n v="2085"/>
    <s v="Yes"/>
    <m/>
    <m/>
    <s v="State Revolving Fund loan(s)"/>
    <m/>
    <m/>
    <m/>
    <s v="No"/>
    <s v="No"/>
    <m/>
    <m/>
    <s v="Help navigating resources and/or policy changes"/>
    <s v="Help accessing financial assistance"/>
    <s v="Help with operations and maintenance"/>
    <m/>
    <m/>
    <m/>
    <m/>
    <m/>
    <m/>
    <m/>
    <x v="631"/>
    <x v="0"/>
  </r>
  <r>
    <n v="11600733290"/>
    <x v="5"/>
    <s v="Multiple"/>
    <m/>
    <x v="1"/>
    <x v="2"/>
    <x v="16"/>
    <s v="1 to 10%"/>
    <n v="3"/>
    <n v="0"/>
    <n v="2"/>
    <s v="Don't know"/>
    <s v=""/>
    <s v="No"/>
    <m/>
    <m/>
    <m/>
    <m/>
    <m/>
    <m/>
    <m/>
    <m/>
    <m/>
    <m/>
    <m/>
    <m/>
    <m/>
    <n v="0"/>
    <s v="0 - 9%"/>
    <m/>
    <s v=""/>
    <s v="Yes"/>
    <s v="Bond(s)"/>
    <s v="U.S. Department of Agriculture loan(s)"/>
    <s v="State Revolving Fund loan(s)"/>
    <m/>
    <m/>
    <s v="Bank loan"/>
    <s v="No"/>
    <s v="Yes"/>
    <s v="Communication/Discussion - Providing help as needed; Emergency assistance"/>
    <s v="Compliance with disinfection/social distancing protocols"/>
    <s v="Help navigating resources and/or policy changes"/>
    <m/>
    <m/>
    <m/>
    <m/>
    <m/>
    <m/>
    <m/>
    <s v="Not sure"/>
    <m/>
    <x v="19"/>
    <x v="0"/>
  </r>
  <r>
    <n v="11600750312"/>
    <x v="43"/>
    <s v="1"/>
    <m/>
    <x v="0"/>
    <x v="3"/>
    <x v="32"/>
    <s v="21 to 30%"/>
    <n v="0"/>
    <n v="1"/>
    <n v="2"/>
    <s v="More than a year"/>
    <n v="15"/>
    <s v="Yes"/>
    <m/>
    <m/>
    <m/>
    <m/>
    <s v="maintaining our system"/>
    <m/>
    <s v="delaying or impeding capital improvement projects"/>
    <m/>
    <m/>
    <m/>
    <m/>
    <s v="Decrease"/>
    <n v="53.41"/>
    <n v="-53.41"/>
    <s v="-60 - -51%"/>
    <n v="2420.56"/>
    <n v="-2420.56"/>
    <m/>
    <m/>
    <m/>
    <m/>
    <m/>
    <m/>
    <s v="None/don't know"/>
    <s v="Not applicable"/>
    <s v="No"/>
    <m/>
    <m/>
    <m/>
    <m/>
    <m/>
    <s v="Help accessing Personal Protective Equipment (PPE)"/>
    <m/>
    <m/>
    <m/>
    <s v="Help planning for or adjusting to any future reopening (flushing, financing reconnections, etc.)"/>
    <m/>
    <m/>
    <x v="632"/>
    <x v="0"/>
  </r>
  <r>
    <n v="11600755175"/>
    <x v="6"/>
    <s v="1"/>
    <s v="Incomplete"/>
    <x v="2"/>
    <x v="3"/>
    <x v="6"/>
    <s v="0 percent"/>
    <n v="0"/>
    <n v="1"/>
    <n v="0"/>
    <s v="Don't know"/>
    <s v=""/>
    <s v="Yes"/>
    <m/>
    <m/>
    <m/>
    <m/>
    <m/>
    <m/>
    <m/>
    <m/>
    <m/>
    <m/>
    <m/>
    <m/>
    <m/>
    <s v=""/>
    <s v=""/>
    <m/>
    <s v=""/>
    <m/>
    <m/>
    <m/>
    <m/>
    <m/>
    <m/>
    <m/>
    <m/>
    <m/>
    <m/>
    <m/>
    <m/>
    <m/>
    <m/>
    <m/>
    <m/>
    <m/>
    <m/>
    <m/>
    <m/>
    <m/>
    <x v="633"/>
    <x v="0"/>
  </r>
  <r>
    <n v="11600770258"/>
    <x v="1"/>
    <s v="1"/>
    <m/>
    <x v="0"/>
    <x v="2"/>
    <x v="6"/>
    <s v="0 percent"/>
    <n v="1"/>
    <n v="1"/>
    <n v="0"/>
    <s v="More than a year"/>
    <n v="15"/>
    <s v="Not sure"/>
    <m/>
    <m/>
    <m/>
    <m/>
    <m/>
    <m/>
    <m/>
    <m/>
    <m/>
    <m/>
    <m/>
    <m/>
    <m/>
    <n v="0"/>
    <s v="0 - 9%"/>
    <m/>
    <s v=""/>
    <m/>
    <m/>
    <m/>
    <m/>
    <m/>
    <s v="Do not want to answer"/>
    <m/>
    <s v="No"/>
    <s v="No"/>
    <m/>
    <m/>
    <m/>
    <m/>
    <m/>
    <m/>
    <m/>
    <m/>
    <m/>
    <m/>
    <s v="Not sure"/>
    <m/>
    <x v="634"/>
    <x v="0"/>
  </r>
  <r>
    <n v="11600787257"/>
    <x v="1"/>
    <s v="1"/>
    <m/>
    <x v="0"/>
    <x v="2"/>
    <x v="16"/>
    <s v="1 to 10%"/>
    <n v="3"/>
    <n v="2"/>
    <n v="0"/>
    <s v="More than a year"/>
    <n v="15"/>
    <s v="Not sure"/>
    <m/>
    <m/>
    <m/>
    <m/>
    <m/>
    <m/>
    <m/>
    <m/>
    <m/>
    <m/>
    <m/>
    <m/>
    <m/>
    <n v="0"/>
    <s v="0 - 9%"/>
    <m/>
    <s v=""/>
    <s v="Yes"/>
    <m/>
    <s v="U.S. Department of Agriculture loan(s)"/>
    <m/>
    <m/>
    <m/>
    <m/>
    <s v="No"/>
    <s v="No"/>
    <m/>
    <m/>
    <m/>
    <m/>
    <m/>
    <m/>
    <m/>
    <m/>
    <m/>
    <m/>
    <s v="Not sure"/>
    <m/>
    <x v="635"/>
    <x v="0"/>
  </r>
  <r>
    <n v="11600800475"/>
    <x v="1"/>
    <s v="1"/>
    <m/>
    <x v="0"/>
    <x v="2"/>
    <x v="13"/>
    <s v="1 to 10%"/>
    <n v="2"/>
    <n v="0"/>
    <n v="0"/>
    <s v="7 to 12 months"/>
    <n v="9"/>
    <s v="No"/>
    <m/>
    <m/>
    <m/>
    <m/>
    <m/>
    <m/>
    <m/>
    <m/>
    <m/>
    <m/>
    <m/>
    <m/>
    <m/>
    <n v="0"/>
    <s v="0 - 9%"/>
    <m/>
    <s v=""/>
    <s v="Yes"/>
    <m/>
    <s v="U.S. Department of Agriculture loan(s)"/>
    <m/>
    <m/>
    <m/>
    <m/>
    <s v="No"/>
    <s v="No"/>
    <m/>
    <m/>
    <m/>
    <m/>
    <s v="Help with operations and maintenance"/>
    <m/>
    <m/>
    <m/>
    <m/>
    <m/>
    <m/>
    <m/>
    <x v="636"/>
    <x v="0"/>
  </r>
  <r>
    <n v="11600821058"/>
    <x v="1"/>
    <s v="Multiple"/>
    <m/>
    <x v="1"/>
    <x v="3"/>
    <x v="6"/>
    <s v="0 percent"/>
    <n v="1"/>
    <n v="1"/>
    <n v="0"/>
    <s v="Don't know"/>
    <s v=""/>
    <s v="Yes"/>
    <m/>
    <m/>
    <m/>
    <m/>
    <s v="maintaining our system"/>
    <m/>
    <m/>
    <s v="paying back existing debt"/>
    <m/>
    <m/>
    <m/>
    <s v="No change"/>
    <n v="0"/>
    <n v="0"/>
    <s v="0 - 9%"/>
    <n v="0"/>
    <n v="0"/>
    <s v="Yes"/>
    <m/>
    <s v="U.S. Department of Agriculture loan(s)"/>
    <m/>
    <m/>
    <m/>
    <m/>
    <s v="No"/>
    <s v="No"/>
    <m/>
    <m/>
    <m/>
    <m/>
    <m/>
    <m/>
    <m/>
    <m/>
    <m/>
    <m/>
    <s v="Not sure"/>
    <m/>
    <x v="19"/>
    <x v="0"/>
  </r>
  <r>
    <n v="11600837712"/>
    <x v="1"/>
    <s v="Multiple"/>
    <m/>
    <x v="1"/>
    <x v="3"/>
    <x v="6"/>
    <s v="0 percent"/>
    <n v="1"/>
    <n v="0"/>
    <n v="0"/>
    <s v="Do not want to answer"/>
    <s v=""/>
    <s v="No"/>
    <m/>
    <m/>
    <m/>
    <m/>
    <m/>
    <m/>
    <m/>
    <m/>
    <m/>
    <m/>
    <m/>
    <m/>
    <m/>
    <n v="0"/>
    <s v="0 - 9%"/>
    <m/>
    <s v=""/>
    <s v="Yes"/>
    <m/>
    <s v="U.S. Department of Agriculture loan(s)"/>
    <m/>
    <m/>
    <m/>
    <m/>
    <s v="No"/>
    <s v="No"/>
    <m/>
    <m/>
    <m/>
    <m/>
    <m/>
    <m/>
    <m/>
    <m/>
    <m/>
    <m/>
    <s v="Not sure"/>
    <m/>
    <x v="19"/>
    <x v="0"/>
  </r>
  <r>
    <n v="11600843483"/>
    <x v="15"/>
    <s v="1"/>
    <m/>
    <x v="1"/>
    <x v="2"/>
    <x v="21"/>
    <s v="21 to 30%"/>
    <n v="2"/>
    <n v="0"/>
    <n v="1"/>
    <s v="Not applicable - our system is presently unable to pay for all system expenses"/>
    <n v="0"/>
    <s v="Yes"/>
    <m/>
    <m/>
    <m/>
    <m/>
    <m/>
    <m/>
    <m/>
    <s v="paying back existing debt"/>
    <m/>
    <m/>
    <m/>
    <s v="Increase"/>
    <m/>
    <s v=""/>
    <s v=""/>
    <n v="7000"/>
    <n v="7000"/>
    <s v="Yes"/>
    <s v="Bond(s)"/>
    <s v="U.S. Department of Agriculture loan(s)"/>
    <m/>
    <m/>
    <m/>
    <m/>
    <s v="No"/>
    <s v="No"/>
    <m/>
    <m/>
    <m/>
    <s v="Help accessing financial assistance"/>
    <m/>
    <m/>
    <m/>
    <m/>
    <m/>
    <m/>
    <m/>
    <m/>
    <x v="635"/>
    <x v="0"/>
  </r>
  <r>
    <n v="11600844971"/>
    <x v="3"/>
    <s v="1"/>
    <m/>
    <x v="1"/>
    <x v="1"/>
    <x v="3"/>
    <m/>
    <n v="1"/>
    <n v="1"/>
    <n v="0"/>
    <s v="Don't know"/>
    <s v=""/>
    <s v="Not sure"/>
    <m/>
    <m/>
    <m/>
    <m/>
    <m/>
    <m/>
    <m/>
    <m/>
    <m/>
    <m/>
    <m/>
    <m/>
    <m/>
    <n v="0"/>
    <s v="0 - 9%"/>
    <m/>
    <s v=""/>
    <s v="Yes"/>
    <m/>
    <s v="U.S. Department of Agriculture loan(s)"/>
    <m/>
    <m/>
    <m/>
    <m/>
    <s v="No"/>
    <s v="No"/>
    <m/>
    <m/>
    <m/>
    <m/>
    <m/>
    <m/>
    <m/>
    <m/>
    <m/>
    <m/>
    <s v="Not sure"/>
    <m/>
    <x v="637"/>
    <x v="0"/>
  </r>
  <r>
    <n v="11600848612"/>
    <x v="1"/>
    <s v="1"/>
    <m/>
    <x v="1"/>
    <x v="3"/>
    <x v="31"/>
    <s v="1 to 10%"/>
    <n v="2"/>
    <n v="1"/>
    <n v="0"/>
    <s v="Don't know"/>
    <s v=""/>
    <s v="Not sure"/>
    <m/>
    <m/>
    <m/>
    <m/>
    <m/>
    <m/>
    <m/>
    <m/>
    <m/>
    <m/>
    <m/>
    <m/>
    <m/>
    <n v="0"/>
    <s v="0 - 9%"/>
    <m/>
    <s v=""/>
    <s v="Yes"/>
    <m/>
    <s v="U.S. Department of Agriculture loan(s)"/>
    <m/>
    <m/>
    <m/>
    <m/>
    <s v="No"/>
    <s v="No"/>
    <m/>
    <m/>
    <m/>
    <m/>
    <m/>
    <m/>
    <m/>
    <m/>
    <m/>
    <m/>
    <s v="Not sure"/>
    <m/>
    <x v="638"/>
    <x v="0"/>
  </r>
  <r>
    <n v="11600856738"/>
    <x v="1"/>
    <s v="1"/>
    <m/>
    <x v="1"/>
    <x v="3"/>
    <x v="6"/>
    <s v="0 percent"/>
    <n v="0"/>
    <n v="1"/>
    <n v="0"/>
    <s v="More than a year"/>
    <n v="15"/>
    <s v="No"/>
    <m/>
    <m/>
    <m/>
    <m/>
    <m/>
    <m/>
    <m/>
    <m/>
    <m/>
    <m/>
    <m/>
    <m/>
    <m/>
    <n v="0"/>
    <s v="0 - 9%"/>
    <m/>
    <s v=""/>
    <s v="Yes"/>
    <m/>
    <s v="U.S. Department of Agriculture loan(s)"/>
    <m/>
    <m/>
    <m/>
    <m/>
    <s v="No"/>
    <s v="No"/>
    <m/>
    <m/>
    <m/>
    <m/>
    <m/>
    <m/>
    <m/>
    <m/>
    <m/>
    <m/>
    <s v="Not sure"/>
    <m/>
    <x v="639"/>
    <x v="0"/>
  </r>
  <r>
    <n v="11600865438"/>
    <x v="1"/>
    <s v="1"/>
    <m/>
    <x v="1"/>
    <x v="3"/>
    <x v="6"/>
    <s v="0 percent"/>
    <n v="0"/>
    <n v="1"/>
    <n v="0"/>
    <s v="Don't know"/>
    <s v=""/>
    <s v="Not sure"/>
    <m/>
    <m/>
    <m/>
    <m/>
    <m/>
    <m/>
    <m/>
    <m/>
    <m/>
    <m/>
    <m/>
    <m/>
    <m/>
    <n v="0"/>
    <s v="0 - 9%"/>
    <m/>
    <s v=""/>
    <s v="Yes"/>
    <m/>
    <s v="U.S. Department of Agriculture loan(s)"/>
    <m/>
    <m/>
    <m/>
    <m/>
    <s v="No"/>
    <s v="No"/>
    <m/>
    <m/>
    <m/>
    <m/>
    <m/>
    <m/>
    <m/>
    <m/>
    <m/>
    <m/>
    <s v="Not sure"/>
    <m/>
    <x v="640"/>
    <x v="0"/>
  </r>
  <r>
    <n v="11600866588"/>
    <x v="1"/>
    <s v="1"/>
    <m/>
    <x v="1"/>
    <x v="2"/>
    <x v="6"/>
    <s v="0 percent"/>
    <n v="1"/>
    <n v="0"/>
    <n v="0"/>
    <s v="More than a year"/>
    <n v="15"/>
    <s v="No"/>
    <m/>
    <m/>
    <m/>
    <m/>
    <m/>
    <m/>
    <m/>
    <m/>
    <m/>
    <m/>
    <m/>
    <m/>
    <m/>
    <n v="0"/>
    <s v="0 - 9%"/>
    <m/>
    <s v=""/>
    <s v="Yes"/>
    <m/>
    <s v="U.S. Department of Agriculture loan(s)"/>
    <m/>
    <m/>
    <m/>
    <m/>
    <s v="No"/>
    <s v="No"/>
    <m/>
    <m/>
    <m/>
    <m/>
    <m/>
    <m/>
    <m/>
    <m/>
    <m/>
    <m/>
    <s v="Not sure"/>
    <m/>
    <x v="641"/>
    <x v="0"/>
  </r>
  <r>
    <n v="11600873755"/>
    <x v="3"/>
    <s v="1"/>
    <m/>
    <x v="1"/>
    <x v="2"/>
    <x v="3"/>
    <m/>
    <n v="1"/>
    <n v="0"/>
    <n v="1"/>
    <s v="More than a year"/>
    <n v="15"/>
    <s v="No"/>
    <m/>
    <m/>
    <m/>
    <m/>
    <m/>
    <m/>
    <m/>
    <m/>
    <m/>
    <m/>
    <m/>
    <m/>
    <m/>
    <n v="0"/>
    <s v="0 - 9%"/>
    <m/>
    <s v=""/>
    <s v="Yes"/>
    <m/>
    <m/>
    <m/>
    <m/>
    <m/>
    <s v="Loan - other"/>
    <s v="No"/>
    <s v="No"/>
    <m/>
    <m/>
    <m/>
    <m/>
    <m/>
    <m/>
    <m/>
    <m/>
    <m/>
    <m/>
    <s v="Not sure"/>
    <m/>
    <x v="642"/>
    <x v="0"/>
  </r>
  <r>
    <n v="11600874331"/>
    <x v="1"/>
    <s v="1"/>
    <m/>
    <x v="0"/>
    <x v="3"/>
    <x v="6"/>
    <s v="0 percent"/>
    <n v="0"/>
    <n v="2"/>
    <n v="0"/>
    <s v="Don't know"/>
    <s v=""/>
    <s v="No"/>
    <m/>
    <m/>
    <m/>
    <m/>
    <m/>
    <m/>
    <m/>
    <m/>
    <m/>
    <m/>
    <m/>
    <m/>
    <m/>
    <n v="0"/>
    <s v="0 - 9%"/>
    <m/>
    <s v=""/>
    <s v="Yes"/>
    <m/>
    <s v="U.S. Department of Agriculture loan(s)"/>
    <m/>
    <m/>
    <m/>
    <m/>
    <s v="No"/>
    <s v="No"/>
    <m/>
    <m/>
    <m/>
    <m/>
    <m/>
    <m/>
    <m/>
    <m/>
    <m/>
    <m/>
    <s v="Not sure"/>
    <m/>
    <x v="643"/>
    <x v="0"/>
  </r>
  <r>
    <n v="11600903556"/>
    <x v="47"/>
    <s v="1"/>
    <m/>
    <x v="0"/>
    <x v="1"/>
    <x v="8"/>
    <s v="21 to 30%"/>
    <n v="6"/>
    <n v="0"/>
    <n v="0"/>
    <s v="7 to 12 months"/>
    <n v="9"/>
    <s v="Yes"/>
    <m/>
    <m/>
    <m/>
    <m/>
    <s v="maintaining our system"/>
    <s v="complying with state and/or federal regulations"/>
    <s v="delaying or impeding capital improvement projects"/>
    <m/>
    <m/>
    <m/>
    <m/>
    <s v="Decrease"/>
    <m/>
    <s v=""/>
    <s v=""/>
    <m/>
    <s v=""/>
    <s v="Yes"/>
    <s v="Bond(s)"/>
    <s v="U.S. Department of Agriculture loan(s)"/>
    <m/>
    <m/>
    <m/>
    <m/>
    <s v="No"/>
    <s v="Yes"/>
    <s v="Donations/delivery of PPE and other supplies"/>
    <s v="Miscellaneous"/>
    <s v="Help navigating resources and/or policy changes"/>
    <s v="Help accessing financial assistance"/>
    <m/>
    <m/>
    <m/>
    <s v="Help complying with state and/or federal regulations"/>
    <s v="Help communicating with customers"/>
    <s v="Help planning for or adjusting to any future reopening (flushing, financing reconnections, etc.)"/>
    <m/>
    <m/>
    <x v="644"/>
    <x v="0"/>
  </r>
  <r>
    <n v="11600905426"/>
    <x v="34"/>
    <s v="1"/>
    <m/>
    <x v="1"/>
    <x v="2"/>
    <x v="12"/>
    <s v="1 to 10%"/>
    <n v="2"/>
    <n v="0"/>
    <n v="1"/>
    <s v="More than a year"/>
    <n v="15"/>
    <s v="No"/>
    <m/>
    <m/>
    <m/>
    <m/>
    <m/>
    <m/>
    <m/>
    <m/>
    <m/>
    <m/>
    <m/>
    <m/>
    <m/>
    <n v="0"/>
    <s v="0 - 9%"/>
    <m/>
    <s v=""/>
    <m/>
    <m/>
    <m/>
    <m/>
    <m/>
    <s v="Do not want to answer"/>
    <m/>
    <s v="Not applicable"/>
    <s v="No"/>
    <m/>
    <m/>
    <m/>
    <m/>
    <m/>
    <m/>
    <m/>
    <m/>
    <m/>
    <m/>
    <s v="Not sure"/>
    <m/>
    <x v="645"/>
    <x v="0"/>
  </r>
  <r>
    <n v="11600906008"/>
    <x v="3"/>
    <s v="1"/>
    <m/>
    <x v="1"/>
    <x v="2"/>
    <x v="6"/>
    <s v="0 percent"/>
    <n v="2"/>
    <n v="1"/>
    <n v="0"/>
    <s v="Don't know"/>
    <s v=""/>
    <s v="Not sure"/>
    <m/>
    <m/>
    <m/>
    <m/>
    <m/>
    <m/>
    <m/>
    <m/>
    <m/>
    <m/>
    <m/>
    <m/>
    <m/>
    <n v="0"/>
    <s v="0 - 9%"/>
    <m/>
    <s v=""/>
    <s v="No"/>
    <m/>
    <m/>
    <m/>
    <s v="Not borrowing"/>
    <m/>
    <m/>
    <s v="Not applicable"/>
    <s v="No"/>
    <m/>
    <m/>
    <m/>
    <m/>
    <m/>
    <m/>
    <m/>
    <m/>
    <m/>
    <m/>
    <s v="Not sure"/>
    <m/>
    <x v="646"/>
    <x v="0"/>
  </r>
  <r>
    <n v="11600913389"/>
    <x v="47"/>
    <s v="1"/>
    <m/>
    <x v="0"/>
    <x v="0"/>
    <x v="33"/>
    <s v="71 to 80%"/>
    <n v="4"/>
    <n v="0"/>
    <n v="0"/>
    <s v="More than a year"/>
    <n v="15"/>
    <s v="Yes"/>
    <m/>
    <m/>
    <m/>
    <m/>
    <m/>
    <s v="complying with state and/or federal regulations"/>
    <s v="delaying or impeding capital improvement projects"/>
    <m/>
    <m/>
    <m/>
    <m/>
    <s v="Decrease"/>
    <m/>
    <s v=""/>
    <s v=""/>
    <m/>
    <s v=""/>
    <s v="Yes"/>
    <s v="Bond(s)"/>
    <s v="U.S. Department of Agriculture loan(s)"/>
    <m/>
    <m/>
    <m/>
    <m/>
    <s v="No"/>
    <s v="No"/>
    <m/>
    <m/>
    <m/>
    <m/>
    <m/>
    <s v="Help accessing Personal Protective Equipment (PPE)"/>
    <m/>
    <m/>
    <m/>
    <s v="Help planning for or adjusting to any future reopening (flushing, financing reconnections, etc.)"/>
    <m/>
    <m/>
    <x v="647"/>
    <x v="0"/>
  </r>
  <r>
    <n v="11600920605"/>
    <x v="40"/>
    <s v="1"/>
    <m/>
    <x v="0"/>
    <x v="2"/>
    <x v="60"/>
    <s v="31 to 40%"/>
    <n v="2"/>
    <n v="4"/>
    <n v="2"/>
    <s v="More than a year"/>
    <n v="15"/>
    <s v="No"/>
    <m/>
    <m/>
    <m/>
    <m/>
    <m/>
    <m/>
    <m/>
    <m/>
    <m/>
    <m/>
    <m/>
    <m/>
    <m/>
    <n v="0"/>
    <s v="0 - 9%"/>
    <m/>
    <s v=""/>
    <m/>
    <m/>
    <m/>
    <m/>
    <m/>
    <m/>
    <m/>
    <m/>
    <m/>
    <m/>
    <m/>
    <m/>
    <m/>
    <m/>
    <m/>
    <m/>
    <m/>
    <m/>
    <m/>
    <m/>
    <m/>
    <x v="648"/>
    <x v="0"/>
  </r>
  <r>
    <n v="11600923657"/>
    <x v="15"/>
    <s v="1"/>
    <m/>
    <x v="0"/>
    <x v="2"/>
    <x v="6"/>
    <s v="0 percent"/>
    <n v="2"/>
    <n v="1"/>
    <n v="0"/>
    <s v="Don't know"/>
    <s v=""/>
    <s v="No"/>
    <m/>
    <m/>
    <m/>
    <m/>
    <m/>
    <m/>
    <m/>
    <m/>
    <m/>
    <m/>
    <m/>
    <m/>
    <m/>
    <n v="0"/>
    <s v="0 - 9%"/>
    <m/>
    <s v=""/>
    <s v="Yes"/>
    <m/>
    <s v="U.S. Department of Agriculture loan(s)"/>
    <m/>
    <m/>
    <m/>
    <m/>
    <s v="No"/>
    <s v="No"/>
    <m/>
    <m/>
    <m/>
    <m/>
    <m/>
    <m/>
    <m/>
    <m/>
    <m/>
    <m/>
    <s v="Not sure"/>
    <m/>
    <x v="649"/>
    <x v="0"/>
  </r>
  <r>
    <n v="11600934476"/>
    <x v="2"/>
    <s v="1"/>
    <m/>
    <x v="0"/>
    <x v="2"/>
    <x v="21"/>
    <s v="21 to 30%"/>
    <n v="4"/>
    <n v="1"/>
    <n v="0"/>
    <s v="7 to 12 months"/>
    <n v="9"/>
    <s v="Not sure"/>
    <m/>
    <m/>
    <m/>
    <m/>
    <m/>
    <m/>
    <m/>
    <m/>
    <m/>
    <m/>
    <m/>
    <m/>
    <m/>
    <n v="0"/>
    <s v="0 - 9%"/>
    <m/>
    <s v=""/>
    <s v="Yes"/>
    <m/>
    <s v="U.S. Department of Agriculture loan(s)"/>
    <m/>
    <m/>
    <m/>
    <m/>
    <s v="No"/>
    <s v="No"/>
    <m/>
    <s v="General assistance"/>
    <m/>
    <m/>
    <m/>
    <m/>
    <m/>
    <m/>
    <m/>
    <m/>
    <s v="Not sure"/>
    <m/>
    <x v="650"/>
    <x v="0"/>
  </r>
  <r>
    <n v="11600949281"/>
    <x v="3"/>
    <s v="1"/>
    <m/>
    <x v="0"/>
    <x v="2"/>
    <x v="6"/>
    <s v="0 percent"/>
    <n v="2"/>
    <n v="1"/>
    <n v="0"/>
    <s v="Do not want to answer"/>
    <s v=""/>
    <s v="No"/>
    <m/>
    <m/>
    <m/>
    <m/>
    <m/>
    <m/>
    <m/>
    <m/>
    <m/>
    <m/>
    <m/>
    <m/>
    <m/>
    <n v="0"/>
    <s v="0 - 9%"/>
    <m/>
    <s v=""/>
    <s v="Yes"/>
    <m/>
    <s v="U.S. Department of Agriculture loan(s)"/>
    <m/>
    <m/>
    <m/>
    <m/>
    <s v="No"/>
    <s v="No"/>
    <m/>
    <m/>
    <m/>
    <m/>
    <m/>
    <m/>
    <m/>
    <m/>
    <m/>
    <m/>
    <s v="Not sure"/>
    <m/>
    <x v="651"/>
    <x v="0"/>
  </r>
  <r>
    <n v="11600954895"/>
    <x v="9"/>
    <s v="1"/>
    <m/>
    <x v="1"/>
    <x v="2"/>
    <x v="7"/>
    <s v="1 to 10%"/>
    <n v="4"/>
    <n v="1"/>
    <n v="0"/>
    <s v="Don't know"/>
    <s v=""/>
    <s v="No"/>
    <m/>
    <m/>
    <m/>
    <m/>
    <m/>
    <m/>
    <m/>
    <m/>
    <m/>
    <m/>
    <m/>
    <m/>
    <m/>
    <n v="0"/>
    <s v="0 - 9%"/>
    <m/>
    <s v=""/>
    <s v="Yes"/>
    <m/>
    <s v="U.S. Department of Agriculture loan(s)"/>
    <m/>
    <m/>
    <m/>
    <m/>
    <s v="No"/>
    <s v="No"/>
    <m/>
    <m/>
    <m/>
    <m/>
    <m/>
    <m/>
    <m/>
    <m/>
    <m/>
    <m/>
    <s v="Not sure"/>
    <m/>
    <x v="652"/>
    <x v="0"/>
  </r>
  <r>
    <n v="11600960563"/>
    <x v="18"/>
    <s v="1"/>
    <m/>
    <x v="1"/>
    <x v="0"/>
    <x v="6"/>
    <s v="0 percent"/>
    <n v="1"/>
    <n v="0"/>
    <n v="1"/>
    <s v="More than a year"/>
    <n v="15"/>
    <s v="No"/>
    <m/>
    <m/>
    <m/>
    <m/>
    <m/>
    <m/>
    <m/>
    <m/>
    <m/>
    <m/>
    <m/>
    <m/>
    <m/>
    <n v="0"/>
    <s v="0 - 9%"/>
    <m/>
    <s v=""/>
    <s v="No"/>
    <m/>
    <m/>
    <m/>
    <s v="Not borrowing"/>
    <m/>
    <m/>
    <s v="No"/>
    <s v="No"/>
    <m/>
    <m/>
    <m/>
    <m/>
    <m/>
    <m/>
    <m/>
    <m/>
    <m/>
    <m/>
    <s v="Not sure"/>
    <m/>
    <x v="653"/>
    <x v="0"/>
  </r>
  <r>
    <n v="11600963505"/>
    <x v="3"/>
    <s v="1"/>
    <m/>
    <x v="0"/>
    <x v="2"/>
    <x v="3"/>
    <m/>
    <n v="3"/>
    <n v="1"/>
    <n v="0"/>
    <s v="Don't know"/>
    <s v=""/>
    <s v="Not sure"/>
    <m/>
    <m/>
    <m/>
    <m/>
    <m/>
    <m/>
    <m/>
    <m/>
    <m/>
    <m/>
    <m/>
    <m/>
    <m/>
    <n v="0"/>
    <s v="0 - 9%"/>
    <m/>
    <s v=""/>
    <s v="No"/>
    <m/>
    <m/>
    <m/>
    <s v="Not borrowing"/>
    <m/>
    <m/>
    <s v="Not applicable"/>
    <s v="No"/>
    <m/>
    <m/>
    <m/>
    <m/>
    <m/>
    <m/>
    <m/>
    <m/>
    <m/>
    <m/>
    <s v="Not sure"/>
    <m/>
    <x v="654"/>
    <x v="0"/>
  </r>
  <r>
    <n v="11600973980"/>
    <x v="2"/>
    <s v="1"/>
    <m/>
    <x v="0"/>
    <x v="2"/>
    <x v="18"/>
    <s v="11 to 20%"/>
    <n v="1"/>
    <n v="1"/>
    <n v="0"/>
    <s v="7 to 12 months"/>
    <n v="9"/>
    <s v="Yes"/>
    <m/>
    <m/>
    <m/>
    <m/>
    <m/>
    <m/>
    <m/>
    <m/>
    <s v="unsure"/>
    <m/>
    <m/>
    <s v="Decrease"/>
    <n v="2"/>
    <n v="-2"/>
    <s v="-10 - -1%"/>
    <n v="394.41"/>
    <n v="-394.41"/>
    <s v="Yes"/>
    <m/>
    <m/>
    <s v="State Revolving Fund loan(s)"/>
    <m/>
    <m/>
    <m/>
    <s v="No"/>
    <s v="No"/>
    <m/>
    <s v="None/NA"/>
    <m/>
    <m/>
    <m/>
    <m/>
    <m/>
    <m/>
    <m/>
    <m/>
    <s v="Not sure"/>
    <m/>
    <x v="368"/>
    <x v="0"/>
  </r>
  <r>
    <n v="11600978524"/>
    <x v="3"/>
    <s v="1"/>
    <m/>
    <x v="1"/>
    <x v="2"/>
    <x v="6"/>
    <s v="0 percent"/>
    <n v="0"/>
    <n v="1"/>
    <n v="1"/>
    <s v="More than a year"/>
    <n v="15"/>
    <s v="No"/>
    <m/>
    <m/>
    <m/>
    <m/>
    <m/>
    <m/>
    <m/>
    <m/>
    <m/>
    <m/>
    <m/>
    <m/>
    <m/>
    <n v="0"/>
    <s v="0 - 9%"/>
    <m/>
    <s v=""/>
    <s v="Yes"/>
    <m/>
    <s v="U.S. Department of Agriculture loan(s)"/>
    <m/>
    <m/>
    <m/>
    <m/>
    <s v="No"/>
    <s v="No"/>
    <m/>
    <m/>
    <m/>
    <m/>
    <m/>
    <m/>
    <m/>
    <m/>
    <m/>
    <m/>
    <s v="Not sure"/>
    <m/>
    <x v="19"/>
    <x v="0"/>
  </r>
  <r>
    <n v="11601010087"/>
    <x v="30"/>
    <s v="1"/>
    <m/>
    <x v="1"/>
    <x v="3"/>
    <x v="3"/>
    <m/>
    <n v="0"/>
    <n v="0"/>
    <n v="3"/>
    <s v="More than a year"/>
    <n v="15"/>
    <s v="Not sure"/>
    <m/>
    <m/>
    <m/>
    <m/>
    <m/>
    <m/>
    <m/>
    <m/>
    <m/>
    <m/>
    <m/>
    <m/>
    <m/>
    <n v="0"/>
    <s v="0 - 9%"/>
    <m/>
    <s v=""/>
    <s v="Yes"/>
    <m/>
    <m/>
    <s v="State Revolving Fund loan(s)"/>
    <m/>
    <m/>
    <s v="State gov. agency"/>
    <s v="No"/>
    <s v="No"/>
    <m/>
    <m/>
    <m/>
    <m/>
    <m/>
    <m/>
    <m/>
    <s v="Help complying with state and/or federal regulations"/>
    <s v="Help communicating with customers"/>
    <m/>
    <m/>
    <s v="Understanding the results from this survey"/>
    <x v="655"/>
    <x v="0"/>
  </r>
  <r>
    <n v="11601022905"/>
    <x v="8"/>
    <s v="1"/>
    <m/>
    <x v="0"/>
    <x v="3"/>
    <x v="5"/>
    <s v="31 to 40%"/>
    <n v="0"/>
    <n v="3"/>
    <n v="0"/>
    <s v="More than a year"/>
    <n v="15"/>
    <s v="No"/>
    <m/>
    <m/>
    <m/>
    <m/>
    <m/>
    <m/>
    <m/>
    <m/>
    <m/>
    <m/>
    <m/>
    <m/>
    <m/>
    <n v="0"/>
    <s v="0 - 9%"/>
    <m/>
    <s v=""/>
    <s v="No"/>
    <m/>
    <m/>
    <m/>
    <s v="Not borrowing"/>
    <m/>
    <m/>
    <s v="Not applicable"/>
    <s v="No"/>
    <m/>
    <m/>
    <m/>
    <m/>
    <m/>
    <m/>
    <m/>
    <m/>
    <m/>
    <m/>
    <m/>
    <s v="None/NA"/>
    <x v="656"/>
    <x v="0"/>
  </r>
  <r>
    <n v="11601062673"/>
    <x v="41"/>
    <s v="1"/>
    <m/>
    <x v="0"/>
    <x v="3"/>
    <x v="12"/>
    <s v="1 to 10%"/>
    <n v="0"/>
    <n v="1"/>
    <n v="1"/>
    <s v="2 to 6 months"/>
    <n v="4"/>
    <s v="Yes"/>
    <m/>
    <m/>
    <m/>
    <m/>
    <m/>
    <m/>
    <m/>
    <m/>
    <m/>
    <s v="not applicable"/>
    <m/>
    <s v="Decrease"/>
    <m/>
    <s v=""/>
    <s v=""/>
    <n v="3000"/>
    <n v="-3000"/>
    <s v="Yes"/>
    <s v="Bond(s)"/>
    <s v="U.S. Department of Agriculture loan(s)"/>
    <s v="State Revolving Fund loan(s)"/>
    <m/>
    <m/>
    <m/>
    <s v="No"/>
    <s v="No"/>
    <m/>
    <m/>
    <m/>
    <m/>
    <m/>
    <m/>
    <m/>
    <m/>
    <m/>
    <m/>
    <s v="Not sure"/>
    <m/>
    <x v="657"/>
    <x v="0"/>
  </r>
  <r>
    <n v="11601079773"/>
    <x v="8"/>
    <s v="1"/>
    <m/>
    <x v="0"/>
    <x v="2"/>
    <x v="8"/>
    <s v="21 to 30%"/>
    <n v="6"/>
    <n v="3"/>
    <n v="0"/>
    <s v="More than a year"/>
    <n v="15"/>
    <s v="No"/>
    <m/>
    <m/>
    <m/>
    <m/>
    <m/>
    <m/>
    <m/>
    <m/>
    <m/>
    <m/>
    <m/>
    <m/>
    <m/>
    <n v="0"/>
    <s v="0 - 9%"/>
    <m/>
    <s v=""/>
    <m/>
    <m/>
    <m/>
    <m/>
    <m/>
    <s v="Do not want to answer"/>
    <m/>
    <s v="No"/>
    <s v="No"/>
    <m/>
    <m/>
    <m/>
    <m/>
    <m/>
    <m/>
    <m/>
    <m/>
    <m/>
    <m/>
    <m/>
    <s v="None/NA"/>
    <x v="71"/>
    <x v="0"/>
  </r>
  <r>
    <n v="11601095697"/>
    <x v="2"/>
    <s v="2"/>
    <m/>
    <x v="1"/>
    <x v="2"/>
    <x v="13"/>
    <s v="1 to 10%"/>
    <n v="0"/>
    <n v="2"/>
    <n v="2"/>
    <s v="Don't know"/>
    <s v=""/>
    <s v="Yes"/>
    <m/>
    <m/>
    <m/>
    <m/>
    <s v="maintaining our system"/>
    <m/>
    <s v="delaying or impeding capital improvement projects"/>
    <m/>
    <m/>
    <m/>
    <m/>
    <s v="Decrease"/>
    <m/>
    <s v=""/>
    <s v=""/>
    <n v="1763.8"/>
    <n v="-1763.8"/>
    <s v="No"/>
    <m/>
    <m/>
    <m/>
    <s v="Not borrowing"/>
    <m/>
    <m/>
    <s v="Not applicable"/>
    <s v="Yes"/>
    <s v="Personnel backups"/>
    <m/>
    <m/>
    <m/>
    <m/>
    <m/>
    <m/>
    <m/>
    <s v="Help communicating with customers"/>
    <m/>
    <s v="Not sure"/>
    <m/>
    <x v="658"/>
    <x v="0"/>
  </r>
  <r>
    <n v="11601102909"/>
    <x v="15"/>
    <s v="1"/>
    <m/>
    <x v="1"/>
    <x v="3"/>
    <x v="6"/>
    <s v="0 percent"/>
    <n v="0"/>
    <n v="0"/>
    <n v="1"/>
    <s v="More than a year"/>
    <n v="15"/>
    <s v="No"/>
    <m/>
    <m/>
    <m/>
    <m/>
    <m/>
    <m/>
    <m/>
    <m/>
    <m/>
    <m/>
    <m/>
    <m/>
    <m/>
    <n v="0"/>
    <s v="0 - 9%"/>
    <m/>
    <s v=""/>
    <s v="No"/>
    <m/>
    <m/>
    <m/>
    <s v="Not borrowing"/>
    <m/>
    <m/>
    <s v="Not applicable"/>
    <s v="No"/>
    <m/>
    <m/>
    <m/>
    <m/>
    <m/>
    <m/>
    <m/>
    <m/>
    <m/>
    <m/>
    <m/>
    <s v="Irrelevant response"/>
    <x v="659"/>
    <x v="0"/>
  </r>
  <r>
    <n v="11601137742"/>
    <x v="46"/>
    <s v="1"/>
    <m/>
    <x v="0"/>
    <x v="2"/>
    <x v="23"/>
    <s v="71 to 80%"/>
    <n v="8"/>
    <n v="1"/>
    <n v="1"/>
    <s v="Don't know"/>
    <s v=""/>
    <s v="Yes"/>
    <s v="paying staff"/>
    <s v="keeping staff"/>
    <s v="paying bills, like electricity"/>
    <s v="paying for chemicals"/>
    <s v="maintaining our system"/>
    <s v="complying with state and/or federal regulations"/>
    <s v="delaying or impeding capital improvement projects"/>
    <s v="paying back existing debt"/>
    <m/>
    <m/>
    <s v="Payment collection"/>
    <m/>
    <m/>
    <s v=""/>
    <s v=""/>
    <m/>
    <s v=""/>
    <s v="Yes"/>
    <m/>
    <m/>
    <s v="State Revolving Fund loan(s)"/>
    <m/>
    <m/>
    <m/>
    <s v="No"/>
    <s v="No"/>
    <m/>
    <m/>
    <m/>
    <m/>
    <m/>
    <s v="Help accessing Personal Protective Equipment (PPE)"/>
    <m/>
    <s v="Help complying with state and/or federal regulations"/>
    <m/>
    <s v="Help planning for or adjusting to any future reopening (flushing, financing reconnections, etc.)"/>
    <m/>
    <m/>
    <x v="660"/>
    <x v="0"/>
  </r>
  <r>
    <n v="11601160680"/>
    <x v="35"/>
    <s v="1"/>
    <m/>
    <x v="0"/>
    <x v="2"/>
    <x v="8"/>
    <s v="21 to 30%"/>
    <n v="3"/>
    <n v="0"/>
    <n v="0"/>
    <s v="7 to 12 months"/>
    <n v="9"/>
    <s v="Yes"/>
    <m/>
    <m/>
    <m/>
    <m/>
    <s v="maintaining our system"/>
    <m/>
    <s v="delaying or impeding capital improvement projects"/>
    <m/>
    <m/>
    <m/>
    <m/>
    <s v="Decrease"/>
    <n v="15.8"/>
    <n v="-15.8"/>
    <s v="-20 - -11%"/>
    <n v="9507.39"/>
    <n v="-9507.39"/>
    <s v="Yes"/>
    <m/>
    <s v="U.S. Department of Agriculture loan(s)"/>
    <m/>
    <m/>
    <m/>
    <m/>
    <s v="No"/>
    <s v="No"/>
    <m/>
    <m/>
    <m/>
    <s v="Help accessing financial assistance"/>
    <s v="Help with operations and maintenance"/>
    <s v="Help accessing Personal Protective Equipment (PPE)"/>
    <m/>
    <m/>
    <m/>
    <m/>
    <m/>
    <m/>
    <x v="661"/>
    <x v="0"/>
  </r>
  <r>
    <n v="11601171067"/>
    <x v="43"/>
    <s v="Multiple"/>
    <m/>
    <x v="2"/>
    <x v="0"/>
    <x v="45"/>
    <s v="41 to 50%"/>
    <n v="27"/>
    <n v="80"/>
    <n v="0"/>
    <s v="Don't know"/>
    <s v=""/>
    <s v="Not sure"/>
    <m/>
    <m/>
    <m/>
    <m/>
    <m/>
    <m/>
    <m/>
    <m/>
    <m/>
    <m/>
    <m/>
    <m/>
    <m/>
    <n v="0"/>
    <s v="0 - 9%"/>
    <m/>
    <s v=""/>
    <s v="No"/>
    <m/>
    <m/>
    <m/>
    <s v="Not borrowing"/>
    <m/>
    <m/>
    <s v="Not applicable"/>
    <s v="No"/>
    <m/>
    <m/>
    <m/>
    <m/>
    <m/>
    <s v="Help accessing Personal Protective Equipment (PPE)"/>
    <s v="Help accessing supplies/chemicals"/>
    <m/>
    <m/>
    <m/>
    <m/>
    <m/>
    <x v="19"/>
    <x v="0"/>
  </r>
  <r>
    <n v="11601189794"/>
    <x v="21"/>
    <s v="1"/>
    <m/>
    <x v="1"/>
    <x v="2"/>
    <x v="32"/>
    <s v="21 to 30%"/>
    <n v="1"/>
    <n v="1"/>
    <n v="0"/>
    <s v="More than a year"/>
    <n v="15"/>
    <s v="No"/>
    <m/>
    <m/>
    <m/>
    <m/>
    <m/>
    <m/>
    <m/>
    <m/>
    <m/>
    <m/>
    <m/>
    <m/>
    <m/>
    <n v="0"/>
    <s v="0 - 9%"/>
    <m/>
    <s v=""/>
    <s v="Yes"/>
    <m/>
    <s v="U.S. Department of Agriculture loan(s)"/>
    <s v="State Revolving Fund loan(s)"/>
    <m/>
    <m/>
    <m/>
    <s v="No"/>
    <s v="No"/>
    <m/>
    <m/>
    <m/>
    <s v="Help accessing financial assistance"/>
    <m/>
    <m/>
    <m/>
    <m/>
    <m/>
    <m/>
    <m/>
    <m/>
    <x v="662"/>
    <x v="0"/>
  </r>
  <r>
    <n v="11601206111"/>
    <x v="8"/>
    <s v="1"/>
    <m/>
    <x v="0"/>
    <x v="2"/>
    <x v="21"/>
    <s v="21 to 30%"/>
    <n v="4"/>
    <n v="0"/>
    <n v="0"/>
    <s v="7 to 12 months"/>
    <n v="9"/>
    <s v="Yes"/>
    <s v="paying staff"/>
    <m/>
    <s v="paying bills, like electricity"/>
    <m/>
    <s v="maintaining our system"/>
    <m/>
    <m/>
    <m/>
    <m/>
    <m/>
    <m/>
    <s v="Increase"/>
    <n v="65"/>
    <n v="65"/>
    <s v="60 - 69%"/>
    <m/>
    <s v=""/>
    <s v="Yes"/>
    <m/>
    <s v="U.S. Department of Agriculture loan(s)"/>
    <m/>
    <m/>
    <m/>
    <m/>
    <s v="No"/>
    <s v="No"/>
    <m/>
    <m/>
    <m/>
    <m/>
    <m/>
    <s v="Help accessing Personal Protective Equipment (PPE)"/>
    <s v="Help accessing supplies/chemicals"/>
    <m/>
    <m/>
    <m/>
    <m/>
    <m/>
    <x v="663"/>
    <x v="0"/>
  </r>
  <r>
    <n v="11601228330"/>
    <x v="44"/>
    <s v="1"/>
    <m/>
    <x v="0"/>
    <x v="2"/>
    <x v="13"/>
    <s v="1 to 10%"/>
    <n v="2"/>
    <n v="1"/>
    <n v="0"/>
    <s v="Less than 2 months"/>
    <n v="1"/>
    <s v="Not sure"/>
    <m/>
    <m/>
    <m/>
    <m/>
    <m/>
    <m/>
    <m/>
    <m/>
    <m/>
    <m/>
    <m/>
    <m/>
    <m/>
    <n v="0"/>
    <s v="0 - 9%"/>
    <m/>
    <s v=""/>
    <s v="Yes"/>
    <m/>
    <s v="U.S. Department of Agriculture loan(s)"/>
    <m/>
    <m/>
    <m/>
    <m/>
    <s v="No"/>
    <s v="Yes"/>
    <s v="Physically Interconnected"/>
    <m/>
    <m/>
    <m/>
    <m/>
    <m/>
    <m/>
    <m/>
    <m/>
    <m/>
    <m/>
    <s v="Help with personnel"/>
    <x v="664"/>
    <x v="0"/>
  </r>
  <r>
    <n v="11601271276"/>
    <x v="5"/>
    <s v="1"/>
    <m/>
    <x v="0"/>
    <x v="3"/>
    <x v="4"/>
    <s v="1 to 10%"/>
    <n v="8"/>
    <n v="1"/>
    <n v="0"/>
    <s v="Don't know"/>
    <s v=""/>
    <s v="Yes"/>
    <m/>
    <m/>
    <m/>
    <m/>
    <m/>
    <m/>
    <m/>
    <m/>
    <s v="unsure"/>
    <m/>
    <m/>
    <s v="No change"/>
    <n v="0"/>
    <n v="0"/>
    <s v="0 - 9%"/>
    <n v="0"/>
    <n v="0"/>
    <m/>
    <m/>
    <m/>
    <m/>
    <m/>
    <s v="Do not want to answer"/>
    <m/>
    <s v="No"/>
    <s v="No"/>
    <m/>
    <m/>
    <m/>
    <s v="Help accessing financial assistance"/>
    <s v="Help with operations and maintenance"/>
    <m/>
    <m/>
    <s v="Help complying with state and/or federal regulations"/>
    <m/>
    <m/>
    <m/>
    <m/>
    <x v="665"/>
    <x v="0"/>
  </r>
  <r>
    <n v="11601288598"/>
    <x v="38"/>
    <s v="1"/>
    <m/>
    <x v="0"/>
    <x v="2"/>
    <x v="8"/>
    <s v="21 to 30%"/>
    <n v="5"/>
    <n v="0"/>
    <n v="0"/>
    <s v="More than a year"/>
    <n v="15"/>
    <s v="Not sure"/>
    <m/>
    <m/>
    <m/>
    <m/>
    <m/>
    <m/>
    <m/>
    <m/>
    <m/>
    <m/>
    <m/>
    <m/>
    <m/>
    <n v="0"/>
    <s v="0 - 9%"/>
    <m/>
    <s v=""/>
    <s v="Yes"/>
    <m/>
    <m/>
    <s v="State Revolving Fund loan(s)"/>
    <m/>
    <m/>
    <m/>
    <s v="No"/>
    <s v="No"/>
    <m/>
    <m/>
    <m/>
    <m/>
    <m/>
    <m/>
    <m/>
    <m/>
    <m/>
    <m/>
    <s v="Not sure"/>
    <m/>
    <x v="666"/>
    <x v="0"/>
  </r>
  <r>
    <n v="11601305033"/>
    <x v="15"/>
    <s v="1"/>
    <m/>
    <x v="0"/>
    <x v="1"/>
    <x v="35"/>
    <s v="21 to 30%"/>
    <n v="60"/>
    <n v="58"/>
    <n v="0"/>
    <s v="More than a year"/>
    <n v="15"/>
    <s v="Yes"/>
    <m/>
    <m/>
    <m/>
    <m/>
    <s v="maintaining our system"/>
    <m/>
    <s v="delaying or impeding capital improvement projects"/>
    <m/>
    <m/>
    <m/>
    <m/>
    <s v="Decrease"/>
    <n v="4"/>
    <n v="-4"/>
    <s v="-10 - -1%"/>
    <n v="921"/>
    <n v="-921"/>
    <m/>
    <m/>
    <m/>
    <m/>
    <m/>
    <m/>
    <s v="Loan - other"/>
    <s v="No"/>
    <s v="No"/>
    <m/>
    <s v="Compliance with disinfection/social distancing protocols"/>
    <s v="Help navigating resources and/or policy changes"/>
    <s v="Help accessing financial assistance"/>
    <s v="Help with operations and maintenance"/>
    <m/>
    <m/>
    <m/>
    <m/>
    <s v="Help planning for or adjusting to any future reopening (flushing, financing reconnections, etc.)"/>
    <m/>
    <m/>
    <x v="667"/>
    <x v="0"/>
  </r>
  <r>
    <n v="11601305551"/>
    <x v="10"/>
    <s v="1"/>
    <m/>
    <x v="1"/>
    <x v="3"/>
    <x v="6"/>
    <s v="0 percent"/>
    <n v="0"/>
    <n v="2"/>
    <n v="1"/>
    <s v="More than a year"/>
    <n v="15"/>
    <s v="No"/>
    <m/>
    <m/>
    <m/>
    <m/>
    <m/>
    <m/>
    <m/>
    <m/>
    <m/>
    <m/>
    <m/>
    <m/>
    <m/>
    <n v="0"/>
    <s v="0 - 9%"/>
    <m/>
    <s v=""/>
    <s v="No"/>
    <m/>
    <m/>
    <m/>
    <s v="Not borrowing"/>
    <m/>
    <m/>
    <s v="Not applicable"/>
    <s v="No"/>
    <m/>
    <s v="System hardship"/>
    <m/>
    <m/>
    <m/>
    <m/>
    <m/>
    <m/>
    <m/>
    <m/>
    <s v="Not sure"/>
    <m/>
    <x v="668"/>
    <x v="0"/>
  </r>
  <r>
    <n v="11601368368"/>
    <x v="8"/>
    <s v="1"/>
    <m/>
    <x v="0"/>
    <x v="2"/>
    <x v="6"/>
    <s v="0 percent"/>
    <n v="1"/>
    <n v="0"/>
    <n v="1"/>
    <s v="Don't know"/>
    <s v=""/>
    <s v="Not sure"/>
    <m/>
    <m/>
    <m/>
    <m/>
    <m/>
    <m/>
    <m/>
    <m/>
    <m/>
    <m/>
    <m/>
    <m/>
    <m/>
    <n v="0"/>
    <s v="0 - 9%"/>
    <m/>
    <s v=""/>
    <m/>
    <m/>
    <m/>
    <m/>
    <m/>
    <m/>
    <s v="Grant - no details provided"/>
    <s v="No"/>
    <s v="No"/>
    <m/>
    <m/>
    <m/>
    <s v="Help accessing financial assistance"/>
    <s v="Help with operations and maintenance"/>
    <s v="Help accessing Personal Protective Equipment (PPE)"/>
    <s v="Help accessing supplies/chemicals"/>
    <m/>
    <m/>
    <m/>
    <m/>
    <m/>
    <x v="669"/>
    <x v="0"/>
  </r>
  <r>
    <n v="11601387035"/>
    <x v="9"/>
    <s v="1"/>
    <m/>
    <x v="0"/>
    <x v="2"/>
    <x v="56"/>
    <s v="41 to 50%"/>
    <n v="6"/>
    <n v="1"/>
    <n v="0"/>
    <s v="More than a year"/>
    <n v="15"/>
    <s v="No"/>
    <m/>
    <m/>
    <m/>
    <m/>
    <m/>
    <m/>
    <m/>
    <m/>
    <m/>
    <m/>
    <m/>
    <m/>
    <m/>
    <n v="0"/>
    <s v="0 - 9%"/>
    <m/>
    <s v=""/>
    <s v="Yes"/>
    <m/>
    <s v="U.S. Department of Agriculture loan(s)"/>
    <m/>
    <m/>
    <m/>
    <m/>
    <s v="No"/>
    <s v="Yes"/>
    <m/>
    <m/>
    <m/>
    <m/>
    <m/>
    <m/>
    <m/>
    <m/>
    <m/>
    <m/>
    <s v="Not sure"/>
    <m/>
    <x v="670"/>
    <x v="0"/>
  </r>
  <r>
    <n v="11601387760"/>
    <x v="15"/>
    <s v="1"/>
    <m/>
    <x v="0"/>
    <x v="2"/>
    <x v="11"/>
    <s v="1 to 10%"/>
    <n v="2"/>
    <n v="1"/>
    <n v="0"/>
    <s v="2 to 6 months"/>
    <n v="4"/>
    <s v="Yes"/>
    <s v="paying staff"/>
    <m/>
    <m/>
    <m/>
    <s v="maintaining our system"/>
    <m/>
    <m/>
    <s v="paying back existing debt"/>
    <m/>
    <m/>
    <m/>
    <s v="Increase"/>
    <n v="10"/>
    <n v="10"/>
    <s v="10 - 19%"/>
    <n v="1500"/>
    <n v="1500"/>
    <s v="No"/>
    <m/>
    <m/>
    <m/>
    <s v="Not borrowing"/>
    <m/>
    <m/>
    <m/>
    <s v="No"/>
    <m/>
    <m/>
    <s v="Help navigating resources and/or policy changes"/>
    <s v="Help accessing financial assistance"/>
    <m/>
    <s v="Help accessing Personal Protective Equipment (PPE)"/>
    <m/>
    <m/>
    <m/>
    <m/>
    <m/>
    <m/>
    <x v="671"/>
    <x v="0"/>
  </r>
  <r>
    <n v="11601397460"/>
    <x v="15"/>
    <s v="1"/>
    <m/>
    <x v="0"/>
    <x v="2"/>
    <x v="11"/>
    <s v="1 to 10%"/>
    <n v="2"/>
    <n v="1"/>
    <n v="0"/>
    <s v="2 to 6 months"/>
    <n v="4"/>
    <s v="Yes"/>
    <s v="paying staff"/>
    <m/>
    <s v="paying bills, like electricity"/>
    <s v="paying for chemicals"/>
    <s v="maintaining our system"/>
    <m/>
    <m/>
    <m/>
    <m/>
    <m/>
    <m/>
    <s v="No change"/>
    <n v="0"/>
    <n v="0"/>
    <s v="0 - 9%"/>
    <n v="0"/>
    <n v="0"/>
    <s v="No"/>
    <m/>
    <m/>
    <m/>
    <s v="Not borrowing"/>
    <m/>
    <m/>
    <s v="Not applicable"/>
    <s v="No"/>
    <m/>
    <m/>
    <s v="Help navigating resources and/or policy changes"/>
    <s v="Help accessing financial assistance"/>
    <m/>
    <s v="Help accessing Personal Protective Equipment (PPE)"/>
    <m/>
    <m/>
    <m/>
    <m/>
    <m/>
    <m/>
    <x v="672"/>
    <x v="0"/>
  </r>
  <r>
    <n v="11601429492"/>
    <x v="8"/>
    <s v="1"/>
    <m/>
    <x v="0"/>
    <x v="2"/>
    <x v="62"/>
    <s v="61 to 70%"/>
    <n v="3"/>
    <n v="0"/>
    <n v="1"/>
    <s v="More than a year"/>
    <n v="15"/>
    <s v="No"/>
    <m/>
    <m/>
    <m/>
    <m/>
    <m/>
    <m/>
    <m/>
    <m/>
    <m/>
    <m/>
    <m/>
    <m/>
    <m/>
    <n v="0"/>
    <s v="0 - 9%"/>
    <m/>
    <s v=""/>
    <s v="No"/>
    <m/>
    <m/>
    <m/>
    <s v="Not borrowing"/>
    <m/>
    <m/>
    <s v="Not applicable"/>
    <s v="No"/>
    <m/>
    <m/>
    <m/>
    <s v="Help accessing financial assistance"/>
    <m/>
    <s v="Help accessing Personal Protective Equipment (PPE)"/>
    <m/>
    <m/>
    <m/>
    <m/>
    <m/>
    <m/>
    <x v="673"/>
    <x v="0"/>
  </r>
  <r>
    <n v="11601434113"/>
    <x v="1"/>
    <s v="1"/>
    <m/>
    <x v="0"/>
    <x v="3"/>
    <x v="2"/>
    <s v="11 to 20%"/>
    <n v="0"/>
    <n v="2"/>
    <n v="0"/>
    <s v="More than a year"/>
    <n v="15"/>
    <s v="No"/>
    <m/>
    <m/>
    <m/>
    <m/>
    <m/>
    <m/>
    <m/>
    <m/>
    <m/>
    <m/>
    <m/>
    <m/>
    <m/>
    <n v="0"/>
    <s v="0 - 9%"/>
    <m/>
    <s v=""/>
    <s v="Yes"/>
    <m/>
    <s v="U.S. Department of Agriculture loan(s)"/>
    <m/>
    <m/>
    <m/>
    <m/>
    <s v="Not applicable"/>
    <s v="No"/>
    <m/>
    <s v="None/NA"/>
    <m/>
    <m/>
    <m/>
    <m/>
    <s v="Help accessing supplies/chemicals"/>
    <m/>
    <m/>
    <m/>
    <m/>
    <m/>
    <x v="674"/>
    <x v="0"/>
  </r>
  <r>
    <n v="11601438828"/>
    <x v="8"/>
    <s v="1"/>
    <m/>
    <x v="0"/>
    <x v="2"/>
    <x v="6"/>
    <s v="0 percent"/>
    <n v="2"/>
    <n v="0"/>
    <n v="0"/>
    <s v="More than a year"/>
    <n v="15"/>
    <s v="No"/>
    <m/>
    <m/>
    <m/>
    <m/>
    <m/>
    <m/>
    <m/>
    <m/>
    <m/>
    <m/>
    <m/>
    <m/>
    <m/>
    <n v="0"/>
    <s v="0 - 9%"/>
    <m/>
    <s v=""/>
    <s v="No"/>
    <m/>
    <m/>
    <m/>
    <s v="Not borrowing"/>
    <m/>
    <m/>
    <s v="No"/>
    <s v="No"/>
    <m/>
    <m/>
    <m/>
    <m/>
    <m/>
    <s v="Help accessing Personal Protective Equipment (PPE)"/>
    <s v="Help accessing supplies/chemicals"/>
    <m/>
    <m/>
    <m/>
    <m/>
    <m/>
    <x v="675"/>
    <x v="0"/>
  </r>
  <r>
    <n v="11601456205"/>
    <x v="3"/>
    <s v="1"/>
    <m/>
    <x v="1"/>
    <x v="3"/>
    <x v="11"/>
    <s v="1 to 10%"/>
    <n v="4"/>
    <n v="0"/>
    <n v="0"/>
    <s v="Don't know"/>
    <s v=""/>
    <s v="Yes"/>
    <s v="paying staff"/>
    <m/>
    <s v="paying bills, like electricity"/>
    <m/>
    <m/>
    <s v="complying with state and/or federal regulations"/>
    <s v="delaying or impeding capital improvement projects"/>
    <m/>
    <m/>
    <m/>
    <m/>
    <s v="Decrease"/>
    <n v="5"/>
    <n v="-5"/>
    <s v="-10 - -1%"/>
    <n v="2550"/>
    <n v="-2550"/>
    <s v="No"/>
    <m/>
    <m/>
    <m/>
    <s v="Not borrowing"/>
    <m/>
    <m/>
    <s v="No"/>
    <s v="No"/>
    <m/>
    <m/>
    <s v="Help navigating resources and/or policy changes"/>
    <s v="Help accessing financial assistance"/>
    <s v="Help with operations and maintenance"/>
    <m/>
    <m/>
    <s v="Help complying with state and/or federal regulations"/>
    <m/>
    <s v="Help planning for or adjusting to any future reopening (flushing, financing reconnections, etc.)"/>
    <m/>
    <m/>
    <x v="676"/>
    <x v="0"/>
  </r>
  <r>
    <n v="11601527912"/>
    <x v="15"/>
    <s v="1"/>
    <m/>
    <x v="0"/>
    <x v="3"/>
    <x v="13"/>
    <s v="1 to 10%"/>
    <n v="1"/>
    <n v="1"/>
    <n v="0"/>
    <s v="2 to 6 months"/>
    <n v="4"/>
    <s v="Yes"/>
    <s v="paying staff"/>
    <m/>
    <s v="paying bills, like electricity"/>
    <m/>
    <m/>
    <m/>
    <m/>
    <m/>
    <m/>
    <m/>
    <m/>
    <s v="Increase"/>
    <n v="10"/>
    <n v="10"/>
    <s v="10 - 19%"/>
    <n v="1000"/>
    <n v="1000"/>
    <s v="No"/>
    <m/>
    <m/>
    <m/>
    <s v="Not borrowing"/>
    <m/>
    <m/>
    <s v="No"/>
    <s v="No"/>
    <m/>
    <m/>
    <s v="Help navigating resources and/or policy changes"/>
    <s v="Help accessing financial assistance"/>
    <m/>
    <s v="Help accessing Personal Protective Equipment (PPE)"/>
    <m/>
    <m/>
    <m/>
    <m/>
    <m/>
    <m/>
    <x v="677"/>
    <x v="0"/>
  </r>
  <r>
    <n v="11601551593"/>
    <x v="24"/>
    <s v="1"/>
    <m/>
    <x v="0"/>
    <x v="2"/>
    <x v="12"/>
    <s v="1 to 10%"/>
    <n v="4"/>
    <n v="0"/>
    <n v="0"/>
    <s v="More than a year"/>
    <n v="15"/>
    <s v="Not sure"/>
    <m/>
    <m/>
    <m/>
    <m/>
    <m/>
    <m/>
    <m/>
    <m/>
    <m/>
    <m/>
    <m/>
    <m/>
    <m/>
    <n v="0"/>
    <s v="0 - 9%"/>
    <m/>
    <s v=""/>
    <s v="Yes"/>
    <m/>
    <m/>
    <s v="State Revolving Fund loan(s)"/>
    <m/>
    <m/>
    <m/>
    <s v="No"/>
    <s v="No"/>
    <m/>
    <s v="None/NA"/>
    <m/>
    <m/>
    <m/>
    <m/>
    <m/>
    <m/>
    <m/>
    <m/>
    <s v="Not sure"/>
    <m/>
    <x v="678"/>
    <x v="0"/>
  </r>
  <r>
    <n v="11601563547"/>
    <x v="48"/>
    <s v="1"/>
    <m/>
    <x v="1"/>
    <x v="3"/>
    <x v="6"/>
    <s v="0 percent"/>
    <n v="0"/>
    <n v="0"/>
    <n v="1"/>
    <s v="Don't know"/>
    <s v=""/>
    <s v="No"/>
    <m/>
    <m/>
    <m/>
    <m/>
    <m/>
    <m/>
    <m/>
    <m/>
    <m/>
    <m/>
    <m/>
    <m/>
    <m/>
    <n v="0"/>
    <s v="0 - 9%"/>
    <m/>
    <s v=""/>
    <s v="Yes"/>
    <m/>
    <m/>
    <s v="State Revolving Fund loan(s)"/>
    <m/>
    <m/>
    <m/>
    <s v="No"/>
    <s v="No"/>
    <m/>
    <s v="None/NA"/>
    <m/>
    <m/>
    <m/>
    <m/>
    <m/>
    <m/>
    <m/>
    <m/>
    <s v="Not sure"/>
    <m/>
    <x v="679"/>
    <x v="0"/>
  </r>
  <r>
    <n v="11601567289"/>
    <x v="3"/>
    <s v="1"/>
    <m/>
    <x v="2"/>
    <x v="3"/>
    <x v="31"/>
    <s v="1 to 10%"/>
    <n v="2"/>
    <n v="0"/>
    <n v="0"/>
    <s v="More than a year"/>
    <n v="15"/>
    <s v="No"/>
    <m/>
    <m/>
    <m/>
    <m/>
    <m/>
    <m/>
    <m/>
    <m/>
    <m/>
    <m/>
    <m/>
    <m/>
    <m/>
    <n v="0"/>
    <s v="0 - 9%"/>
    <m/>
    <s v=""/>
    <m/>
    <m/>
    <m/>
    <m/>
    <m/>
    <s v="Do not want to answer"/>
    <m/>
    <s v="No"/>
    <s v="No"/>
    <m/>
    <m/>
    <m/>
    <m/>
    <m/>
    <m/>
    <m/>
    <m/>
    <m/>
    <m/>
    <s v="Not sure"/>
    <m/>
    <x v="680"/>
    <x v="0"/>
  </r>
  <r>
    <n v="11601617528"/>
    <x v="34"/>
    <s v="1"/>
    <m/>
    <x v="0"/>
    <x v="3"/>
    <x v="43"/>
    <s v="1 to 10%"/>
    <n v="0"/>
    <n v="2"/>
    <n v="1"/>
    <s v="More than a year"/>
    <n v="15"/>
    <s v="Yes"/>
    <s v="paying staff"/>
    <m/>
    <s v="paying bills, like electricity"/>
    <s v="paying for chemicals"/>
    <s v="maintaining our system"/>
    <s v="complying with state and/or federal regulations"/>
    <s v="delaying or impeding capital improvement projects"/>
    <s v="paying back existing debt"/>
    <m/>
    <m/>
    <m/>
    <s v="Decrease"/>
    <n v="25"/>
    <n v="-25"/>
    <s v="-30 - -21%"/>
    <n v="1750"/>
    <n v="-1750"/>
    <s v="Yes"/>
    <m/>
    <m/>
    <m/>
    <m/>
    <m/>
    <s v="Communities Unlimited"/>
    <s v="No"/>
    <s v="No"/>
    <m/>
    <s v="Assistance to customers with payments and/or suspended shutoffs"/>
    <m/>
    <m/>
    <m/>
    <s v="Help accessing Personal Protective Equipment (PPE)"/>
    <m/>
    <m/>
    <m/>
    <m/>
    <m/>
    <m/>
    <x v="681"/>
    <x v="0"/>
  </r>
  <r>
    <n v="11601627395"/>
    <x v="9"/>
    <s v="1"/>
    <m/>
    <x v="1"/>
    <x v="1"/>
    <x v="3"/>
    <m/>
    <n v="5"/>
    <n v="1"/>
    <n v="0"/>
    <s v="Don't know"/>
    <s v=""/>
    <s v="Not sure"/>
    <m/>
    <m/>
    <m/>
    <m/>
    <m/>
    <m/>
    <m/>
    <m/>
    <m/>
    <m/>
    <m/>
    <m/>
    <m/>
    <n v="0"/>
    <s v="0 - 9%"/>
    <m/>
    <s v=""/>
    <s v="Yes"/>
    <m/>
    <s v="U.S. Department of Agriculture loan(s)"/>
    <s v="State Revolving Fund loan(s)"/>
    <m/>
    <m/>
    <m/>
    <s v="No"/>
    <s v="No"/>
    <m/>
    <m/>
    <m/>
    <m/>
    <m/>
    <m/>
    <m/>
    <m/>
    <m/>
    <m/>
    <s v="Not sure"/>
    <m/>
    <x v="682"/>
    <x v="0"/>
  </r>
  <r>
    <n v="11601631517"/>
    <x v="2"/>
    <s v="1"/>
    <m/>
    <x v="0"/>
    <x v="2"/>
    <x v="2"/>
    <s v="11 to 20%"/>
    <n v="4"/>
    <n v="1"/>
    <n v="0"/>
    <s v="More than a year"/>
    <n v="15"/>
    <s v="Yes"/>
    <m/>
    <m/>
    <m/>
    <m/>
    <m/>
    <m/>
    <m/>
    <m/>
    <s v="unsure"/>
    <m/>
    <m/>
    <s v="Decrease"/>
    <n v="10"/>
    <n v="-10"/>
    <s v="-10 - -1%"/>
    <n v="36436"/>
    <n v="-36436"/>
    <s v="No"/>
    <m/>
    <m/>
    <m/>
    <s v="Not borrowing"/>
    <m/>
    <m/>
    <s v="Not applicable"/>
    <s v="No"/>
    <m/>
    <m/>
    <m/>
    <s v="Help accessing financial assistance"/>
    <m/>
    <m/>
    <m/>
    <m/>
    <m/>
    <m/>
    <m/>
    <m/>
    <x v="683"/>
    <x v="0"/>
  </r>
  <r>
    <n v="11601656306"/>
    <x v="18"/>
    <s v="1"/>
    <m/>
    <x v="1"/>
    <x v="3"/>
    <x v="8"/>
    <s v="21 to 30%"/>
    <n v="0"/>
    <n v="1"/>
    <n v="0"/>
    <s v="Not applicable - our system is presently unable to pay for all system expenses"/>
    <n v="0"/>
    <s v="No"/>
    <m/>
    <m/>
    <m/>
    <m/>
    <m/>
    <m/>
    <m/>
    <m/>
    <m/>
    <m/>
    <m/>
    <m/>
    <m/>
    <n v="0"/>
    <s v="0 - 9%"/>
    <m/>
    <s v=""/>
    <s v="Yes"/>
    <m/>
    <m/>
    <m/>
    <m/>
    <m/>
    <s v="State gov. agency"/>
    <s v="Yes"/>
    <s v="No"/>
    <m/>
    <m/>
    <m/>
    <m/>
    <m/>
    <m/>
    <m/>
    <m/>
    <m/>
    <m/>
    <s v="Not sure"/>
    <m/>
    <x v="19"/>
    <x v="0"/>
  </r>
  <r>
    <n v="11601671458"/>
    <x v="25"/>
    <s v="1"/>
    <m/>
    <x v="1"/>
    <x v="2"/>
    <x v="14"/>
    <s v="11 to 20%"/>
    <n v="2"/>
    <n v="1"/>
    <n v="1"/>
    <s v="Don't know"/>
    <s v=""/>
    <s v="Yes"/>
    <m/>
    <m/>
    <m/>
    <m/>
    <m/>
    <m/>
    <m/>
    <m/>
    <s v="unsure"/>
    <m/>
    <m/>
    <s v="Decrease"/>
    <n v="15"/>
    <n v="-15"/>
    <s v="-20 - -11%"/>
    <n v="3000"/>
    <n v="-3000"/>
    <s v="Yes"/>
    <m/>
    <s v="U.S. Department of Agriculture loan(s)"/>
    <s v="State Revolving Fund loan(s)"/>
    <m/>
    <m/>
    <m/>
    <s v="No"/>
    <s v="No"/>
    <m/>
    <m/>
    <s v="Help navigating resources and/or policy changes"/>
    <m/>
    <m/>
    <m/>
    <m/>
    <s v="Help complying with state and/or federal regulations"/>
    <s v="Help communicating with customers"/>
    <m/>
    <m/>
    <m/>
    <x v="684"/>
    <x v="0"/>
  </r>
  <r>
    <n v="11601714985"/>
    <x v="49"/>
    <s v="1"/>
    <m/>
    <x v="2"/>
    <x v="4"/>
    <x v="21"/>
    <s v="21 to 30%"/>
    <n v="14"/>
    <n v="0"/>
    <n v="0"/>
    <s v="More than a year"/>
    <n v="15"/>
    <s v="Yes"/>
    <m/>
    <m/>
    <m/>
    <m/>
    <s v="maintaining our system"/>
    <m/>
    <s v="delaying or impeding capital improvement projects"/>
    <m/>
    <m/>
    <m/>
    <m/>
    <s v="No change"/>
    <n v="0"/>
    <n v="0"/>
    <s v="0 - 9%"/>
    <n v="0"/>
    <n v="0"/>
    <m/>
    <m/>
    <m/>
    <m/>
    <m/>
    <m/>
    <s v="None/don't know"/>
    <s v="Not applicable"/>
    <s v="Not sure"/>
    <m/>
    <s v="None/NA"/>
    <m/>
    <m/>
    <m/>
    <m/>
    <m/>
    <m/>
    <m/>
    <m/>
    <s v="Not sure"/>
    <m/>
    <x v="685"/>
    <x v="0"/>
  </r>
  <r>
    <n v="11601741466"/>
    <x v="8"/>
    <s v="2"/>
    <m/>
    <x v="1"/>
    <x v="3"/>
    <x v="6"/>
    <s v="0 percent"/>
    <n v="0"/>
    <n v="0"/>
    <n v="1"/>
    <s v="More than a year"/>
    <n v="15"/>
    <s v="No"/>
    <m/>
    <m/>
    <m/>
    <m/>
    <m/>
    <m/>
    <m/>
    <m/>
    <m/>
    <m/>
    <m/>
    <m/>
    <m/>
    <n v="0"/>
    <s v="0 - 9%"/>
    <m/>
    <s v=""/>
    <s v="Yes"/>
    <m/>
    <s v="U.S. Department of Agriculture loan(s)"/>
    <m/>
    <m/>
    <m/>
    <m/>
    <s v="No"/>
    <s v="No"/>
    <m/>
    <m/>
    <m/>
    <m/>
    <m/>
    <m/>
    <m/>
    <m/>
    <m/>
    <m/>
    <s v="Not sure"/>
    <m/>
    <x v="686"/>
    <x v="0"/>
  </r>
  <r>
    <n v="11601747557"/>
    <x v="47"/>
    <s v="1"/>
    <m/>
    <x v="2"/>
    <x v="3"/>
    <x v="61"/>
    <s v="71 to 80%"/>
    <n v="0"/>
    <n v="0"/>
    <n v="2"/>
    <s v="More than a year"/>
    <n v="15"/>
    <s v="Not sure"/>
    <m/>
    <m/>
    <m/>
    <m/>
    <m/>
    <m/>
    <m/>
    <m/>
    <m/>
    <m/>
    <m/>
    <m/>
    <m/>
    <n v="0"/>
    <s v="0 - 9%"/>
    <m/>
    <s v=""/>
    <s v="Yes"/>
    <m/>
    <s v="U.S. Department of Agriculture loan(s)"/>
    <m/>
    <m/>
    <m/>
    <m/>
    <s v="No"/>
    <s v="No"/>
    <m/>
    <m/>
    <s v="Help navigating resources and/or policy changes"/>
    <s v="Help accessing financial assistance"/>
    <m/>
    <m/>
    <m/>
    <m/>
    <m/>
    <s v="Help planning for or adjusting to any future reopening (flushing, financing reconnections, etc.)"/>
    <m/>
    <m/>
    <x v="687"/>
    <x v="0"/>
  </r>
  <r>
    <n v="11601753195"/>
    <x v="28"/>
    <s v="1"/>
    <m/>
    <x v="0"/>
    <x v="3"/>
    <x v="14"/>
    <s v="11 to 20%"/>
    <n v="0"/>
    <n v="3"/>
    <n v="0"/>
    <s v="More than a year"/>
    <n v="15"/>
    <s v="Yes"/>
    <m/>
    <m/>
    <m/>
    <m/>
    <m/>
    <m/>
    <m/>
    <m/>
    <s v="unsure"/>
    <m/>
    <m/>
    <s v="Decrease"/>
    <n v="5"/>
    <n v="-5"/>
    <s v="-10 - -1%"/>
    <n v="1000"/>
    <n v="-1000"/>
    <s v="Yes"/>
    <m/>
    <m/>
    <m/>
    <m/>
    <m/>
    <s v="Bank loan"/>
    <s v="No"/>
    <s v="Not sure"/>
    <m/>
    <m/>
    <s v="Help navigating resources and/or policy changes"/>
    <m/>
    <m/>
    <s v="Help accessing Personal Protective Equipment (PPE)"/>
    <m/>
    <m/>
    <m/>
    <m/>
    <m/>
    <m/>
    <x v="688"/>
    <x v="0"/>
  </r>
  <r>
    <n v="11601762342"/>
    <x v="13"/>
    <s v="1"/>
    <m/>
    <x v="0"/>
    <x v="2"/>
    <x v="57"/>
    <s v="31 to 40%"/>
    <n v="4"/>
    <n v="0"/>
    <n v="0"/>
    <s v="More than a year"/>
    <n v="15"/>
    <s v="Yes"/>
    <m/>
    <m/>
    <m/>
    <m/>
    <m/>
    <s v="complying with state and/or federal regulations"/>
    <s v="delaying or impeding capital improvement projects"/>
    <m/>
    <m/>
    <m/>
    <m/>
    <s v="Decrease"/>
    <m/>
    <s v=""/>
    <s v=""/>
    <n v="80232"/>
    <n v="-80232"/>
    <s v="Yes"/>
    <s v="Bond(s)"/>
    <m/>
    <m/>
    <m/>
    <m/>
    <m/>
    <s v="No"/>
    <s v="No"/>
    <m/>
    <m/>
    <m/>
    <m/>
    <m/>
    <s v="Help accessing Personal Protective Equipment (PPE)"/>
    <m/>
    <m/>
    <m/>
    <m/>
    <m/>
    <m/>
    <x v="689"/>
    <x v="1"/>
  </r>
  <r>
    <n v="11601762753"/>
    <x v="2"/>
    <s v="1"/>
    <m/>
    <x v="0"/>
    <x v="2"/>
    <x v="28"/>
    <s v="11 to 20%"/>
    <n v="1"/>
    <n v="1"/>
    <n v="0"/>
    <s v="More than a year"/>
    <n v="15"/>
    <s v="Yes"/>
    <m/>
    <m/>
    <m/>
    <m/>
    <m/>
    <m/>
    <m/>
    <m/>
    <s v="unsure"/>
    <m/>
    <m/>
    <s v="Decrease"/>
    <n v="2"/>
    <n v="-2"/>
    <s v="-10 - -1%"/>
    <n v="490"/>
    <n v="-490"/>
    <s v="Yes"/>
    <m/>
    <m/>
    <m/>
    <m/>
    <m/>
    <s v="Bank loan"/>
    <s v="No"/>
    <s v="No"/>
    <m/>
    <m/>
    <m/>
    <s v="Help accessing financial assistance"/>
    <m/>
    <m/>
    <m/>
    <s v="Help complying with state and/or federal regulations"/>
    <m/>
    <m/>
    <m/>
    <m/>
    <x v="690"/>
    <x v="0"/>
  </r>
  <r>
    <n v="11601786876"/>
    <x v="44"/>
    <s v="1"/>
    <m/>
    <x v="0"/>
    <x v="3"/>
    <x v="11"/>
    <s v="1 to 10%"/>
    <n v="0"/>
    <n v="2"/>
    <n v="1"/>
    <s v="Less than 2 months"/>
    <n v="1"/>
    <s v="Yes"/>
    <s v="paying staff"/>
    <m/>
    <s v="paying bills, like electricity"/>
    <m/>
    <s v="maintaining our system"/>
    <s v="complying with state and/or federal regulations"/>
    <m/>
    <s v="paying back existing debt"/>
    <m/>
    <m/>
    <m/>
    <s v="Decrease"/>
    <m/>
    <s v=""/>
    <s v=""/>
    <m/>
    <s v=""/>
    <s v="Yes"/>
    <m/>
    <s v="U.S. Department of Agriculture loan(s)"/>
    <m/>
    <m/>
    <m/>
    <m/>
    <s v="No"/>
    <s v="Not sure"/>
    <m/>
    <m/>
    <s v="Help navigating resources and/or policy changes"/>
    <s v="Help accessing financial assistance"/>
    <s v="Help with operations and maintenance"/>
    <m/>
    <m/>
    <m/>
    <m/>
    <s v="Help planning for or adjusting to any future reopening (flushing, financing reconnections, etc.)"/>
    <m/>
    <m/>
    <x v="691"/>
    <x v="0"/>
  </r>
  <r>
    <n v="11601797104"/>
    <x v="49"/>
    <s v="1"/>
    <m/>
    <x v="1"/>
    <x v="3"/>
    <x v="11"/>
    <s v="1 to 10%"/>
    <n v="0"/>
    <n v="0"/>
    <n v="1"/>
    <s v="More than a year"/>
    <n v="15"/>
    <s v="No"/>
    <m/>
    <m/>
    <m/>
    <m/>
    <m/>
    <m/>
    <m/>
    <m/>
    <m/>
    <m/>
    <m/>
    <m/>
    <m/>
    <n v="0"/>
    <s v="0 - 9%"/>
    <m/>
    <s v=""/>
    <s v="Yes"/>
    <m/>
    <m/>
    <m/>
    <m/>
    <m/>
    <s v="Miscellaneous"/>
    <s v="Not applicable"/>
    <s v="No"/>
    <m/>
    <s v="None/NA"/>
    <m/>
    <m/>
    <m/>
    <m/>
    <m/>
    <s v="Help complying with state and/or federal regulations"/>
    <m/>
    <m/>
    <m/>
    <m/>
    <x v="692"/>
    <x v="0"/>
  </r>
  <r>
    <n v="11601812177"/>
    <x v="6"/>
    <s v="1"/>
    <s v="Incomplete"/>
    <x v="1"/>
    <x v="3"/>
    <x v="6"/>
    <s v="0 percent"/>
    <n v="0"/>
    <n v="0"/>
    <n v="0"/>
    <s v="Not applicable - our system is presently unable to pay for all system expenses"/>
    <n v="0"/>
    <s v="Yes"/>
    <m/>
    <m/>
    <m/>
    <m/>
    <m/>
    <m/>
    <m/>
    <m/>
    <m/>
    <m/>
    <m/>
    <m/>
    <m/>
    <s v=""/>
    <s v=""/>
    <m/>
    <s v=""/>
    <m/>
    <m/>
    <m/>
    <m/>
    <m/>
    <m/>
    <m/>
    <m/>
    <m/>
    <m/>
    <m/>
    <m/>
    <m/>
    <m/>
    <m/>
    <m/>
    <m/>
    <m/>
    <m/>
    <m/>
    <m/>
    <x v="401"/>
    <x v="0"/>
  </r>
  <r>
    <n v="11601836465"/>
    <x v="41"/>
    <s v="1"/>
    <m/>
    <x v="0"/>
    <x v="2"/>
    <x v="30"/>
    <s v="11 to 20%"/>
    <n v="2"/>
    <n v="0"/>
    <n v="1"/>
    <s v="More than a year"/>
    <n v="15"/>
    <s v="Not sure"/>
    <m/>
    <m/>
    <m/>
    <m/>
    <m/>
    <m/>
    <m/>
    <m/>
    <m/>
    <m/>
    <m/>
    <m/>
    <m/>
    <n v="0"/>
    <s v="0 - 9%"/>
    <m/>
    <s v=""/>
    <s v="Yes"/>
    <m/>
    <s v="U.S. Department of Agriculture loan(s)"/>
    <m/>
    <m/>
    <m/>
    <m/>
    <s v="No"/>
    <s v="No"/>
    <m/>
    <m/>
    <m/>
    <m/>
    <m/>
    <m/>
    <m/>
    <m/>
    <m/>
    <m/>
    <s v="Not sure"/>
    <s v="None/NA"/>
    <x v="693"/>
    <x v="0"/>
  </r>
  <r>
    <n v="11601839533"/>
    <x v="8"/>
    <s v="1"/>
    <m/>
    <x v="0"/>
    <x v="1"/>
    <x v="21"/>
    <s v="21 to 30%"/>
    <n v="3"/>
    <n v="2"/>
    <n v="0"/>
    <s v="More than a year"/>
    <n v="15"/>
    <s v="Not sure"/>
    <m/>
    <m/>
    <m/>
    <m/>
    <m/>
    <m/>
    <m/>
    <m/>
    <m/>
    <m/>
    <m/>
    <m/>
    <m/>
    <n v="0"/>
    <s v="0 - 9%"/>
    <m/>
    <s v=""/>
    <s v="No"/>
    <m/>
    <m/>
    <m/>
    <s v="Not borrowing"/>
    <m/>
    <m/>
    <s v="Not applicable"/>
    <s v="No"/>
    <m/>
    <m/>
    <m/>
    <m/>
    <m/>
    <m/>
    <m/>
    <m/>
    <m/>
    <m/>
    <s v="Not sure"/>
    <m/>
    <x v="694"/>
    <x v="0"/>
  </r>
  <r>
    <n v="11601842768"/>
    <x v="5"/>
    <s v="Multiple"/>
    <m/>
    <x v="0"/>
    <x v="4"/>
    <x v="33"/>
    <s v="71 to 80%"/>
    <n v="39"/>
    <n v="0"/>
    <n v="0"/>
    <s v="More than a year"/>
    <n v="15"/>
    <s v="Not sure"/>
    <m/>
    <m/>
    <m/>
    <m/>
    <m/>
    <m/>
    <m/>
    <m/>
    <m/>
    <m/>
    <m/>
    <m/>
    <m/>
    <n v="0"/>
    <s v="0 - 9%"/>
    <m/>
    <s v=""/>
    <s v="Yes"/>
    <s v="Bond(s)"/>
    <s v="U.S. Department of Agriculture loan(s)"/>
    <s v="State Revolving Fund loan(s)"/>
    <m/>
    <m/>
    <m/>
    <s v="No"/>
    <s v="No"/>
    <m/>
    <m/>
    <m/>
    <m/>
    <m/>
    <s v="Help accessing Personal Protective Equipment (PPE)"/>
    <s v="Help accessing supplies/chemicals"/>
    <m/>
    <m/>
    <m/>
    <m/>
    <m/>
    <x v="19"/>
    <x v="0"/>
  </r>
  <r>
    <n v="11601848174"/>
    <x v="6"/>
    <s v="1"/>
    <m/>
    <x v="1"/>
    <x v="2"/>
    <x v="6"/>
    <s v="0 percent"/>
    <n v="0"/>
    <n v="0"/>
    <n v="0"/>
    <s v="2 to 6 months"/>
    <n v="4"/>
    <s v="Yes"/>
    <m/>
    <m/>
    <s v="paying bills, like electricity"/>
    <s v="paying for chemicals"/>
    <s v="maintaining our system"/>
    <m/>
    <m/>
    <m/>
    <m/>
    <m/>
    <m/>
    <s v="Decrease"/>
    <n v="2"/>
    <n v="-2"/>
    <s v="-10 - -1%"/>
    <n v="2000"/>
    <n v="-2000"/>
    <s v="No"/>
    <m/>
    <m/>
    <m/>
    <s v="Not borrowing"/>
    <m/>
    <m/>
    <s v="Not applicable"/>
    <s v="No"/>
    <m/>
    <m/>
    <m/>
    <s v="Help accessing financial assistance"/>
    <s v="Help with operations and maintenance"/>
    <m/>
    <s v="Help accessing supplies/chemicals"/>
    <m/>
    <m/>
    <m/>
    <m/>
    <m/>
    <x v="337"/>
    <x v="0"/>
  </r>
  <r>
    <n v="11601864641"/>
    <x v="47"/>
    <s v="1"/>
    <m/>
    <x v="0"/>
    <x v="4"/>
    <x v="28"/>
    <s v="11 to 20%"/>
    <n v="0"/>
    <n v="1"/>
    <n v="7"/>
    <s v="2 to 6 months"/>
    <n v="4"/>
    <s v="Yes"/>
    <m/>
    <m/>
    <m/>
    <m/>
    <s v="maintaining our system"/>
    <s v="complying with state and/or federal regulations"/>
    <s v="delaying or impeding capital improvement projects"/>
    <m/>
    <m/>
    <m/>
    <m/>
    <s v="Decrease"/>
    <m/>
    <s v=""/>
    <s v=""/>
    <m/>
    <s v=""/>
    <m/>
    <m/>
    <m/>
    <m/>
    <m/>
    <m/>
    <s v="Loan - other"/>
    <s v="Not applicable"/>
    <s v="Not sure"/>
    <m/>
    <m/>
    <m/>
    <s v="Help accessing financial assistance"/>
    <m/>
    <m/>
    <m/>
    <m/>
    <m/>
    <m/>
    <m/>
    <m/>
    <x v="695"/>
    <x v="0"/>
  </r>
  <r>
    <n v="11601915174"/>
    <x v="8"/>
    <s v="1"/>
    <m/>
    <x v="0"/>
    <x v="2"/>
    <x v="6"/>
    <s v="0 percent"/>
    <n v="3"/>
    <n v="1"/>
    <n v="0"/>
    <s v="7 to 12 months"/>
    <n v="9"/>
    <s v="Yes"/>
    <m/>
    <m/>
    <m/>
    <m/>
    <m/>
    <m/>
    <m/>
    <m/>
    <m/>
    <s v="not applicable"/>
    <m/>
    <s v="Decrease"/>
    <n v="25"/>
    <n v="-25"/>
    <s v="-30 - -21%"/>
    <n v="800"/>
    <n v="-800"/>
    <s v="Yes"/>
    <m/>
    <s v="U.S. Department of Agriculture loan(s)"/>
    <m/>
    <m/>
    <m/>
    <m/>
    <s v="Yes"/>
    <s v="No"/>
    <m/>
    <m/>
    <m/>
    <m/>
    <m/>
    <s v="Help accessing Personal Protective Equipment (PPE)"/>
    <s v="Help accessing supplies/chemicals"/>
    <m/>
    <s v="Help communicating with customers"/>
    <m/>
    <m/>
    <m/>
    <x v="696"/>
    <x v="0"/>
  </r>
  <r>
    <n v="11601922971"/>
    <x v="12"/>
    <s v="1"/>
    <m/>
    <x v="1"/>
    <x v="2"/>
    <x v="63"/>
    <s v="51 to 60%"/>
    <n v="0"/>
    <n v="6"/>
    <n v="1"/>
    <s v="Not applicable - our system is presently unable to pay for all system expenses"/>
    <n v="0"/>
    <s v="Not sure"/>
    <m/>
    <m/>
    <m/>
    <m/>
    <m/>
    <m/>
    <m/>
    <m/>
    <m/>
    <m/>
    <m/>
    <m/>
    <m/>
    <n v="0"/>
    <s v="0 - 9%"/>
    <m/>
    <s v=""/>
    <s v="No"/>
    <m/>
    <m/>
    <m/>
    <s v="Not borrowing"/>
    <m/>
    <m/>
    <s v="Not applicable"/>
    <s v="No"/>
    <m/>
    <s v="Providing food/meals"/>
    <m/>
    <s v="Help accessing financial assistance"/>
    <m/>
    <s v="Help accessing Personal Protective Equipment (PPE)"/>
    <m/>
    <m/>
    <s v="Help communicating with customers"/>
    <m/>
    <m/>
    <s v="Help collecting payments"/>
    <x v="697"/>
    <x v="0"/>
  </r>
  <r>
    <n v="11601936324"/>
    <x v="49"/>
    <s v="1"/>
    <m/>
    <x v="0"/>
    <x v="4"/>
    <x v="26"/>
    <s v="31 to 40%"/>
    <n v="12"/>
    <n v="0"/>
    <n v="8"/>
    <s v="More than a year"/>
    <n v="15"/>
    <s v="Yes"/>
    <s v="paying staff"/>
    <m/>
    <m/>
    <s v="paying for chemicals"/>
    <m/>
    <s v="complying with state and/or federal regulations"/>
    <s v="delaying or impeding capital improvement projects"/>
    <m/>
    <m/>
    <m/>
    <m/>
    <s v="Decrease"/>
    <n v="30"/>
    <n v="-30"/>
    <s v="-30 - -21%"/>
    <m/>
    <s v=""/>
    <s v="Yes"/>
    <s v="Bond(s)"/>
    <m/>
    <m/>
    <m/>
    <m/>
    <m/>
    <s v="No"/>
    <s v="No"/>
    <m/>
    <m/>
    <s v="Help navigating resources and/or policy changes"/>
    <m/>
    <m/>
    <s v="Help accessing Personal Protective Equipment (PPE)"/>
    <m/>
    <m/>
    <s v="Help communicating with customers"/>
    <m/>
    <m/>
    <m/>
    <x v="698"/>
    <x v="0"/>
  </r>
  <r>
    <n v="11601946766"/>
    <x v="46"/>
    <s v="1"/>
    <m/>
    <x v="1"/>
    <x v="3"/>
    <x v="6"/>
    <s v="0 percent"/>
    <n v="0"/>
    <n v="14"/>
    <n v="4"/>
    <s v="Don't know"/>
    <s v=""/>
    <s v="No"/>
    <m/>
    <m/>
    <m/>
    <m/>
    <m/>
    <m/>
    <m/>
    <m/>
    <m/>
    <m/>
    <m/>
    <m/>
    <m/>
    <n v="0"/>
    <s v="0 - 9%"/>
    <m/>
    <s v=""/>
    <s v="No"/>
    <m/>
    <m/>
    <m/>
    <s v="Not borrowing"/>
    <m/>
    <m/>
    <s v="Not applicable"/>
    <s v="No"/>
    <m/>
    <m/>
    <m/>
    <s v="Help accessing financial assistance"/>
    <m/>
    <m/>
    <m/>
    <s v="Help complying with state and/or federal regulations"/>
    <m/>
    <s v="Help planning for or adjusting to any future reopening (flushing, financing reconnections, etc.)"/>
    <m/>
    <m/>
    <x v="56"/>
    <x v="0"/>
  </r>
  <r>
    <n v="11601952468"/>
    <x v="2"/>
    <s v="1"/>
    <m/>
    <x v="1"/>
    <x v="2"/>
    <x v="3"/>
    <m/>
    <n v="0"/>
    <n v="2"/>
    <n v="2"/>
    <s v="Don't know"/>
    <s v=""/>
    <s v="Not sure"/>
    <m/>
    <m/>
    <m/>
    <m/>
    <m/>
    <m/>
    <m/>
    <m/>
    <m/>
    <m/>
    <m/>
    <m/>
    <m/>
    <n v="0"/>
    <s v="0 - 9%"/>
    <m/>
    <s v=""/>
    <s v="No"/>
    <m/>
    <m/>
    <m/>
    <s v="Not borrowing"/>
    <m/>
    <m/>
    <s v="No"/>
    <s v="No"/>
    <m/>
    <m/>
    <m/>
    <m/>
    <m/>
    <m/>
    <m/>
    <m/>
    <m/>
    <m/>
    <s v="Not sure"/>
    <m/>
    <x v="699"/>
    <x v="0"/>
  </r>
  <r>
    <n v="11602019300"/>
    <x v="8"/>
    <s v="1"/>
    <m/>
    <x v="0"/>
    <x v="3"/>
    <x v="4"/>
    <s v="1 to 10%"/>
    <n v="2"/>
    <n v="0"/>
    <n v="1"/>
    <s v="2 to 6 months"/>
    <n v="4"/>
    <s v="Yes"/>
    <s v="paying staff"/>
    <m/>
    <s v="paying bills, like electricity"/>
    <s v="paying for chemicals"/>
    <s v="maintaining our system"/>
    <m/>
    <m/>
    <m/>
    <m/>
    <m/>
    <m/>
    <s v="Decrease"/>
    <n v="25"/>
    <n v="-25"/>
    <s v="-30 - -21%"/>
    <m/>
    <s v=""/>
    <s v="Yes"/>
    <m/>
    <s v="U.S. Department of Agriculture loan(s)"/>
    <m/>
    <m/>
    <m/>
    <m/>
    <s v="No"/>
    <s v="No"/>
    <m/>
    <m/>
    <m/>
    <m/>
    <m/>
    <m/>
    <m/>
    <m/>
    <m/>
    <m/>
    <s v="Not sure"/>
    <m/>
    <x v="700"/>
    <x v="0"/>
  </r>
  <r>
    <n v="11602025929"/>
    <x v="8"/>
    <s v="1"/>
    <s v="Incomplete"/>
    <x v="0"/>
    <x v="2"/>
    <x v="9"/>
    <s v="1 to 10%"/>
    <n v="2"/>
    <n v="1"/>
    <n v="0"/>
    <s v="Don't know"/>
    <s v=""/>
    <s v="Yes"/>
    <m/>
    <m/>
    <m/>
    <m/>
    <m/>
    <m/>
    <m/>
    <m/>
    <m/>
    <m/>
    <m/>
    <m/>
    <m/>
    <s v=""/>
    <s v=""/>
    <m/>
    <s v=""/>
    <m/>
    <m/>
    <m/>
    <m/>
    <m/>
    <m/>
    <m/>
    <m/>
    <m/>
    <m/>
    <m/>
    <m/>
    <m/>
    <m/>
    <m/>
    <m/>
    <m/>
    <m/>
    <m/>
    <m/>
    <m/>
    <x v="701"/>
    <x v="0"/>
  </r>
  <r>
    <n v="11602035342"/>
    <x v="3"/>
    <s v="3"/>
    <m/>
    <x v="1"/>
    <x v="1"/>
    <x v="11"/>
    <s v="1 to 10%"/>
    <n v="3"/>
    <n v="1"/>
    <n v="0"/>
    <s v="7 to 12 months"/>
    <n v="9"/>
    <s v="Yes"/>
    <m/>
    <m/>
    <m/>
    <m/>
    <m/>
    <m/>
    <m/>
    <m/>
    <s v="unsure"/>
    <m/>
    <m/>
    <s v="Decrease"/>
    <n v="15"/>
    <n v="-15"/>
    <s v="-20 - -11%"/>
    <n v="2800"/>
    <n v="-2800"/>
    <s v="Yes"/>
    <m/>
    <s v="U.S. Department of Agriculture loan(s)"/>
    <m/>
    <m/>
    <m/>
    <m/>
    <s v="No"/>
    <s v="No"/>
    <m/>
    <m/>
    <m/>
    <m/>
    <m/>
    <m/>
    <m/>
    <m/>
    <s v="Help communicating with customers"/>
    <m/>
    <m/>
    <m/>
    <x v="19"/>
    <x v="0"/>
  </r>
  <r>
    <n v="11602035420"/>
    <x v="8"/>
    <s v="1"/>
    <m/>
    <x v="0"/>
    <x v="2"/>
    <x v="11"/>
    <s v="1 to 10%"/>
    <n v="1"/>
    <n v="0"/>
    <n v="1"/>
    <s v="7 to 12 months"/>
    <n v="9"/>
    <s v="No"/>
    <m/>
    <m/>
    <m/>
    <m/>
    <m/>
    <m/>
    <m/>
    <m/>
    <m/>
    <m/>
    <m/>
    <m/>
    <m/>
    <n v="0"/>
    <s v="0 - 9%"/>
    <m/>
    <s v=""/>
    <s v="Yes"/>
    <m/>
    <s v="U.S. Department of Agriculture loan(s)"/>
    <m/>
    <m/>
    <m/>
    <m/>
    <s v="No"/>
    <s v="No"/>
    <m/>
    <m/>
    <m/>
    <s v="Help accessing financial assistance"/>
    <m/>
    <m/>
    <m/>
    <m/>
    <m/>
    <m/>
    <m/>
    <m/>
    <x v="702"/>
    <x v="0"/>
  </r>
  <r>
    <n v="11602037728"/>
    <x v="8"/>
    <s v="1"/>
    <m/>
    <x v="0"/>
    <x v="2"/>
    <x v="11"/>
    <s v="1 to 10%"/>
    <n v="3"/>
    <n v="0"/>
    <n v="1"/>
    <s v="2 to 6 months"/>
    <n v="4"/>
    <s v="Not sure"/>
    <m/>
    <m/>
    <m/>
    <m/>
    <m/>
    <m/>
    <m/>
    <m/>
    <m/>
    <m/>
    <m/>
    <m/>
    <m/>
    <n v="0"/>
    <s v="0 - 9%"/>
    <m/>
    <s v=""/>
    <s v="Yes"/>
    <m/>
    <s v="U.S. Department of Agriculture loan(s)"/>
    <m/>
    <m/>
    <m/>
    <m/>
    <s v="No"/>
    <s v="No"/>
    <m/>
    <m/>
    <m/>
    <m/>
    <m/>
    <m/>
    <m/>
    <m/>
    <m/>
    <m/>
    <m/>
    <s v="None/NA"/>
    <x v="703"/>
    <x v="0"/>
  </r>
  <r>
    <n v="11602047916"/>
    <x v="3"/>
    <s v="1"/>
    <m/>
    <x v="1"/>
    <x v="3"/>
    <x v="4"/>
    <s v="1 to 10%"/>
    <n v="0"/>
    <n v="2"/>
    <n v="2"/>
    <s v="2 to 6 months"/>
    <n v="4"/>
    <s v="Yes"/>
    <s v="paying staff"/>
    <m/>
    <s v="paying bills, like electricity"/>
    <s v="paying for chemicals"/>
    <s v="maintaining our system"/>
    <s v="complying with state and/or federal regulations"/>
    <m/>
    <s v="paying back existing debt"/>
    <m/>
    <m/>
    <m/>
    <s v="Decrease"/>
    <n v="10"/>
    <n v="-10"/>
    <s v="-10 - -1%"/>
    <n v="290"/>
    <n v="-290"/>
    <s v="Yes"/>
    <m/>
    <s v="U.S. Department of Agriculture loan(s)"/>
    <m/>
    <m/>
    <m/>
    <m/>
    <s v="Yes"/>
    <s v="No"/>
    <m/>
    <m/>
    <m/>
    <s v="Help accessing financial assistance"/>
    <m/>
    <m/>
    <s v="Help accessing supplies/chemicals"/>
    <s v="Help complying with state and/or federal regulations"/>
    <s v="Help communicating with customers"/>
    <m/>
    <m/>
    <m/>
    <x v="704"/>
    <x v="0"/>
  </r>
  <r>
    <n v="11602059784"/>
    <x v="8"/>
    <s v="1"/>
    <m/>
    <x v="0"/>
    <x v="1"/>
    <x v="7"/>
    <s v="1 to 10%"/>
    <n v="9"/>
    <n v="4"/>
    <n v="0"/>
    <s v="7 to 12 months"/>
    <n v="9"/>
    <s v="Yes"/>
    <m/>
    <m/>
    <m/>
    <m/>
    <m/>
    <m/>
    <m/>
    <m/>
    <s v="unsure"/>
    <m/>
    <m/>
    <s v="Decrease"/>
    <n v="34"/>
    <n v="-34"/>
    <s v="-40 - -31%"/>
    <n v="12791.64"/>
    <n v="-12791.64"/>
    <m/>
    <m/>
    <m/>
    <m/>
    <m/>
    <m/>
    <s v="None/don't know"/>
    <s v="No"/>
    <s v="No"/>
    <m/>
    <m/>
    <s v="Help navigating resources and/or policy changes"/>
    <m/>
    <m/>
    <m/>
    <m/>
    <m/>
    <m/>
    <m/>
    <s v="Not sure"/>
    <m/>
    <x v="705"/>
    <x v="0"/>
  </r>
  <r>
    <n v="11602062723"/>
    <x v="3"/>
    <s v="1"/>
    <m/>
    <x v="1"/>
    <x v="3"/>
    <x v="16"/>
    <s v="1 to 10%"/>
    <n v="0"/>
    <n v="2"/>
    <n v="1"/>
    <s v="More than a year"/>
    <n v="15"/>
    <s v="No"/>
    <m/>
    <m/>
    <m/>
    <m/>
    <m/>
    <m/>
    <m/>
    <m/>
    <m/>
    <m/>
    <m/>
    <m/>
    <m/>
    <n v="0"/>
    <s v="0 - 9%"/>
    <m/>
    <s v=""/>
    <s v="Yes"/>
    <m/>
    <m/>
    <m/>
    <m/>
    <m/>
    <s v="Loan - other"/>
    <s v="No"/>
    <s v="No"/>
    <m/>
    <s v="Miscellaneous"/>
    <m/>
    <m/>
    <m/>
    <m/>
    <m/>
    <m/>
    <m/>
    <m/>
    <m/>
    <s v="Help with personnel"/>
    <x v="706"/>
    <x v="0"/>
  </r>
  <r>
    <n v="11602067996"/>
    <x v="46"/>
    <s v="1"/>
    <m/>
    <x v="0"/>
    <x v="2"/>
    <x v="8"/>
    <s v="21 to 30%"/>
    <n v="3"/>
    <n v="0"/>
    <n v="0"/>
    <s v="7 to 12 months"/>
    <n v="9"/>
    <s v="No"/>
    <m/>
    <m/>
    <m/>
    <m/>
    <m/>
    <m/>
    <m/>
    <m/>
    <m/>
    <m/>
    <m/>
    <m/>
    <m/>
    <n v="0"/>
    <s v="0 - 9%"/>
    <m/>
    <s v=""/>
    <s v="Yes"/>
    <m/>
    <m/>
    <s v="State Revolving Fund loan(s)"/>
    <m/>
    <m/>
    <m/>
    <s v="No"/>
    <s v="Yes"/>
    <s v="Communication/Discussion - recurring check-ins"/>
    <m/>
    <m/>
    <m/>
    <m/>
    <s v="Help accessing Personal Protective Equipment (PPE)"/>
    <m/>
    <m/>
    <m/>
    <m/>
    <m/>
    <m/>
    <x v="707"/>
    <x v="0"/>
  </r>
  <r>
    <n v="11602073588"/>
    <x v="2"/>
    <s v="1"/>
    <m/>
    <x v="0"/>
    <x v="2"/>
    <x v="16"/>
    <s v="1 to 10%"/>
    <n v="5"/>
    <n v="1"/>
    <n v="0"/>
    <s v="2 to 6 months"/>
    <n v="4"/>
    <s v="Yes"/>
    <s v="paying staff"/>
    <s v="keeping staff"/>
    <s v="paying bills, like electricity"/>
    <s v="paying for chemicals"/>
    <s v="maintaining our system"/>
    <s v="complying with state and/or federal regulations"/>
    <s v="delaying or impeding capital improvement projects"/>
    <s v="paying back existing debt"/>
    <m/>
    <m/>
    <m/>
    <s v="Increase"/>
    <n v="13"/>
    <n v="13"/>
    <s v="10 - 19%"/>
    <n v="560.41"/>
    <n v="560.41"/>
    <s v="No"/>
    <m/>
    <m/>
    <m/>
    <s v="Not borrowing"/>
    <m/>
    <m/>
    <s v="No"/>
    <s v="Not sure"/>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x v="708"/>
    <x v="0"/>
  </r>
  <r>
    <n v="11602108426"/>
    <x v="8"/>
    <s v="1"/>
    <m/>
    <x v="0"/>
    <x v="2"/>
    <x v="21"/>
    <s v="21 to 30%"/>
    <n v="4"/>
    <n v="0"/>
    <n v="0"/>
    <s v="Don't know"/>
    <s v=""/>
    <s v="Not sure"/>
    <m/>
    <m/>
    <m/>
    <m/>
    <m/>
    <m/>
    <m/>
    <m/>
    <m/>
    <m/>
    <m/>
    <m/>
    <m/>
    <n v="0"/>
    <s v="0 - 9%"/>
    <m/>
    <s v=""/>
    <s v="Yes"/>
    <m/>
    <s v="U.S. Department of Agriculture loan(s)"/>
    <m/>
    <m/>
    <m/>
    <m/>
    <s v="No"/>
    <s v="Yes"/>
    <m/>
    <m/>
    <m/>
    <m/>
    <m/>
    <m/>
    <m/>
    <m/>
    <m/>
    <m/>
    <m/>
    <s v="None/NA"/>
    <x v="709"/>
    <x v="0"/>
  </r>
  <r>
    <n v="11602122221"/>
    <x v="8"/>
    <s v="1"/>
    <m/>
    <x v="0"/>
    <x v="2"/>
    <x v="5"/>
    <s v="31 to 40%"/>
    <n v="0"/>
    <n v="0"/>
    <n v="2"/>
    <s v="Don't know"/>
    <s v=""/>
    <s v="Not sure"/>
    <m/>
    <m/>
    <m/>
    <m/>
    <m/>
    <m/>
    <m/>
    <m/>
    <m/>
    <m/>
    <m/>
    <m/>
    <m/>
    <n v="0"/>
    <s v="0 - 9%"/>
    <m/>
    <s v=""/>
    <s v="Yes"/>
    <m/>
    <m/>
    <m/>
    <m/>
    <m/>
    <s v="Miscellaneous"/>
    <s v="No"/>
    <s v="Not sure"/>
    <m/>
    <m/>
    <m/>
    <s v="Help accessing financial assistance"/>
    <s v="Help with operations and maintenance"/>
    <s v="Help accessing Personal Protective Equipment (PPE)"/>
    <s v="Help accessing supplies/chemicals"/>
    <m/>
    <s v="Help communicating with customers"/>
    <s v="Help planning for or adjusting to any future reopening (flushing, financing reconnections, etc.)"/>
    <m/>
    <m/>
    <x v="710"/>
    <x v="0"/>
  </r>
  <r>
    <n v="11602133414"/>
    <x v="8"/>
    <s v="1"/>
    <m/>
    <x v="0"/>
    <x v="2"/>
    <x v="12"/>
    <s v="1 to 10%"/>
    <n v="1"/>
    <n v="1"/>
    <n v="2"/>
    <s v="2 to 6 months"/>
    <n v="4"/>
    <s v="Yes"/>
    <m/>
    <m/>
    <s v="paying bills, like electricity"/>
    <s v="paying for chemicals"/>
    <m/>
    <m/>
    <m/>
    <m/>
    <m/>
    <m/>
    <m/>
    <s v="Decrease"/>
    <n v="15"/>
    <n v="-15"/>
    <s v="-20 - -11%"/>
    <n v="900"/>
    <n v="-900"/>
    <s v="No"/>
    <m/>
    <m/>
    <m/>
    <s v="Not borrowing"/>
    <m/>
    <m/>
    <s v="Not applicable"/>
    <s v="Not sure"/>
    <m/>
    <m/>
    <s v="Help navigating resources and/or policy changes"/>
    <s v="Help accessing financial assistance"/>
    <m/>
    <m/>
    <s v="Help accessing supplies/chemicals"/>
    <m/>
    <m/>
    <m/>
    <m/>
    <m/>
    <x v="711"/>
    <x v="0"/>
  </r>
  <r>
    <n v="11602138166"/>
    <x v="15"/>
    <s v="1"/>
    <m/>
    <x v="2"/>
    <x v="3"/>
    <x v="6"/>
    <s v="0 percent"/>
    <n v="0"/>
    <n v="0"/>
    <n v="1"/>
    <s v="More than a year"/>
    <n v="15"/>
    <s v="No"/>
    <m/>
    <m/>
    <m/>
    <m/>
    <m/>
    <m/>
    <m/>
    <m/>
    <m/>
    <m/>
    <m/>
    <m/>
    <m/>
    <n v="0"/>
    <s v="0 - 9%"/>
    <m/>
    <s v=""/>
    <s v="No"/>
    <m/>
    <m/>
    <m/>
    <s v="Not borrowing"/>
    <m/>
    <m/>
    <s v="Not applicable"/>
    <s v="No"/>
    <m/>
    <m/>
    <s v="Help navigating resources and/or policy changes"/>
    <m/>
    <s v="Help with operations and maintenance"/>
    <m/>
    <m/>
    <s v="Help complying with state and/or federal regulations"/>
    <m/>
    <m/>
    <m/>
    <m/>
    <x v="712"/>
    <x v="0"/>
  </r>
  <r>
    <n v="11602142001"/>
    <x v="42"/>
    <s v="1"/>
    <m/>
    <x v="0"/>
    <x v="2"/>
    <x v="24"/>
    <s v="91 to 100%"/>
    <n v="6"/>
    <n v="0"/>
    <n v="0"/>
    <s v="Don't know"/>
    <s v=""/>
    <s v="Yes"/>
    <m/>
    <m/>
    <m/>
    <m/>
    <m/>
    <m/>
    <m/>
    <m/>
    <s v="unsure"/>
    <m/>
    <m/>
    <m/>
    <m/>
    <s v=""/>
    <s v=""/>
    <m/>
    <s v=""/>
    <s v="Yes"/>
    <m/>
    <s v="U.S. Department of Agriculture loan(s)"/>
    <m/>
    <m/>
    <m/>
    <m/>
    <s v="No"/>
    <s v="No"/>
    <m/>
    <m/>
    <m/>
    <m/>
    <m/>
    <m/>
    <m/>
    <m/>
    <m/>
    <m/>
    <s v="Not sure"/>
    <m/>
    <x v="713"/>
    <x v="0"/>
  </r>
  <r>
    <n v="11602145853"/>
    <x v="18"/>
    <s v="1"/>
    <m/>
    <x v="1"/>
    <x v="2"/>
    <x v="13"/>
    <s v="1 to 10%"/>
    <n v="2"/>
    <n v="0"/>
    <n v="3"/>
    <s v="7 to 12 months"/>
    <n v="9"/>
    <s v="No"/>
    <m/>
    <m/>
    <m/>
    <m/>
    <m/>
    <m/>
    <m/>
    <m/>
    <m/>
    <m/>
    <m/>
    <m/>
    <m/>
    <n v="0"/>
    <s v="0 - 9%"/>
    <m/>
    <s v=""/>
    <s v="Yes"/>
    <m/>
    <s v="U.S. Department of Agriculture loan(s)"/>
    <m/>
    <m/>
    <m/>
    <m/>
    <s v="No"/>
    <s v="Yes"/>
    <s v="Personnel backups"/>
    <m/>
    <m/>
    <m/>
    <m/>
    <m/>
    <m/>
    <m/>
    <m/>
    <m/>
    <s v="Not sure"/>
    <m/>
    <x v="714"/>
    <x v="0"/>
  </r>
  <r>
    <n v="11602148147"/>
    <x v="3"/>
    <s v="1"/>
    <m/>
    <x v="2"/>
    <x v="3"/>
    <x v="4"/>
    <s v="1 to 10%"/>
    <n v="1"/>
    <n v="1"/>
    <n v="1"/>
    <s v="7 to 12 months"/>
    <n v="9"/>
    <s v="No"/>
    <m/>
    <m/>
    <m/>
    <m/>
    <m/>
    <m/>
    <m/>
    <m/>
    <m/>
    <m/>
    <m/>
    <m/>
    <m/>
    <n v="0"/>
    <s v="0 - 9%"/>
    <m/>
    <s v=""/>
    <m/>
    <m/>
    <m/>
    <m/>
    <m/>
    <m/>
    <s v="Block grant"/>
    <s v="No"/>
    <s v="No"/>
    <m/>
    <m/>
    <m/>
    <s v="Help accessing financial assistance"/>
    <s v="Help with operations and maintenance"/>
    <s v="Help accessing Personal Protective Equipment (PPE)"/>
    <m/>
    <m/>
    <s v="Help communicating with customers"/>
    <s v="Help planning for or adjusting to any future reopening (flushing, financing reconnections, etc.)"/>
    <m/>
    <m/>
    <x v="715"/>
    <x v="0"/>
  </r>
  <r>
    <n v="11602167448"/>
    <x v="3"/>
    <s v="1"/>
    <m/>
    <x v="0"/>
    <x v="2"/>
    <x v="36"/>
    <s v="11 to 20%"/>
    <n v="5"/>
    <n v="0"/>
    <n v="1"/>
    <s v="Don't know"/>
    <s v=""/>
    <s v="Not sure"/>
    <m/>
    <m/>
    <m/>
    <m/>
    <m/>
    <m/>
    <m/>
    <m/>
    <m/>
    <m/>
    <m/>
    <m/>
    <m/>
    <n v="0"/>
    <s v="0 - 9%"/>
    <m/>
    <s v=""/>
    <s v="Yes"/>
    <s v="Bond(s)"/>
    <m/>
    <s v="State Revolving Fund loan(s)"/>
    <m/>
    <m/>
    <m/>
    <s v="No"/>
    <s v="No"/>
    <m/>
    <m/>
    <s v="Help navigating resources and/or policy changes"/>
    <m/>
    <m/>
    <m/>
    <m/>
    <s v="Help complying with state and/or federal regulations"/>
    <s v="Help communicating with customers"/>
    <m/>
    <m/>
    <m/>
    <x v="716"/>
    <x v="0"/>
  </r>
  <r>
    <n v="11602169083"/>
    <x v="15"/>
    <s v="2"/>
    <m/>
    <x v="1"/>
    <x v="2"/>
    <x v="7"/>
    <s v="1 to 10%"/>
    <n v="1"/>
    <n v="0"/>
    <n v="1"/>
    <s v="Less than 2 months"/>
    <n v="1"/>
    <s v="Yes"/>
    <m/>
    <m/>
    <s v="paying bills, like electricity"/>
    <m/>
    <s v="maintaining our system"/>
    <s v="complying with state and/or federal regulations"/>
    <s v="delaying or impeding capital improvement projects"/>
    <s v="paying back existing debt"/>
    <m/>
    <m/>
    <m/>
    <s v="No change"/>
    <n v="0"/>
    <n v="0"/>
    <s v="0 - 9%"/>
    <n v="0"/>
    <n v="0"/>
    <s v="Yes"/>
    <m/>
    <m/>
    <s v="State Revolving Fund loan(s)"/>
    <m/>
    <m/>
    <m/>
    <s v="No"/>
    <s v="No"/>
    <m/>
    <m/>
    <s v="Help navigating resources and/or policy changes"/>
    <s v="Help accessing financial assistance"/>
    <s v="Help with operations and maintenance"/>
    <m/>
    <m/>
    <s v="Help complying with state and/or federal regulations"/>
    <m/>
    <s v="Help planning for or adjusting to any future reopening (flushing, financing reconnections, etc.)"/>
    <m/>
    <m/>
    <x v="717"/>
    <x v="0"/>
  </r>
  <r>
    <n v="11602181115"/>
    <x v="8"/>
    <s v="1"/>
    <m/>
    <x v="0"/>
    <x v="2"/>
    <x v="3"/>
    <m/>
    <m/>
    <m/>
    <m/>
    <s v="7 to 12 months"/>
    <n v="9"/>
    <s v="Not sure"/>
    <m/>
    <m/>
    <m/>
    <m/>
    <m/>
    <m/>
    <m/>
    <m/>
    <m/>
    <m/>
    <m/>
    <m/>
    <m/>
    <n v="0"/>
    <s v="0 - 9%"/>
    <m/>
    <s v=""/>
    <s v="Yes"/>
    <m/>
    <s v="U.S. Department of Agriculture loan(s)"/>
    <m/>
    <m/>
    <m/>
    <m/>
    <s v="No"/>
    <s v="Not sure"/>
    <m/>
    <m/>
    <s v="Help navigating resources and/or policy changes"/>
    <s v="Help accessing financial assistance"/>
    <m/>
    <s v="Help accessing Personal Protective Equipment (PPE)"/>
    <m/>
    <m/>
    <m/>
    <m/>
    <m/>
    <m/>
    <x v="718"/>
    <x v="0"/>
  </r>
  <r>
    <n v="11602183358"/>
    <x v="1"/>
    <s v="1"/>
    <m/>
    <x v="1"/>
    <x v="3"/>
    <x v="3"/>
    <m/>
    <n v="0"/>
    <n v="2"/>
    <n v="0"/>
    <s v="7 to 12 months"/>
    <n v="9"/>
    <s v="No"/>
    <m/>
    <m/>
    <m/>
    <m/>
    <m/>
    <m/>
    <m/>
    <m/>
    <m/>
    <m/>
    <m/>
    <m/>
    <m/>
    <n v="0"/>
    <s v="0 - 9%"/>
    <m/>
    <s v=""/>
    <s v="No"/>
    <m/>
    <m/>
    <m/>
    <s v="Not borrowing"/>
    <m/>
    <m/>
    <s v="Not applicable"/>
    <s v="Not sure"/>
    <s v="No details provided - just listed agency they're partnering with"/>
    <s v="Miscellaneous"/>
    <m/>
    <m/>
    <m/>
    <m/>
    <m/>
    <m/>
    <m/>
    <m/>
    <m/>
    <s v="None/NA"/>
    <x v="19"/>
    <x v="0"/>
  </r>
  <r>
    <n v="11602193816"/>
    <x v="3"/>
    <s v="1"/>
    <m/>
    <x v="2"/>
    <x v="2"/>
    <x v="4"/>
    <s v="1 to 10%"/>
    <n v="1"/>
    <n v="1"/>
    <n v="1"/>
    <s v="More than a year"/>
    <n v="15"/>
    <s v="No"/>
    <m/>
    <m/>
    <m/>
    <m/>
    <m/>
    <m/>
    <m/>
    <m/>
    <m/>
    <m/>
    <m/>
    <m/>
    <m/>
    <n v="0"/>
    <s v="0 - 9%"/>
    <m/>
    <s v=""/>
    <m/>
    <m/>
    <m/>
    <m/>
    <m/>
    <m/>
    <s v="Block grant"/>
    <s v="No"/>
    <s v="No"/>
    <m/>
    <m/>
    <m/>
    <m/>
    <m/>
    <m/>
    <m/>
    <m/>
    <s v="Help communicating with customers"/>
    <m/>
    <m/>
    <m/>
    <x v="719"/>
    <x v="0"/>
  </r>
  <r>
    <n v="11602193827"/>
    <x v="41"/>
    <s v="1"/>
    <m/>
    <x v="0"/>
    <x v="2"/>
    <x v="8"/>
    <s v="21 to 30%"/>
    <n v="3"/>
    <n v="0"/>
    <n v="0"/>
    <s v="More than a year"/>
    <n v="15"/>
    <s v="Not sure"/>
    <m/>
    <m/>
    <m/>
    <m/>
    <m/>
    <m/>
    <m/>
    <m/>
    <m/>
    <m/>
    <m/>
    <m/>
    <m/>
    <n v="0"/>
    <s v="0 - 9%"/>
    <m/>
    <s v=""/>
    <s v="Yes"/>
    <m/>
    <m/>
    <s v="State Revolving Fund loan(s)"/>
    <m/>
    <m/>
    <m/>
    <s v="No"/>
    <s v="No"/>
    <m/>
    <m/>
    <m/>
    <m/>
    <m/>
    <m/>
    <m/>
    <m/>
    <m/>
    <m/>
    <s v="Not sure"/>
    <m/>
    <x v="720"/>
    <x v="0"/>
  </r>
  <r>
    <n v="11602204244"/>
    <x v="3"/>
    <s v="Multiple"/>
    <m/>
    <x v="1"/>
    <x v="2"/>
    <x v="4"/>
    <s v="1 to 10%"/>
    <n v="1"/>
    <n v="1"/>
    <n v="1"/>
    <s v="7 to 12 months"/>
    <n v="9"/>
    <s v="No"/>
    <m/>
    <m/>
    <m/>
    <m/>
    <m/>
    <m/>
    <m/>
    <m/>
    <m/>
    <m/>
    <m/>
    <m/>
    <m/>
    <n v="0"/>
    <s v="0 - 9%"/>
    <m/>
    <s v=""/>
    <s v="Yes"/>
    <m/>
    <s v="U.S. Department of Agriculture loan(s)"/>
    <m/>
    <m/>
    <m/>
    <m/>
    <s v="No"/>
    <s v="No"/>
    <m/>
    <m/>
    <m/>
    <m/>
    <m/>
    <m/>
    <m/>
    <m/>
    <s v="Help communicating with customers"/>
    <m/>
    <m/>
    <m/>
    <x v="19"/>
    <x v="0"/>
  </r>
  <r>
    <n v="11602219594"/>
    <x v="15"/>
    <s v="1"/>
    <m/>
    <x v="2"/>
    <x v="3"/>
    <x v="64"/>
    <s v="71 to 80%"/>
    <n v="0"/>
    <n v="3"/>
    <n v="0"/>
    <s v="Less than 2 months"/>
    <n v="1"/>
    <s v="Yes"/>
    <m/>
    <m/>
    <s v="paying bills, like electricity"/>
    <m/>
    <m/>
    <m/>
    <s v="delaying or impeding capital improvement projects"/>
    <s v="paying back existing debt"/>
    <m/>
    <m/>
    <m/>
    <s v="Decrease"/>
    <n v="28"/>
    <n v="-28"/>
    <s v="-30 - -21%"/>
    <n v="373"/>
    <n v="-373"/>
    <s v="Yes"/>
    <m/>
    <s v="U.S. Department of Agriculture loan(s)"/>
    <m/>
    <m/>
    <m/>
    <s v="State gov. agency"/>
    <s v="Not applicable"/>
    <s v="Yes"/>
    <s v="Miscellaneous"/>
    <m/>
    <m/>
    <m/>
    <m/>
    <m/>
    <m/>
    <m/>
    <m/>
    <m/>
    <s v="Not sure"/>
    <m/>
    <x v="721"/>
    <x v="0"/>
  </r>
  <r>
    <n v="11602219792"/>
    <x v="1"/>
    <s v="Multiple"/>
    <m/>
    <x v="2"/>
    <x v="0"/>
    <x v="3"/>
    <m/>
    <m/>
    <m/>
    <m/>
    <s v="Don't know"/>
    <s v=""/>
    <s v="Not sure"/>
    <m/>
    <m/>
    <m/>
    <m/>
    <m/>
    <m/>
    <m/>
    <m/>
    <m/>
    <m/>
    <m/>
    <m/>
    <m/>
    <n v="0"/>
    <s v="0 - 9%"/>
    <m/>
    <s v=""/>
    <m/>
    <m/>
    <m/>
    <m/>
    <m/>
    <m/>
    <s v="Miscellaneous"/>
    <s v="Not applicable"/>
    <s v="Not sure"/>
    <s v="Miscellaneous"/>
    <m/>
    <m/>
    <s v="Help accessing financial assistance"/>
    <m/>
    <m/>
    <m/>
    <m/>
    <m/>
    <m/>
    <m/>
    <m/>
    <x v="19"/>
    <x v="0"/>
  </r>
  <r>
    <n v="11602231732"/>
    <x v="3"/>
    <s v="1"/>
    <m/>
    <x v="2"/>
    <x v="3"/>
    <x v="22"/>
    <s v="1 to 10%"/>
    <n v="2"/>
    <n v="1"/>
    <n v="1"/>
    <s v="More than a year"/>
    <n v="15"/>
    <s v="No"/>
    <m/>
    <m/>
    <m/>
    <m/>
    <m/>
    <m/>
    <m/>
    <m/>
    <m/>
    <m/>
    <m/>
    <m/>
    <m/>
    <n v="0"/>
    <s v="0 - 9%"/>
    <m/>
    <s v=""/>
    <s v="Yes"/>
    <m/>
    <s v="U.S. Department of Agriculture loan(s)"/>
    <m/>
    <m/>
    <m/>
    <m/>
    <s v="No"/>
    <s v="No"/>
    <m/>
    <m/>
    <m/>
    <m/>
    <m/>
    <m/>
    <m/>
    <m/>
    <s v="Help communicating with customers"/>
    <m/>
    <m/>
    <m/>
    <x v="722"/>
    <x v="0"/>
  </r>
  <r>
    <n v="11602232340"/>
    <x v="3"/>
    <s v="Multiple"/>
    <m/>
    <x v="1"/>
    <x v="1"/>
    <x v="3"/>
    <m/>
    <n v="5"/>
    <n v="0"/>
    <n v="0"/>
    <s v="More than a year"/>
    <n v="15"/>
    <s v="No"/>
    <m/>
    <m/>
    <m/>
    <m/>
    <m/>
    <m/>
    <m/>
    <m/>
    <m/>
    <m/>
    <m/>
    <m/>
    <m/>
    <n v="0"/>
    <s v="0 - 9%"/>
    <m/>
    <s v=""/>
    <s v="Yes"/>
    <m/>
    <s v="U.S. Department of Agriculture loan(s)"/>
    <m/>
    <m/>
    <m/>
    <m/>
    <s v="No"/>
    <s v="No"/>
    <m/>
    <m/>
    <m/>
    <m/>
    <m/>
    <m/>
    <m/>
    <m/>
    <m/>
    <m/>
    <s v="Not sure"/>
    <m/>
    <x v="19"/>
    <x v="0"/>
  </r>
  <r>
    <n v="11602247579"/>
    <x v="3"/>
    <s v="1"/>
    <m/>
    <x v="1"/>
    <x v="2"/>
    <x v="6"/>
    <s v="0 percent"/>
    <n v="3"/>
    <n v="0"/>
    <n v="0"/>
    <s v="Don't know"/>
    <s v=""/>
    <s v="Not sure"/>
    <m/>
    <m/>
    <m/>
    <m/>
    <m/>
    <m/>
    <m/>
    <m/>
    <m/>
    <m/>
    <m/>
    <m/>
    <m/>
    <n v="0"/>
    <s v="0 - 9%"/>
    <m/>
    <s v=""/>
    <s v="Yes"/>
    <m/>
    <s v="U.S. Department of Agriculture loan(s)"/>
    <m/>
    <m/>
    <m/>
    <m/>
    <s v="No"/>
    <s v="No"/>
    <m/>
    <m/>
    <m/>
    <m/>
    <m/>
    <m/>
    <m/>
    <m/>
    <m/>
    <m/>
    <s v="Not sure"/>
    <m/>
    <x v="723"/>
    <x v="0"/>
  </r>
  <r>
    <n v="11602269417"/>
    <x v="3"/>
    <s v="Multiple"/>
    <m/>
    <x v="1"/>
    <x v="2"/>
    <x v="13"/>
    <s v="1 to 10%"/>
    <n v="0"/>
    <n v="2"/>
    <n v="1"/>
    <s v="More than a year"/>
    <n v="15"/>
    <s v="No"/>
    <m/>
    <m/>
    <m/>
    <m/>
    <m/>
    <m/>
    <m/>
    <m/>
    <m/>
    <m/>
    <m/>
    <m/>
    <m/>
    <n v="0"/>
    <s v="0 - 9%"/>
    <m/>
    <s v=""/>
    <s v="Yes"/>
    <m/>
    <s v="U.S. Department of Agriculture loan(s)"/>
    <m/>
    <m/>
    <m/>
    <m/>
    <s v="No"/>
    <s v="No"/>
    <m/>
    <m/>
    <m/>
    <m/>
    <m/>
    <m/>
    <m/>
    <m/>
    <s v="Help communicating with customers"/>
    <m/>
    <m/>
    <m/>
    <x v="724"/>
    <x v="0"/>
  </r>
  <r>
    <n v="11602277385"/>
    <x v="1"/>
    <s v="1"/>
    <m/>
    <x v="2"/>
    <x v="0"/>
    <x v="3"/>
    <m/>
    <m/>
    <m/>
    <m/>
    <s v="Don't know"/>
    <s v=""/>
    <s v="Not sure"/>
    <m/>
    <m/>
    <m/>
    <m/>
    <m/>
    <m/>
    <m/>
    <m/>
    <m/>
    <m/>
    <m/>
    <m/>
    <m/>
    <n v="0"/>
    <s v="0 - 9%"/>
    <m/>
    <s v=""/>
    <m/>
    <m/>
    <m/>
    <m/>
    <m/>
    <m/>
    <s v="Miscellaneous"/>
    <s v="Not applicable"/>
    <s v="Not sure"/>
    <m/>
    <m/>
    <m/>
    <m/>
    <m/>
    <m/>
    <m/>
    <m/>
    <m/>
    <m/>
    <m/>
    <s v="Help with leadership capacity development"/>
    <x v="725"/>
    <x v="0"/>
  </r>
  <r>
    <n v="11602309624"/>
    <x v="47"/>
    <s v="1"/>
    <s v="Incomplete"/>
    <x v="1"/>
    <x v="3"/>
    <x v="3"/>
    <m/>
    <n v="0"/>
    <n v="1"/>
    <n v="0"/>
    <s v="More than a year"/>
    <n v="15"/>
    <s v="Yes"/>
    <m/>
    <m/>
    <m/>
    <m/>
    <m/>
    <m/>
    <m/>
    <m/>
    <m/>
    <m/>
    <m/>
    <m/>
    <m/>
    <s v=""/>
    <s v=""/>
    <m/>
    <s v=""/>
    <m/>
    <m/>
    <m/>
    <m/>
    <m/>
    <m/>
    <m/>
    <m/>
    <m/>
    <m/>
    <m/>
    <m/>
    <m/>
    <m/>
    <m/>
    <m/>
    <m/>
    <m/>
    <m/>
    <m/>
    <m/>
    <x v="726"/>
    <x v="0"/>
  </r>
  <r>
    <n v="11602310095"/>
    <x v="1"/>
    <s v="1"/>
    <m/>
    <x v="1"/>
    <x v="3"/>
    <x v="22"/>
    <s v="1 to 10%"/>
    <n v="0"/>
    <n v="0"/>
    <n v="2"/>
    <s v="2 to 6 months"/>
    <n v="4"/>
    <s v="Yes"/>
    <m/>
    <m/>
    <s v="paying bills, like electricity"/>
    <s v="paying for chemicals"/>
    <s v="maintaining our system"/>
    <m/>
    <s v="delaying or impeding capital improvement projects"/>
    <m/>
    <m/>
    <m/>
    <m/>
    <s v="Decrease"/>
    <n v="15"/>
    <n v="-15"/>
    <s v="-20 - -11%"/>
    <m/>
    <s v=""/>
    <s v="No"/>
    <m/>
    <m/>
    <m/>
    <s v="Not borrowing"/>
    <m/>
    <m/>
    <s v="No"/>
    <s v="No"/>
    <m/>
    <s v="Providing food/meals"/>
    <m/>
    <s v="Help accessing financial assistance"/>
    <m/>
    <m/>
    <m/>
    <m/>
    <m/>
    <m/>
    <m/>
    <m/>
    <x v="727"/>
    <x v="0"/>
  </r>
  <r>
    <n v="11602317534"/>
    <x v="3"/>
    <s v="Multiple"/>
    <m/>
    <x v="1"/>
    <x v="1"/>
    <x v="4"/>
    <s v="1 to 10%"/>
    <n v="3"/>
    <n v="0"/>
    <n v="0"/>
    <s v="More than a year"/>
    <n v="15"/>
    <s v="No"/>
    <m/>
    <m/>
    <m/>
    <m/>
    <m/>
    <m/>
    <m/>
    <m/>
    <m/>
    <m/>
    <m/>
    <m/>
    <m/>
    <n v="0"/>
    <s v="0 - 9%"/>
    <m/>
    <s v=""/>
    <s v="Yes"/>
    <m/>
    <s v="U.S. Department of Agriculture loan(s)"/>
    <m/>
    <m/>
    <m/>
    <m/>
    <s v="No"/>
    <s v="No"/>
    <m/>
    <m/>
    <m/>
    <m/>
    <m/>
    <m/>
    <m/>
    <m/>
    <m/>
    <m/>
    <s v="Not sure"/>
    <m/>
    <x v="19"/>
    <x v="0"/>
  </r>
  <r>
    <n v="11602325424"/>
    <x v="2"/>
    <s v="1"/>
    <m/>
    <x v="0"/>
    <x v="2"/>
    <x v="29"/>
    <s v="11 to 20%"/>
    <n v="1"/>
    <n v="1"/>
    <n v="0"/>
    <s v="Don't know"/>
    <s v=""/>
    <s v="Yes"/>
    <m/>
    <m/>
    <m/>
    <m/>
    <m/>
    <m/>
    <m/>
    <m/>
    <s v="unsure"/>
    <m/>
    <m/>
    <s v="Decrease"/>
    <n v="8"/>
    <n v="-8"/>
    <s v="-10 - -1%"/>
    <n v="10272"/>
    <n v="-10272"/>
    <s v="Yes"/>
    <m/>
    <s v="U.S. Department of Agriculture loan(s)"/>
    <m/>
    <m/>
    <m/>
    <m/>
    <s v="No"/>
    <s v="No"/>
    <m/>
    <m/>
    <m/>
    <m/>
    <m/>
    <m/>
    <m/>
    <m/>
    <m/>
    <m/>
    <s v="Not sure"/>
    <m/>
    <x v="728"/>
    <x v="0"/>
  </r>
  <r>
    <n v="11602333042"/>
    <x v="3"/>
    <s v="Multiple"/>
    <m/>
    <x v="1"/>
    <x v="2"/>
    <x v="6"/>
    <s v="0 percent"/>
    <n v="0"/>
    <n v="2"/>
    <n v="0"/>
    <s v="2 to 6 months"/>
    <n v="4"/>
    <s v="No"/>
    <m/>
    <m/>
    <m/>
    <m/>
    <m/>
    <m/>
    <m/>
    <m/>
    <m/>
    <m/>
    <m/>
    <m/>
    <m/>
    <n v="0"/>
    <s v="0 - 9%"/>
    <m/>
    <s v=""/>
    <s v="Yes"/>
    <m/>
    <s v="U.S. Department of Agriculture loan(s)"/>
    <m/>
    <m/>
    <m/>
    <m/>
    <s v="No"/>
    <s v="No"/>
    <m/>
    <m/>
    <m/>
    <m/>
    <m/>
    <m/>
    <m/>
    <s v="Help complying with state and/or federal regulations"/>
    <s v="Help communicating with customers"/>
    <m/>
    <m/>
    <m/>
    <x v="19"/>
    <x v="0"/>
  </r>
  <r>
    <n v="11602348956"/>
    <x v="2"/>
    <s v="1"/>
    <m/>
    <x v="0"/>
    <x v="2"/>
    <x v="31"/>
    <s v="1 to 10%"/>
    <n v="3"/>
    <n v="0"/>
    <n v="0"/>
    <s v="More than a year"/>
    <n v="15"/>
    <s v="Not sure"/>
    <m/>
    <m/>
    <m/>
    <m/>
    <m/>
    <m/>
    <m/>
    <m/>
    <m/>
    <m/>
    <m/>
    <m/>
    <m/>
    <n v="0"/>
    <s v="0 - 9%"/>
    <m/>
    <s v=""/>
    <s v="No"/>
    <m/>
    <m/>
    <m/>
    <s v="Not borrowing"/>
    <m/>
    <m/>
    <s v="Not applicable"/>
    <s v="No"/>
    <m/>
    <m/>
    <m/>
    <m/>
    <m/>
    <m/>
    <m/>
    <m/>
    <m/>
    <m/>
    <s v="Not sure"/>
    <m/>
    <x v="729"/>
    <x v="0"/>
  </r>
  <r>
    <n v="11602359629"/>
    <x v="2"/>
    <s v="1"/>
    <m/>
    <x v="0"/>
    <x v="2"/>
    <x v="2"/>
    <s v="11 to 20%"/>
    <n v="2"/>
    <n v="0"/>
    <n v="0"/>
    <s v="More than a year"/>
    <n v="15"/>
    <s v="Not sure"/>
    <m/>
    <m/>
    <m/>
    <m/>
    <m/>
    <m/>
    <m/>
    <m/>
    <m/>
    <m/>
    <m/>
    <m/>
    <m/>
    <n v="0"/>
    <s v="0 - 9%"/>
    <m/>
    <s v=""/>
    <s v="Yes"/>
    <m/>
    <s v="U.S. Department of Agriculture loan(s)"/>
    <m/>
    <m/>
    <m/>
    <m/>
    <s v="No"/>
    <s v="No"/>
    <m/>
    <m/>
    <m/>
    <m/>
    <m/>
    <m/>
    <m/>
    <m/>
    <m/>
    <m/>
    <s v="Not sure"/>
    <m/>
    <x v="149"/>
    <x v="0"/>
  </r>
  <r>
    <n v="11602368831"/>
    <x v="2"/>
    <s v="1"/>
    <m/>
    <x v="0"/>
    <x v="2"/>
    <x v="19"/>
    <s v="11 to 20%"/>
    <n v="1"/>
    <n v="0"/>
    <n v="1"/>
    <s v="2 to 6 months"/>
    <n v="4"/>
    <s v="Yes"/>
    <s v="paying staff"/>
    <s v="keeping staff"/>
    <s v="paying bills, like electricity"/>
    <m/>
    <s v="maintaining our system"/>
    <s v="complying with state and/or federal regulations"/>
    <s v="delaying or impeding capital improvement projects"/>
    <s v="paying back existing debt"/>
    <m/>
    <m/>
    <m/>
    <s v="Increase"/>
    <n v="34.25"/>
    <n v="34.25"/>
    <s v="30 - 39%"/>
    <n v="5010.57"/>
    <n v="5010.57"/>
    <s v="Yes"/>
    <m/>
    <s v="U.S. Department of Agriculture loan(s)"/>
    <m/>
    <m/>
    <m/>
    <m/>
    <s v="Yes"/>
    <s v="No"/>
    <m/>
    <m/>
    <s v="Help navigating resources and/or policy changes"/>
    <s v="Help accessing financial assistance"/>
    <s v="Help with operations and maintenance"/>
    <s v="Help accessing Personal Protective Equipment (PPE)"/>
    <m/>
    <s v="Help complying with state and/or federal regulations"/>
    <m/>
    <s v="Help planning for or adjusting to any future reopening (flushing, financing reconnections, etc.)"/>
    <m/>
    <m/>
    <x v="730"/>
    <x v="0"/>
  </r>
  <r>
    <n v="11602376932"/>
    <x v="2"/>
    <s v="1"/>
    <m/>
    <x v="0"/>
    <x v="2"/>
    <x v="29"/>
    <s v="11 to 20%"/>
    <n v="4"/>
    <n v="0"/>
    <n v="0"/>
    <s v="More than a year"/>
    <n v="15"/>
    <s v="No"/>
    <m/>
    <m/>
    <m/>
    <m/>
    <m/>
    <m/>
    <m/>
    <m/>
    <m/>
    <m/>
    <m/>
    <m/>
    <m/>
    <n v="0"/>
    <s v="0 - 9%"/>
    <m/>
    <s v=""/>
    <s v="Yes"/>
    <m/>
    <m/>
    <m/>
    <m/>
    <m/>
    <s v="Communities Unlimited"/>
    <s v="No"/>
    <s v="No"/>
    <m/>
    <m/>
    <m/>
    <m/>
    <m/>
    <m/>
    <m/>
    <m/>
    <m/>
    <m/>
    <s v="Not sure"/>
    <m/>
    <x v="731"/>
    <x v="0"/>
  </r>
  <r>
    <n v="11602390898"/>
    <x v="2"/>
    <s v="1"/>
    <m/>
    <x v="1"/>
    <x v="2"/>
    <x v="13"/>
    <s v="1 to 10%"/>
    <n v="1"/>
    <n v="1"/>
    <n v="0"/>
    <s v="More than a year"/>
    <n v="15"/>
    <s v="No"/>
    <m/>
    <m/>
    <m/>
    <m/>
    <m/>
    <m/>
    <m/>
    <m/>
    <m/>
    <m/>
    <m/>
    <m/>
    <m/>
    <n v="0"/>
    <s v="0 - 9%"/>
    <m/>
    <s v=""/>
    <s v="No"/>
    <m/>
    <m/>
    <m/>
    <s v="Not borrowing"/>
    <m/>
    <m/>
    <s v="Not applicable"/>
    <s v="No"/>
    <m/>
    <m/>
    <m/>
    <m/>
    <m/>
    <m/>
    <m/>
    <m/>
    <m/>
    <m/>
    <s v="Not sure"/>
    <m/>
    <x v="732"/>
    <x v="0"/>
  </r>
  <r>
    <n v="11602419661"/>
    <x v="3"/>
    <s v="1"/>
    <m/>
    <x v="1"/>
    <x v="2"/>
    <x v="7"/>
    <s v="1 to 10%"/>
    <n v="1"/>
    <n v="2"/>
    <n v="0"/>
    <s v="7 to 12 months"/>
    <n v="9"/>
    <s v="No"/>
    <m/>
    <m/>
    <m/>
    <m/>
    <m/>
    <m/>
    <m/>
    <m/>
    <m/>
    <m/>
    <m/>
    <m/>
    <m/>
    <n v="0"/>
    <s v="0 - 9%"/>
    <m/>
    <s v=""/>
    <s v="Yes"/>
    <m/>
    <s v="U.S. Department of Agriculture loan(s)"/>
    <m/>
    <m/>
    <m/>
    <m/>
    <s v="No"/>
    <s v="No"/>
    <m/>
    <m/>
    <m/>
    <m/>
    <m/>
    <m/>
    <m/>
    <m/>
    <s v="Help communicating with customers"/>
    <m/>
    <m/>
    <m/>
    <x v="355"/>
    <x v="0"/>
  </r>
  <r>
    <n v="11602427856"/>
    <x v="3"/>
    <s v="1"/>
    <m/>
    <x v="0"/>
    <x v="1"/>
    <x v="8"/>
    <s v="21 to 30%"/>
    <n v="3"/>
    <n v="2"/>
    <n v="1"/>
    <s v="7 to 12 months"/>
    <n v="9"/>
    <s v="No"/>
    <m/>
    <m/>
    <m/>
    <m/>
    <m/>
    <m/>
    <m/>
    <m/>
    <m/>
    <m/>
    <m/>
    <m/>
    <m/>
    <n v="0"/>
    <s v="0 - 9%"/>
    <m/>
    <s v=""/>
    <s v="Yes"/>
    <m/>
    <s v="U.S. Department of Agriculture loan(s)"/>
    <m/>
    <m/>
    <m/>
    <s v="Block grant"/>
    <s v="No"/>
    <s v="No"/>
    <m/>
    <m/>
    <m/>
    <m/>
    <m/>
    <m/>
    <m/>
    <m/>
    <m/>
    <m/>
    <s v="Not sure"/>
    <m/>
    <x v="733"/>
    <x v="0"/>
  </r>
  <r>
    <n v="11602461264"/>
    <x v="3"/>
    <s v="1"/>
    <m/>
    <x v="1"/>
    <x v="3"/>
    <x v="3"/>
    <m/>
    <n v="0"/>
    <n v="2"/>
    <n v="0"/>
    <s v="7 to 12 months"/>
    <n v="9"/>
    <s v="No"/>
    <m/>
    <m/>
    <m/>
    <m/>
    <m/>
    <m/>
    <m/>
    <m/>
    <m/>
    <m/>
    <m/>
    <m/>
    <m/>
    <n v="0"/>
    <s v="0 - 9%"/>
    <m/>
    <s v=""/>
    <s v="Yes"/>
    <m/>
    <s v="U.S. Department of Agriculture loan(s)"/>
    <m/>
    <m/>
    <m/>
    <m/>
    <s v="No"/>
    <s v="No"/>
    <m/>
    <m/>
    <m/>
    <m/>
    <m/>
    <m/>
    <m/>
    <m/>
    <m/>
    <m/>
    <s v="Not sure"/>
    <m/>
    <x v="734"/>
    <x v="0"/>
  </r>
  <r>
    <n v="11602469368"/>
    <x v="3"/>
    <s v="1"/>
    <m/>
    <x v="2"/>
    <x v="2"/>
    <x v="6"/>
    <s v="0 percent"/>
    <n v="0"/>
    <n v="2"/>
    <n v="1"/>
    <s v="7 to 12 months"/>
    <n v="9"/>
    <s v="Not sure"/>
    <m/>
    <m/>
    <m/>
    <m/>
    <m/>
    <m/>
    <m/>
    <m/>
    <m/>
    <m/>
    <m/>
    <m/>
    <m/>
    <n v="0"/>
    <s v="0 - 9%"/>
    <m/>
    <s v=""/>
    <s v="Yes"/>
    <m/>
    <s v="U.S. Department of Agriculture loan(s)"/>
    <m/>
    <m/>
    <m/>
    <m/>
    <s v="No"/>
    <s v="No"/>
    <m/>
    <m/>
    <m/>
    <m/>
    <m/>
    <m/>
    <m/>
    <m/>
    <m/>
    <m/>
    <s v="Not sure"/>
    <m/>
    <x v="19"/>
    <x v="0"/>
  </r>
  <r>
    <n v="11602493126"/>
    <x v="2"/>
    <s v="1"/>
    <m/>
    <x v="0"/>
    <x v="2"/>
    <x v="4"/>
    <s v="1 to 10%"/>
    <n v="3"/>
    <n v="0"/>
    <n v="0"/>
    <s v="More than a year"/>
    <n v="15"/>
    <s v="Not sure"/>
    <m/>
    <m/>
    <m/>
    <m/>
    <m/>
    <m/>
    <m/>
    <m/>
    <m/>
    <m/>
    <m/>
    <m/>
    <m/>
    <n v="0"/>
    <s v="0 - 9%"/>
    <m/>
    <s v=""/>
    <s v="Yes"/>
    <m/>
    <s v="U.S. Department of Agriculture loan(s)"/>
    <m/>
    <m/>
    <m/>
    <m/>
    <s v="No"/>
    <s v="No"/>
    <m/>
    <m/>
    <m/>
    <m/>
    <m/>
    <m/>
    <m/>
    <m/>
    <m/>
    <m/>
    <s v="Not sure"/>
    <m/>
    <x v="735"/>
    <x v="0"/>
  </r>
  <r>
    <n v="11602493839"/>
    <x v="1"/>
    <s v="Multiple"/>
    <m/>
    <x v="1"/>
    <x v="2"/>
    <x v="6"/>
    <s v="0 percent"/>
    <n v="3"/>
    <n v="3"/>
    <n v="0"/>
    <s v="Less than 2 months"/>
    <n v="1"/>
    <s v="No"/>
    <m/>
    <m/>
    <m/>
    <m/>
    <m/>
    <m/>
    <m/>
    <m/>
    <m/>
    <m/>
    <m/>
    <m/>
    <m/>
    <n v="0"/>
    <s v="0 - 9%"/>
    <m/>
    <s v=""/>
    <s v="Yes"/>
    <m/>
    <s v="U.S. Department of Agriculture loan(s)"/>
    <m/>
    <m/>
    <m/>
    <m/>
    <s v="No"/>
    <s v="No"/>
    <s v="None/NA"/>
    <s v="None/NA"/>
    <m/>
    <m/>
    <m/>
    <m/>
    <m/>
    <m/>
    <m/>
    <m/>
    <m/>
    <s v="Help with first time wastewater service"/>
    <x v="736"/>
    <x v="0"/>
  </r>
  <r>
    <n v="11602502482"/>
    <x v="2"/>
    <s v="1"/>
    <m/>
    <x v="1"/>
    <x v="2"/>
    <x v="3"/>
    <m/>
    <n v="0"/>
    <n v="2"/>
    <n v="0"/>
    <s v="More than a year"/>
    <n v="15"/>
    <s v="Not sure"/>
    <m/>
    <m/>
    <m/>
    <m/>
    <m/>
    <m/>
    <m/>
    <m/>
    <m/>
    <m/>
    <m/>
    <m/>
    <m/>
    <n v="0"/>
    <s v="0 - 9%"/>
    <m/>
    <s v=""/>
    <s v="Yes"/>
    <m/>
    <s v="U.S. Department of Agriculture loan(s)"/>
    <m/>
    <m/>
    <m/>
    <m/>
    <s v="No"/>
    <s v="No"/>
    <m/>
    <m/>
    <m/>
    <m/>
    <m/>
    <m/>
    <m/>
    <m/>
    <m/>
    <m/>
    <s v="Not sure"/>
    <m/>
    <x v="737"/>
    <x v="0"/>
  </r>
  <r>
    <n v="11602515653"/>
    <x v="2"/>
    <s v="1"/>
    <m/>
    <x v="0"/>
    <x v="2"/>
    <x v="3"/>
    <m/>
    <n v="4"/>
    <n v="0"/>
    <n v="0"/>
    <s v="More than a year"/>
    <n v="15"/>
    <s v="No"/>
    <m/>
    <m/>
    <m/>
    <m/>
    <m/>
    <m/>
    <m/>
    <m/>
    <m/>
    <m/>
    <m/>
    <m/>
    <m/>
    <n v="0"/>
    <s v="0 - 9%"/>
    <m/>
    <s v=""/>
    <s v="Yes"/>
    <m/>
    <m/>
    <s v="State Revolving Fund loan(s)"/>
    <m/>
    <m/>
    <m/>
    <s v="No"/>
    <s v="No"/>
    <m/>
    <m/>
    <m/>
    <m/>
    <m/>
    <m/>
    <m/>
    <m/>
    <m/>
    <m/>
    <s v="Not sure"/>
    <m/>
    <x v="738"/>
    <x v="0"/>
  </r>
  <r>
    <n v="11602516079"/>
    <x v="3"/>
    <s v="1"/>
    <m/>
    <x v="1"/>
    <x v="2"/>
    <x v="4"/>
    <s v="1 to 10%"/>
    <n v="0"/>
    <n v="2"/>
    <n v="1"/>
    <s v="More than a year"/>
    <n v="15"/>
    <s v="Yes"/>
    <m/>
    <m/>
    <m/>
    <m/>
    <m/>
    <m/>
    <m/>
    <m/>
    <s v="unsure"/>
    <m/>
    <m/>
    <s v="Decrease"/>
    <n v="10"/>
    <n v="-10"/>
    <s v="-10 - -1%"/>
    <n v="1300"/>
    <n v="-1300"/>
    <s v="Yes"/>
    <m/>
    <s v="U.S. Department of Agriculture loan(s)"/>
    <m/>
    <m/>
    <m/>
    <m/>
    <s v="No"/>
    <s v="No"/>
    <m/>
    <m/>
    <m/>
    <m/>
    <m/>
    <m/>
    <m/>
    <m/>
    <m/>
    <m/>
    <s v="Not sure"/>
    <m/>
    <x v="19"/>
    <x v="0"/>
  </r>
  <r>
    <n v="11602516419"/>
    <x v="2"/>
    <s v="1"/>
    <m/>
    <x v="1"/>
    <x v="3"/>
    <x v="65"/>
    <s v="31 to 40%"/>
    <n v="0"/>
    <n v="2"/>
    <n v="0"/>
    <s v="7 to 12 months"/>
    <n v="9"/>
    <s v="No"/>
    <m/>
    <m/>
    <m/>
    <m/>
    <m/>
    <m/>
    <m/>
    <m/>
    <m/>
    <m/>
    <m/>
    <m/>
    <m/>
    <n v="0"/>
    <s v="0 - 9%"/>
    <m/>
    <s v=""/>
    <s v="No"/>
    <m/>
    <m/>
    <m/>
    <s v="Not borrowing"/>
    <m/>
    <m/>
    <s v="Not applicable"/>
    <s v="No"/>
    <m/>
    <s v="None/NA"/>
    <m/>
    <m/>
    <m/>
    <m/>
    <m/>
    <m/>
    <m/>
    <m/>
    <s v="Not sure"/>
    <m/>
    <x v="739"/>
    <x v="0"/>
  </r>
  <r>
    <n v="11602524950"/>
    <x v="2"/>
    <s v="1"/>
    <m/>
    <x v="0"/>
    <x v="2"/>
    <x v="15"/>
    <s v="11 to 20%"/>
    <n v="6"/>
    <n v="0"/>
    <n v="0"/>
    <s v="More than a year"/>
    <n v="15"/>
    <s v="Not sure"/>
    <m/>
    <m/>
    <m/>
    <m/>
    <m/>
    <m/>
    <m/>
    <m/>
    <m/>
    <m/>
    <m/>
    <m/>
    <m/>
    <n v="0"/>
    <s v="0 - 9%"/>
    <m/>
    <s v=""/>
    <s v="Yes"/>
    <m/>
    <m/>
    <s v="State Revolving Fund loan(s)"/>
    <m/>
    <m/>
    <m/>
    <s v="No"/>
    <s v="No"/>
    <m/>
    <m/>
    <m/>
    <m/>
    <m/>
    <m/>
    <m/>
    <m/>
    <m/>
    <m/>
    <s v="Not sure"/>
    <m/>
    <x v="740"/>
    <x v="0"/>
  </r>
  <r>
    <n v="11602534106"/>
    <x v="2"/>
    <s v="1"/>
    <m/>
    <x v="1"/>
    <x v="2"/>
    <x v="16"/>
    <s v="1 to 10%"/>
    <n v="4"/>
    <n v="1"/>
    <n v="0"/>
    <s v="More than a year"/>
    <n v="15"/>
    <s v="No"/>
    <m/>
    <m/>
    <m/>
    <m/>
    <m/>
    <m/>
    <m/>
    <m/>
    <m/>
    <m/>
    <m/>
    <m/>
    <m/>
    <n v="0"/>
    <s v="0 - 9%"/>
    <m/>
    <s v=""/>
    <s v="Yes"/>
    <m/>
    <s v="U.S. Department of Agriculture loan(s)"/>
    <m/>
    <m/>
    <m/>
    <m/>
    <s v="No"/>
    <s v="No"/>
    <m/>
    <m/>
    <m/>
    <m/>
    <m/>
    <m/>
    <m/>
    <m/>
    <m/>
    <m/>
    <s v="Not sure"/>
    <m/>
    <x v="741"/>
    <x v="0"/>
  </r>
  <r>
    <n v="11602546151"/>
    <x v="15"/>
    <s v="1"/>
    <m/>
    <x v="0"/>
    <x v="2"/>
    <x v="13"/>
    <s v="1 to 10%"/>
    <n v="0"/>
    <n v="7"/>
    <n v="1"/>
    <s v="7 to 12 months"/>
    <n v="9"/>
    <s v="Yes"/>
    <s v="paying staff"/>
    <s v="keeping staff"/>
    <s v="paying bills, like electricity"/>
    <m/>
    <s v="maintaining our system"/>
    <s v="complying with state and/or federal regulations"/>
    <m/>
    <m/>
    <m/>
    <m/>
    <m/>
    <s v="Decrease"/>
    <n v="35"/>
    <n v="-35"/>
    <s v="-40 - -31%"/>
    <n v="2118"/>
    <n v="-2118"/>
    <s v="Yes"/>
    <m/>
    <s v="U.S. Department of Agriculture loan(s)"/>
    <m/>
    <m/>
    <m/>
    <m/>
    <s v="No"/>
    <s v="No"/>
    <s v="None/NA"/>
    <s v="Miscellaneous"/>
    <s v="Help navigating resources and/or policy changes"/>
    <s v="Help accessing financial assistance"/>
    <s v="Help with operations and maintenance"/>
    <s v="Help accessing Personal Protective Equipment (PPE)"/>
    <s v="Help accessing supplies/chemicals"/>
    <s v="Help complying with state and/or federal regulations"/>
    <m/>
    <s v="Help planning for or adjusting to any future reopening (flushing, financing reconnections, etc.)"/>
    <m/>
    <m/>
    <x v="742"/>
    <x v="0"/>
  </r>
  <r>
    <n v="11602557808"/>
    <x v="2"/>
    <s v="1"/>
    <m/>
    <x v="0"/>
    <x v="1"/>
    <x v="18"/>
    <s v="11 to 20%"/>
    <n v="7"/>
    <n v="2"/>
    <n v="0"/>
    <s v="More than a year"/>
    <n v="15"/>
    <s v="No"/>
    <m/>
    <m/>
    <m/>
    <m/>
    <m/>
    <m/>
    <m/>
    <m/>
    <m/>
    <m/>
    <m/>
    <m/>
    <m/>
    <n v="0"/>
    <s v="0 - 9%"/>
    <m/>
    <s v=""/>
    <s v="Yes"/>
    <m/>
    <m/>
    <s v="State Revolving Fund loan(s)"/>
    <m/>
    <m/>
    <m/>
    <s v="No"/>
    <s v="No"/>
    <m/>
    <s v="None/NA"/>
    <m/>
    <m/>
    <m/>
    <m/>
    <m/>
    <m/>
    <m/>
    <m/>
    <s v="Not sure"/>
    <m/>
    <x v="743"/>
    <x v="0"/>
  </r>
  <r>
    <n v="11602568672"/>
    <x v="2"/>
    <s v="1"/>
    <m/>
    <x v="1"/>
    <x v="3"/>
    <x v="3"/>
    <m/>
    <n v="0"/>
    <n v="2"/>
    <n v="0"/>
    <s v="2 to 6 months"/>
    <n v="4"/>
    <s v="No"/>
    <m/>
    <m/>
    <m/>
    <m/>
    <m/>
    <m/>
    <m/>
    <m/>
    <m/>
    <m/>
    <m/>
    <m/>
    <m/>
    <n v="0"/>
    <s v="0 - 9%"/>
    <m/>
    <s v=""/>
    <s v="No"/>
    <m/>
    <m/>
    <m/>
    <s v="Not borrowing"/>
    <m/>
    <m/>
    <s v="Not applicable"/>
    <s v="No"/>
    <m/>
    <s v="None/NA"/>
    <m/>
    <s v="Help accessing financial assistance"/>
    <m/>
    <m/>
    <m/>
    <m/>
    <m/>
    <m/>
    <m/>
    <m/>
    <x v="744"/>
    <x v="0"/>
  </r>
  <r>
    <n v="11602589695"/>
    <x v="1"/>
    <s v="1"/>
    <m/>
    <x v="1"/>
    <x v="2"/>
    <x v="3"/>
    <m/>
    <n v="5"/>
    <n v="2"/>
    <n v="0"/>
    <s v="Don't know"/>
    <s v=""/>
    <s v="Not sure"/>
    <m/>
    <m/>
    <m/>
    <m/>
    <m/>
    <m/>
    <m/>
    <m/>
    <m/>
    <m/>
    <m/>
    <m/>
    <m/>
    <n v="0"/>
    <s v="0 - 9%"/>
    <m/>
    <s v=""/>
    <s v="Yes"/>
    <m/>
    <s v="U.S. Department of Agriculture loan(s)"/>
    <m/>
    <m/>
    <m/>
    <m/>
    <s v="No"/>
    <s v="No"/>
    <s v="None/NA"/>
    <s v="None/NA"/>
    <m/>
    <s v="Help accessing financial assistance"/>
    <m/>
    <m/>
    <m/>
    <m/>
    <m/>
    <m/>
    <m/>
    <s v="Miscellaneous"/>
    <x v="167"/>
    <x v="0"/>
  </r>
  <r>
    <n v="11602595450"/>
    <x v="9"/>
    <s v="1"/>
    <m/>
    <x v="0"/>
    <x v="1"/>
    <x v="15"/>
    <s v="11 to 20%"/>
    <n v="7"/>
    <n v="2"/>
    <n v="1"/>
    <s v="Don't know"/>
    <s v=""/>
    <s v="Yes"/>
    <s v="paying staff"/>
    <s v="keeping staff"/>
    <s v="paying bills, like electricity"/>
    <m/>
    <m/>
    <m/>
    <m/>
    <m/>
    <m/>
    <m/>
    <m/>
    <s v="Increase"/>
    <n v="6"/>
    <n v="6"/>
    <s v="0 - 9%"/>
    <n v="6708.75"/>
    <n v="6708.75"/>
    <s v="Yes"/>
    <m/>
    <m/>
    <s v="State Revolving Fund loan(s)"/>
    <m/>
    <m/>
    <m/>
    <s v="No"/>
    <s v="No"/>
    <m/>
    <m/>
    <m/>
    <m/>
    <m/>
    <s v="Help accessing Personal Protective Equipment (PPE)"/>
    <m/>
    <m/>
    <m/>
    <m/>
    <s v="Not sure"/>
    <m/>
    <x v="745"/>
    <x v="0"/>
  </r>
  <r>
    <n v="11602615365"/>
    <x v="1"/>
    <s v="1"/>
    <m/>
    <x v="1"/>
    <x v="2"/>
    <x v="3"/>
    <m/>
    <n v="3"/>
    <n v="0"/>
    <n v="0"/>
    <s v="Don't know"/>
    <s v=""/>
    <s v="No"/>
    <m/>
    <m/>
    <m/>
    <m/>
    <m/>
    <m/>
    <m/>
    <m/>
    <m/>
    <m/>
    <m/>
    <m/>
    <m/>
    <n v="0"/>
    <s v="0 - 9%"/>
    <m/>
    <s v=""/>
    <s v="Yes"/>
    <m/>
    <s v="U.S. Department of Agriculture loan(s)"/>
    <m/>
    <m/>
    <m/>
    <m/>
    <s v="No"/>
    <s v="No"/>
    <s v="None/NA"/>
    <s v="None/NA"/>
    <m/>
    <m/>
    <m/>
    <m/>
    <m/>
    <m/>
    <m/>
    <m/>
    <s v="Not sure"/>
    <s v="Miscellaneous"/>
    <x v="238"/>
    <x v="0"/>
  </r>
  <r>
    <n v="11602620213"/>
    <x v="6"/>
    <s v="1"/>
    <m/>
    <x v="1"/>
    <x v="3"/>
    <x v="24"/>
    <s v="91 to 100%"/>
    <n v="1"/>
    <n v="1"/>
    <n v="3"/>
    <s v="2 to 6 months"/>
    <n v="4"/>
    <s v="Yes"/>
    <s v="paying staff"/>
    <s v="keeping staff"/>
    <s v="paying bills, like electricity"/>
    <s v="paying for chemicals"/>
    <s v="maintaining our system"/>
    <s v="complying with state and/or federal regulations"/>
    <s v="delaying or impeding capital improvement projects"/>
    <m/>
    <m/>
    <m/>
    <s v="Miscellaneous"/>
    <s v="Decrease"/>
    <n v="60"/>
    <n v="-60"/>
    <s v="-60 - -51%"/>
    <n v="1200"/>
    <n v="-1200"/>
    <s v="No"/>
    <m/>
    <m/>
    <m/>
    <s v="Not borrowing"/>
    <m/>
    <m/>
    <s v="Not applicable"/>
    <s v="No"/>
    <m/>
    <s v="Providing food/meals; providing PPE/disinfectants"/>
    <m/>
    <s v="Help accessing financial assistance"/>
    <s v="Help with operations and maintenance"/>
    <s v="Help accessing Personal Protective Equipment (PPE)"/>
    <s v="Help accessing supplies/chemicals"/>
    <s v="Help complying with state and/or federal regulations"/>
    <s v="Help communicating with customers"/>
    <m/>
    <m/>
    <m/>
    <x v="746"/>
    <x v="0"/>
  </r>
  <r>
    <n v="11602633666"/>
    <x v="15"/>
    <s v="1"/>
    <m/>
    <x v="0"/>
    <x v="0"/>
    <x v="8"/>
    <s v="21 to 30%"/>
    <n v="4"/>
    <n v="0"/>
    <n v="1"/>
    <s v="Don't know"/>
    <s v=""/>
    <s v="Yes"/>
    <m/>
    <s v="keeping staff"/>
    <m/>
    <s v="paying for chemicals"/>
    <s v="maintaining our system"/>
    <m/>
    <m/>
    <m/>
    <s v="unsure"/>
    <m/>
    <m/>
    <s v="Increase"/>
    <n v="15"/>
    <n v="15"/>
    <s v="10 - 19%"/>
    <m/>
    <s v=""/>
    <s v="No"/>
    <m/>
    <m/>
    <m/>
    <s v="Not borrowing"/>
    <m/>
    <m/>
    <s v="No"/>
    <s v="No"/>
    <m/>
    <m/>
    <m/>
    <s v="Help accessing financial assistance"/>
    <s v="Help with operations and maintenance"/>
    <s v="Help accessing Personal Protective Equipment (PPE)"/>
    <m/>
    <s v="Help complying with state and/or federal regulations"/>
    <m/>
    <m/>
    <m/>
    <m/>
    <x v="611"/>
    <x v="0"/>
  </r>
  <r>
    <n v="11602654530"/>
    <x v="1"/>
    <s v="1"/>
    <m/>
    <x v="0"/>
    <x v="2"/>
    <x v="22"/>
    <s v="1 to 10%"/>
    <n v="6"/>
    <n v="0"/>
    <n v="0"/>
    <s v="Don't know"/>
    <s v=""/>
    <s v="Not sure"/>
    <m/>
    <m/>
    <m/>
    <m/>
    <m/>
    <m/>
    <m/>
    <m/>
    <m/>
    <m/>
    <m/>
    <m/>
    <m/>
    <n v="0"/>
    <s v="0 - 9%"/>
    <m/>
    <s v=""/>
    <s v="Yes"/>
    <m/>
    <s v="U.S. Department of Agriculture loan(s)"/>
    <m/>
    <m/>
    <m/>
    <m/>
    <s v="No"/>
    <s v="No"/>
    <s v="None/NA"/>
    <s v="Receiving financial assistance"/>
    <m/>
    <m/>
    <m/>
    <m/>
    <m/>
    <m/>
    <m/>
    <m/>
    <s v="Not sure"/>
    <m/>
    <x v="747"/>
    <x v="0"/>
  </r>
  <r>
    <n v="11602658335"/>
    <x v="18"/>
    <s v="1"/>
    <m/>
    <x v="0"/>
    <x v="2"/>
    <x v="46"/>
    <s v="51 to 60%"/>
    <n v="4"/>
    <n v="0"/>
    <n v="1"/>
    <s v="7 to 12 months"/>
    <n v="9"/>
    <s v="Yes"/>
    <s v="paying staff"/>
    <m/>
    <s v="paying bills, like electricity"/>
    <m/>
    <s v="maintaining our system"/>
    <s v="complying with state and/or federal regulations"/>
    <s v="delaying or impeding capital improvement projects"/>
    <m/>
    <m/>
    <m/>
    <s v="None yet/too early to tell"/>
    <m/>
    <m/>
    <s v=""/>
    <s v=""/>
    <m/>
    <s v=""/>
    <s v="Yes"/>
    <s v="Bond(s)"/>
    <m/>
    <m/>
    <m/>
    <m/>
    <s v="Capital outlays"/>
    <m/>
    <s v="Yes"/>
    <s v="Personnel backups"/>
    <s v="General assistance"/>
    <s v="Help navigating resources and/or policy changes"/>
    <s v="Help accessing financial assistance"/>
    <m/>
    <m/>
    <m/>
    <m/>
    <m/>
    <m/>
    <s v="Not sure"/>
    <m/>
    <x v="748"/>
    <x v="0"/>
  </r>
  <r>
    <n v="11602762241"/>
    <x v="46"/>
    <s v="1"/>
    <m/>
    <x v="1"/>
    <x v="3"/>
    <x v="6"/>
    <s v="0 percent"/>
    <n v="0"/>
    <n v="2"/>
    <n v="2"/>
    <s v="Not applicable - our system is presently unable to pay for all system expenses"/>
    <n v="0"/>
    <s v="Yes"/>
    <m/>
    <m/>
    <s v="paying bills, like electricity"/>
    <m/>
    <s v="maintaining our system"/>
    <s v="complying with state and/or federal regulations"/>
    <s v="delaying or impeding capital improvement projects"/>
    <s v="paying back existing debt"/>
    <m/>
    <m/>
    <m/>
    <s v="No change"/>
    <n v="0"/>
    <n v="0"/>
    <s v="0 - 9%"/>
    <n v="0"/>
    <n v="0"/>
    <s v="Yes"/>
    <m/>
    <s v="U.S. Department of Agriculture loan(s)"/>
    <m/>
    <m/>
    <m/>
    <m/>
    <s v="Not applicable"/>
    <s v="No"/>
    <m/>
    <m/>
    <m/>
    <s v="Help accessing financial assistance"/>
    <s v="Help with operations and maintenance"/>
    <m/>
    <m/>
    <s v="Help complying with state and/or federal regulations"/>
    <m/>
    <s v="Help planning for or adjusting to any future reopening (flushing, financing reconnections, etc.)"/>
    <m/>
    <m/>
    <x v="749"/>
    <x v="0"/>
  </r>
  <r>
    <n v="11602826210"/>
    <x v="6"/>
    <s v="1"/>
    <m/>
    <x v="1"/>
    <x v="3"/>
    <x v="6"/>
    <s v="0 percent"/>
    <n v="0"/>
    <n v="1"/>
    <n v="0"/>
    <s v="2 to 6 months"/>
    <n v="4"/>
    <s v="Yes"/>
    <m/>
    <m/>
    <s v="paying bills, like electricity"/>
    <s v="paying for chemicals"/>
    <s v="maintaining our system"/>
    <s v="complying with state and/or federal regulations"/>
    <s v="delaying or impeding capital improvement projects"/>
    <m/>
    <m/>
    <m/>
    <m/>
    <s v="Decrease"/>
    <n v="80"/>
    <n v="-80"/>
    <s v="-80 - -71%"/>
    <n v="1600"/>
    <n v="-1600"/>
    <s v="No"/>
    <m/>
    <m/>
    <m/>
    <s v="Not borrowing"/>
    <m/>
    <m/>
    <s v="Not applicable"/>
    <s v="No"/>
    <m/>
    <m/>
    <m/>
    <m/>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x v="332"/>
    <x v="0"/>
  </r>
  <r>
    <n v="11602843488"/>
    <x v="1"/>
    <s v="1"/>
    <m/>
    <x v="1"/>
    <x v="2"/>
    <x v="14"/>
    <s v="11 to 20%"/>
    <n v="3"/>
    <n v="0"/>
    <n v="0"/>
    <s v="Less than 2 months"/>
    <n v="1"/>
    <s v="Not sure"/>
    <m/>
    <m/>
    <m/>
    <m/>
    <m/>
    <m/>
    <m/>
    <m/>
    <m/>
    <m/>
    <m/>
    <m/>
    <m/>
    <n v="0"/>
    <s v="0 - 9%"/>
    <m/>
    <s v=""/>
    <s v="Yes"/>
    <m/>
    <s v="U.S. Department of Agriculture loan(s)"/>
    <m/>
    <m/>
    <m/>
    <m/>
    <s v="No"/>
    <s v="Yes"/>
    <s v="Communication/Discussion - Sharing ideas/see what other organizations are doing"/>
    <s v="Compliance with disinfection/social distancing protocols"/>
    <m/>
    <m/>
    <s v="Help with operations and maintenance"/>
    <s v="Help accessing Personal Protective Equipment (PPE)"/>
    <m/>
    <m/>
    <m/>
    <m/>
    <m/>
    <m/>
    <x v="19"/>
    <x v="0"/>
  </r>
  <r>
    <n v="11602870281"/>
    <x v="48"/>
    <s v="1"/>
    <m/>
    <x v="1"/>
    <x v="3"/>
    <x v="6"/>
    <s v="0 percent"/>
    <n v="0"/>
    <n v="0"/>
    <n v="1"/>
    <s v="Don't know"/>
    <s v=""/>
    <s v="Yes"/>
    <m/>
    <m/>
    <s v="paying bills, like electricity"/>
    <s v="paying for chemicals"/>
    <s v="maintaining our system"/>
    <s v="complying with state and/or federal regulations"/>
    <s v="delaying or impeding capital improvement projects"/>
    <m/>
    <m/>
    <m/>
    <m/>
    <s v="No change"/>
    <n v="0"/>
    <n v="0"/>
    <s v="0 - 9%"/>
    <n v="0"/>
    <n v="0"/>
    <s v="Yes"/>
    <m/>
    <m/>
    <s v="State Revolving Fund loan(s)"/>
    <m/>
    <m/>
    <m/>
    <s v="Yes"/>
    <s v="Not sure"/>
    <m/>
    <m/>
    <m/>
    <m/>
    <m/>
    <m/>
    <m/>
    <m/>
    <m/>
    <m/>
    <s v="Not sure"/>
    <m/>
    <x v="750"/>
    <x v="0"/>
  </r>
  <r>
    <n v="11602877791"/>
    <x v="18"/>
    <s v="1"/>
    <m/>
    <x v="1"/>
    <x v="3"/>
    <x v="6"/>
    <s v="0 percent"/>
    <n v="0"/>
    <n v="0"/>
    <n v="1"/>
    <s v="More than a year"/>
    <n v="15"/>
    <s v="No"/>
    <m/>
    <m/>
    <m/>
    <m/>
    <m/>
    <m/>
    <m/>
    <m/>
    <m/>
    <m/>
    <m/>
    <m/>
    <m/>
    <n v="0"/>
    <s v="0 - 9%"/>
    <m/>
    <s v=""/>
    <s v="Yes"/>
    <m/>
    <s v="U.S. Department of Agriculture loan(s)"/>
    <m/>
    <m/>
    <m/>
    <m/>
    <s v="No"/>
    <s v="No"/>
    <m/>
    <m/>
    <m/>
    <m/>
    <m/>
    <m/>
    <m/>
    <m/>
    <m/>
    <m/>
    <s v="Not sure"/>
    <m/>
    <x v="751"/>
    <x v="0"/>
  </r>
  <r>
    <n v="11602900723"/>
    <x v="28"/>
    <s v="1"/>
    <m/>
    <x v="1"/>
    <x v="1"/>
    <x v="21"/>
    <s v="21 to 30%"/>
    <n v="4"/>
    <n v="0"/>
    <n v="0"/>
    <s v="Don't know"/>
    <s v=""/>
    <s v="No"/>
    <m/>
    <m/>
    <m/>
    <m/>
    <m/>
    <m/>
    <m/>
    <m/>
    <m/>
    <m/>
    <m/>
    <m/>
    <m/>
    <n v="0"/>
    <s v="0 - 9%"/>
    <m/>
    <s v=""/>
    <s v="Yes"/>
    <m/>
    <s v="U.S. Department of Agriculture loan(s)"/>
    <s v="State Revolving Fund loan(s)"/>
    <m/>
    <m/>
    <m/>
    <s v="No"/>
    <s v="No"/>
    <m/>
    <m/>
    <m/>
    <s v="Help accessing financial assistance"/>
    <s v="Help with operations and maintenance"/>
    <s v="Help accessing Personal Protective Equipment (PPE)"/>
    <m/>
    <m/>
    <m/>
    <m/>
    <s v="Not sure"/>
    <m/>
    <x v="752"/>
    <x v="0"/>
  </r>
  <r>
    <n v="11603167604"/>
    <x v="2"/>
    <s v="1"/>
    <m/>
    <x v="2"/>
    <x v="3"/>
    <x v="12"/>
    <s v="1 to 10%"/>
    <n v="1"/>
    <n v="1"/>
    <n v="0"/>
    <s v="Less than 2 months"/>
    <n v="1"/>
    <s v="Not sure"/>
    <m/>
    <m/>
    <m/>
    <m/>
    <m/>
    <m/>
    <m/>
    <m/>
    <m/>
    <m/>
    <m/>
    <m/>
    <m/>
    <n v="0"/>
    <s v="0 - 9%"/>
    <m/>
    <s v=""/>
    <m/>
    <m/>
    <m/>
    <m/>
    <m/>
    <s v="Do not want to answer"/>
    <m/>
    <s v="No"/>
    <s v="No"/>
    <m/>
    <m/>
    <m/>
    <m/>
    <m/>
    <m/>
    <m/>
    <m/>
    <m/>
    <m/>
    <s v="Not sure"/>
    <m/>
    <x v="753"/>
    <x v="0"/>
  </r>
  <r>
    <n v="11603243068"/>
    <x v="1"/>
    <s v="1"/>
    <m/>
    <x v="1"/>
    <x v="2"/>
    <x v="12"/>
    <s v="1 to 10%"/>
    <n v="0"/>
    <n v="2"/>
    <n v="0"/>
    <s v="More than a year"/>
    <n v="15"/>
    <s v="No"/>
    <m/>
    <m/>
    <m/>
    <m/>
    <m/>
    <m/>
    <m/>
    <m/>
    <m/>
    <m/>
    <m/>
    <m/>
    <m/>
    <n v="0"/>
    <s v="0 - 9%"/>
    <m/>
    <s v=""/>
    <s v="Yes"/>
    <m/>
    <s v="U.S. Department of Agriculture loan(s)"/>
    <m/>
    <m/>
    <m/>
    <m/>
    <s v="No"/>
    <s v="No"/>
    <m/>
    <m/>
    <m/>
    <m/>
    <m/>
    <m/>
    <m/>
    <m/>
    <m/>
    <m/>
    <s v="Not sure"/>
    <m/>
    <x v="754"/>
    <x v="0"/>
  </r>
  <r>
    <n v="11603559051"/>
    <x v="6"/>
    <s v="1"/>
    <m/>
    <x v="1"/>
    <x v="3"/>
    <x v="7"/>
    <s v="1 to 10%"/>
    <m/>
    <m/>
    <m/>
    <s v="2 to 6 months"/>
    <n v="4"/>
    <s v="Yes"/>
    <m/>
    <m/>
    <s v="paying bills, like electricity"/>
    <s v="paying for chemicals"/>
    <m/>
    <s v="complying with state and/or federal regulations"/>
    <m/>
    <m/>
    <m/>
    <m/>
    <m/>
    <s v="Decrease"/>
    <m/>
    <s v=""/>
    <s v=""/>
    <m/>
    <s v=""/>
    <s v="No"/>
    <m/>
    <m/>
    <m/>
    <s v="Not borrowing"/>
    <m/>
    <m/>
    <s v="Not applicable"/>
    <s v="No"/>
    <m/>
    <m/>
    <m/>
    <s v="Help accessing financial assistance"/>
    <m/>
    <s v="Help accessing Personal Protective Equipment (PPE)"/>
    <s v="Help accessing supplies/chemicals"/>
    <s v="Help complying with state and/or federal regulations"/>
    <m/>
    <m/>
    <m/>
    <m/>
    <x v="309"/>
    <x v="0"/>
  </r>
  <r>
    <n v="11604366348"/>
    <x v="46"/>
    <s v="1"/>
    <m/>
    <x v="1"/>
    <x v="3"/>
    <x v="47"/>
    <s v="41 to 50%"/>
    <n v="0"/>
    <n v="0"/>
    <n v="0"/>
    <s v="Not applicable - our system is presently unable to pay for all system expenses"/>
    <n v="0"/>
    <s v="Not sure"/>
    <m/>
    <m/>
    <m/>
    <m/>
    <m/>
    <m/>
    <m/>
    <m/>
    <m/>
    <m/>
    <m/>
    <m/>
    <m/>
    <n v="0"/>
    <s v="0 - 9%"/>
    <m/>
    <s v=""/>
    <s v="Yes"/>
    <m/>
    <m/>
    <s v="State Revolving Fund loan(s)"/>
    <m/>
    <m/>
    <m/>
    <s v="No"/>
    <s v="No"/>
    <m/>
    <m/>
    <m/>
    <m/>
    <m/>
    <m/>
    <m/>
    <m/>
    <m/>
    <m/>
    <s v="Not sure"/>
    <m/>
    <x v="236"/>
    <x v="0"/>
  </r>
  <r>
    <n v="11604575145"/>
    <x v="45"/>
    <s v="1"/>
    <m/>
    <x v="1"/>
    <x v="2"/>
    <x v="4"/>
    <s v="1 to 10%"/>
    <n v="1"/>
    <n v="1"/>
    <n v="1"/>
    <s v="Less than 2 months"/>
    <n v="1"/>
    <s v="Yes"/>
    <s v="paying staff"/>
    <m/>
    <s v="paying bills, like electricity"/>
    <s v="paying for chemicals"/>
    <s v="maintaining our system"/>
    <s v="complying with state and/or federal regulations"/>
    <s v="delaying or impeding capital improvement projects"/>
    <s v="paying back existing debt"/>
    <m/>
    <m/>
    <m/>
    <s v="Decrease"/>
    <n v="60"/>
    <n v="-60"/>
    <s v="-60 - -51%"/>
    <n v="6500"/>
    <n v="-6500"/>
    <s v="Yes"/>
    <m/>
    <m/>
    <s v="State Revolving Fund loan(s)"/>
    <m/>
    <m/>
    <s v="Miscellaneous"/>
    <s v="No"/>
    <s v="No"/>
    <m/>
    <m/>
    <s v="Help navigating resources and/or policy changes"/>
    <s v="Help accessing financial assistance"/>
    <s v="Help with operations and maintenance"/>
    <m/>
    <s v="Help accessing supplies/chemicals"/>
    <s v="Help complying with state and/or federal regulations"/>
    <s v="Help communicating with customers"/>
    <m/>
    <m/>
    <s v="Help speeding financial assistance process"/>
    <x v="755"/>
    <x v="0"/>
  </r>
  <r>
    <n v="11604581576"/>
    <x v="9"/>
    <s v="1"/>
    <m/>
    <x v="0"/>
    <x v="1"/>
    <x v="18"/>
    <s v="11 to 20%"/>
    <n v="6"/>
    <n v="0"/>
    <n v="0"/>
    <s v="2 to 6 months"/>
    <n v="4"/>
    <s v="Yes"/>
    <m/>
    <m/>
    <m/>
    <m/>
    <m/>
    <m/>
    <s v="delaying or impeding capital improvement projects"/>
    <m/>
    <m/>
    <m/>
    <m/>
    <s v="No change"/>
    <m/>
    <n v="0"/>
    <s v="0 - 9%"/>
    <m/>
    <s v=""/>
    <s v="Yes"/>
    <m/>
    <m/>
    <s v="State Revolving Fund loan(s)"/>
    <m/>
    <m/>
    <m/>
    <s v="No"/>
    <s v="Not sure"/>
    <m/>
    <m/>
    <s v="Help navigating resources and/or policy changes"/>
    <m/>
    <s v="Help with operations and maintenance"/>
    <s v="Help accessing Personal Protective Equipment (PPE)"/>
    <m/>
    <m/>
    <s v="Help communicating with customers"/>
    <s v="Help planning for or adjusting to any future reopening (flushing, financing reconnections, etc.)"/>
    <m/>
    <m/>
    <x v="62"/>
    <x v="0"/>
  </r>
  <r>
    <n v="11604587788"/>
    <x v="41"/>
    <s v="1"/>
    <m/>
    <x v="0"/>
    <x v="3"/>
    <x v="9"/>
    <s v="1 to 10%"/>
    <n v="0"/>
    <n v="2"/>
    <n v="0"/>
    <s v="Don't know"/>
    <s v=""/>
    <s v="No"/>
    <m/>
    <m/>
    <m/>
    <m/>
    <m/>
    <m/>
    <m/>
    <m/>
    <m/>
    <m/>
    <m/>
    <m/>
    <m/>
    <n v="0"/>
    <s v="0 - 9%"/>
    <m/>
    <s v=""/>
    <s v="Yes"/>
    <m/>
    <s v="U.S. Department of Agriculture loan(s)"/>
    <m/>
    <m/>
    <m/>
    <m/>
    <s v="No"/>
    <s v="No"/>
    <m/>
    <m/>
    <m/>
    <m/>
    <m/>
    <m/>
    <m/>
    <m/>
    <m/>
    <m/>
    <s v="Not sure"/>
    <m/>
    <x v="756"/>
    <x v="0"/>
  </r>
  <r>
    <n v="11604625896"/>
    <x v="18"/>
    <s v="1"/>
    <m/>
    <x v="0"/>
    <x v="1"/>
    <x v="8"/>
    <s v="21 to 30%"/>
    <n v="8"/>
    <n v="1"/>
    <n v="0"/>
    <s v="7 to 12 months"/>
    <n v="9"/>
    <s v="Yes"/>
    <s v="paying staff"/>
    <s v="keeping staff"/>
    <m/>
    <m/>
    <m/>
    <m/>
    <m/>
    <m/>
    <m/>
    <m/>
    <m/>
    <s v="Decrease"/>
    <n v="25"/>
    <n v="-25"/>
    <s v="-30 - -21%"/>
    <n v="40000"/>
    <n v="-40000"/>
    <m/>
    <m/>
    <m/>
    <m/>
    <m/>
    <s v="Do not want to answer"/>
    <m/>
    <s v="Not applicable"/>
    <s v="No"/>
    <m/>
    <m/>
    <m/>
    <s v="Help accessing financial assistance"/>
    <m/>
    <s v="Help accessing Personal Protective Equipment (PPE)"/>
    <m/>
    <m/>
    <s v="Help communicating with customers"/>
    <s v="Help planning for or adjusting to any future reopening (flushing, financing reconnections, etc.)"/>
    <m/>
    <m/>
    <x v="19"/>
    <x v="0"/>
  </r>
  <r>
    <n v="11604660145"/>
    <x v="27"/>
    <s v="1"/>
    <m/>
    <x v="1"/>
    <x v="1"/>
    <x v="12"/>
    <s v="1 to 10%"/>
    <n v="6"/>
    <n v="0"/>
    <n v="0"/>
    <s v="7 to 12 months"/>
    <n v="9"/>
    <s v="Not sure"/>
    <m/>
    <m/>
    <m/>
    <m/>
    <m/>
    <m/>
    <m/>
    <m/>
    <m/>
    <m/>
    <m/>
    <m/>
    <m/>
    <n v="0"/>
    <s v="0 - 9%"/>
    <m/>
    <s v=""/>
    <m/>
    <m/>
    <m/>
    <m/>
    <m/>
    <s v="Do not want to answer"/>
    <m/>
    <s v="No"/>
    <s v="No"/>
    <m/>
    <m/>
    <s v="Help navigating resources and/or policy changes"/>
    <m/>
    <m/>
    <s v="Help accessing Personal Protective Equipment (PPE)"/>
    <m/>
    <m/>
    <m/>
    <m/>
    <m/>
    <m/>
    <x v="19"/>
    <x v="0"/>
  </r>
  <r>
    <n v="11604662461"/>
    <x v="47"/>
    <s v="1"/>
    <m/>
    <x v="0"/>
    <x v="3"/>
    <x v="4"/>
    <s v="1 to 10%"/>
    <n v="1"/>
    <n v="1"/>
    <n v="0"/>
    <s v="Do not want to answer"/>
    <s v=""/>
    <s v="Yes"/>
    <s v="paying staff"/>
    <m/>
    <s v="paying bills, like electricity"/>
    <s v="paying for chemicals"/>
    <s v="maintaining our system"/>
    <s v="complying with state and/or federal regulations"/>
    <s v="delaying or impeding capital improvement projects"/>
    <s v="paying back existing debt"/>
    <m/>
    <m/>
    <m/>
    <s v="Decrease"/>
    <n v="20"/>
    <n v="-20"/>
    <s v="-20 - -11%"/>
    <m/>
    <s v=""/>
    <s v="Yes"/>
    <m/>
    <s v="U.S. Department of Agriculture loan(s)"/>
    <m/>
    <m/>
    <m/>
    <m/>
    <s v="No"/>
    <s v="No"/>
    <m/>
    <m/>
    <m/>
    <m/>
    <m/>
    <m/>
    <m/>
    <m/>
    <m/>
    <m/>
    <m/>
    <s v="None/NA"/>
    <x v="757"/>
    <x v="0"/>
  </r>
  <r>
    <n v="11604677819"/>
    <x v="18"/>
    <s v="1"/>
    <m/>
    <x v="1"/>
    <x v="3"/>
    <x v="6"/>
    <s v="0 percent"/>
    <n v="0"/>
    <n v="1"/>
    <n v="0"/>
    <s v="7 to 12 months"/>
    <n v="9"/>
    <s v="Not sure"/>
    <m/>
    <m/>
    <m/>
    <m/>
    <m/>
    <m/>
    <m/>
    <m/>
    <m/>
    <m/>
    <m/>
    <m/>
    <m/>
    <n v="0"/>
    <s v="0 - 9%"/>
    <m/>
    <s v=""/>
    <s v="Yes"/>
    <m/>
    <m/>
    <s v="State Revolving Fund loan(s)"/>
    <m/>
    <m/>
    <m/>
    <s v="No"/>
    <s v="No"/>
    <m/>
    <s v="None/NA"/>
    <m/>
    <s v="Help accessing financial assistance"/>
    <m/>
    <m/>
    <m/>
    <m/>
    <m/>
    <m/>
    <m/>
    <m/>
    <x v="758"/>
    <x v="0"/>
  </r>
  <r>
    <n v="11604704058"/>
    <x v="18"/>
    <s v="1"/>
    <m/>
    <x v="1"/>
    <x v="3"/>
    <x v="6"/>
    <s v="0 percent"/>
    <n v="0"/>
    <n v="0"/>
    <n v="1"/>
    <s v="More than a year"/>
    <n v="15"/>
    <s v="No"/>
    <m/>
    <m/>
    <m/>
    <m/>
    <m/>
    <m/>
    <m/>
    <m/>
    <m/>
    <m/>
    <m/>
    <m/>
    <m/>
    <n v="0"/>
    <s v="0 - 9%"/>
    <m/>
    <s v=""/>
    <s v="Yes"/>
    <m/>
    <s v="U.S. Department of Agriculture loan(s)"/>
    <m/>
    <m/>
    <m/>
    <m/>
    <s v="No"/>
    <s v="No"/>
    <m/>
    <m/>
    <m/>
    <m/>
    <m/>
    <m/>
    <m/>
    <m/>
    <m/>
    <m/>
    <s v="Not sure"/>
    <m/>
    <x v="167"/>
    <x v="0"/>
  </r>
  <r>
    <n v="11604707913"/>
    <x v="18"/>
    <s v="1"/>
    <m/>
    <x v="1"/>
    <x v="1"/>
    <x v="7"/>
    <s v="1 to 10%"/>
    <n v="3"/>
    <n v="0"/>
    <n v="9"/>
    <s v="More than a year"/>
    <n v="15"/>
    <s v="No"/>
    <m/>
    <m/>
    <m/>
    <m/>
    <m/>
    <m/>
    <m/>
    <m/>
    <m/>
    <m/>
    <m/>
    <m/>
    <m/>
    <n v="0"/>
    <s v="0 - 9%"/>
    <m/>
    <s v=""/>
    <s v="Yes"/>
    <m/>
    <m/>
    <s v="State Revolving Fund loan(s)"/>
    <m/>
    <m/>
    <m/>
    <s v="No"/>
    <s v="No"/>
    <m/>
    <m/>
    <s v="Help navigating resources and/or policy changes"/>
    <m/>
    <m/>
    <m/>
    <m/>
    <m/>
    <m/>
    <m/>
    <m/>
    <m/>
    <x v="759"/>
    <x v="0"/>
  </r>
  <r>
    <n v="11604709538"/>
    <x v="43"/>
    <s v="1"/>
    <m/>
    <x v="1"/>
    <x v="4"/>
    <x v="11"/>
    <s v="1 to 10%"/>
    <n v="11"/>
    <n v="2"/>
    <n v="0"/>
    <s v="More than a year"/>
    <n v="15"/>
    <s v="Yes"/>
    <m/>
    <m/>
    <m/>
    <m/>
    <m/>
    <m/>
    <m/>
    <m/>
    <s v="unsure"/>
    <m/>
    <m/>
    <s v="Decrease"/>
    <m/>
    <s v=""/>
    <s v=""/>
    <m/>
    <s v=""/>
    <s v="Yes"/>
    <m/>
    <s v="U.S. Department of Agriculture loan(s)"/>
    <m/>
    <m/>
    <m/>
    <m/>
    <s v="No"/>
    <s v="Yes"/>
    <s v="Personnel backups"/>
    <s v="None/NA"/>
    <m/>
    <m/>
    <m/>
    <m/>
    <m/>
    <m/>
    <m/>
    <m/>
    <s v="Not sure"/>
    <m/>
    <x v="760"/>
    <x v="0"/>
  </r>
  <r>
    <n v="11604724850"/>
    <x v="15"/>
    <s v="1"/>
    <m/>
    <x v="0"/>
    <x v="1"/>
    <x v="4"/>
    <s v="1 to 10%"/>
    <n v="9"/>
    <n v="2"/>
    <n v="1"/>
    <s v="7 to 12 months"/>
    <n v="9"/>
    <s v="Yes"/>
    <s v="paying staff"/>
    <s v="keeping staff"/>
    <s v="paying bills, like electricity"/>
    <m/>
    <s v="maintaining our system"/>
    <s v="complying with state and/or federal regulations"/>
    <s v="delaying or impeding capital improvement projects"/>
    <s v="paying back existing debt"/>
    <m/>
    <m/>
    <m/>
    <s v="Decrease"/>
    <n v="24"/>
    <n v="-24"/>
    <s v="-30 - -21%"/>
    <n v="8123"/>
    <n v="-8123"/>
    <s v="Yes"/>
    <m/>
    <m/>
    <s v="State Revolving Fund loan(s)"/>
    <m/>
    <m/>
    <m/>
    <s v="Not applicable"/>
    <s v="Yes"/>
    <s v="Purchase of water"/>
    <s v="Assistance to customers with payments and/or suspended shutoffs"/>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x v="761"/>
    <x v="0"/>
  </r>
  <r>
    <n v="11604730684"/>
    <x v="5"/>
    <s v="1"/>
    <m/>
    <x v="0"/>
    <x v="1"/>
    <x v="42"/>
    <s v="31 to 40%"/>
    <n v="11"/>
    <n v="0"/>
    <n v="1"/>
    <s v="Don't know"/>
    <s v=""/>
    <s v="Not sure"/>
    <m/>
    <m/>
    <m/>
    <m/>
    <m/>
    <m/>
    <m/>
    <m/>
    <m/>
    <m/>
    <m/>
    <m/>
    <m/>
    <n v="0"/>
    <s v="0 - 9%"/>
    <m/>
    <s v=""/>
    <s v="Yes"/>
    <s v="Bond(s)"/>
    <m/>
    <m/>
    <m/>
    <m/>
    <m/>
    <s v="No"/>
    <s v="No"/>
    <m/>
    <m/>
    <m/>
    <m/>
    <m/>
    <m/>
    <m/>
    <m/>
    <m/>
    <m/>
    <s v="Not sure"/>
    <m/>
    <x v="762"/>
    <x v="0"/>
  </r>
  <r>
    <n v="11604738542"/>
    <x v="2"/>
    <s v="1"/>
    <m/>
    <x v="0"/>
    <x v="2"/>
    <x v="26"/>
    <s v="31 to 40%"/>
    <n v="20"/>
    <n v="1"/>
    <n v="0"/>
    <s v="Less than 2 months"/>
    <n v="1"/>
    <s v="Yes"/>
    <s v="paying staff"/>
    <s v="keeping staff"/>
    <s v="paying bills, like electricity"/>
    <s v="paying for chemicals"/>
    <s v="maintaining our system"/>
    <m/>
    <s v="delaying or impeding capital improvement projects"/>
    <s v="paying back existing debt"/>
    <m/>
    <m/>
    <m/>
    <s v="Decrease"/>
    <n v="75"/>
    <n v="-75"/>
    <s v="-80 - -71%"/>
    <n v="100000"/>
    <n v="-100000"/>
    <s v="Yes"/>
    <m/>
    <s v="U.S. Department of Agriculture loan(s)"/>
    <m/>
    <m/>
    <m/>
    <m/>
    <s v="Yes"/>
    <s v="Yes"/>
    <s v="No details provided - just listed agency they're partnering with"/>
    <s v="Compliance with disinfection/social distancing protocols"/>
    <m/>
    <s v="Help accessing financial assistance"/>
    <m/>
    <s v="Help accessing Personal Protective Equipment (PPE)"/>
    <m/>
    <m/>
    <m/>
    <s v="Help planning for or adjusting to any future reopening (flushing, financing reconnections, etc.)"/>
    <m/>
    <m/>
    <x v="763"/>
    <x v="1"/>
  </r>
  <r>
    <n v="11604749302"/>
    <x v="3"/>
    <s v="1"/>
    <m/>
    <x v="0"/>
    <x v="2"/>
    <x v="4"/>
    <s v="1 to 10%"/>
    <n v="4"/>
    <n v="0"/>
    <n v="1"/>
    <s v="More than a year"/>
    <n v="15"/>
    <s v="Not sure"/>
    <m/>
    <m/>
    <m/>
    <m/>
    <m/>
    <m/>
    <m/>
    <m/>
    <m/>
    <m/>
    <m/>
    <m/>
    <m/>
    <n v="0"/>
    <s v="0 - 9%"/>
    <m/>
    <s v=""/>
    <s v="Yes"/>
    <m/>
    <s v="U.S. Department of Agriculture loan(s)"/>
    <s v="State Revolving Fund loan(s)"/>
    <m/>
    <m/>
    <m/>
    <s v="No"/>
    <s v="No"/>
    <m/>
    <m/>
    <m/>
    <m/>
    <m/>
    <m/>
    <m/>
    <m/>
    <m/>
    <m/>
    <s v="Not sure"/>
    <m/>
    <x v="764"/>
    <x v="0"/>
  </r>
  <r>
    <n v="11604753221"/>
    <x v="19"/>
    <s v="1"/>
    <m/>
    <x v="1"/>
    <x v="2"/>
    <x v="7"/>
    <s v="1 to 10%"/>
    <n v="1"/>
    <n v="0"/>
    <n v="1"/>
    <s v="Don't know"/>
    <s v=""/>
    <s v="Yes"/>
    <m/>
    <m/>
    <m/>
    <m/>
    <s v="maintaining our system"/>
    <m/>
    <s v="delaying or impeding capital improvement projects"/>
    <m/>
    <m/>
    <m/>
    <m/>
    <s v="Decrease"/>
    <n v="1"/>
    <n v="-1"/>
    <s v="-10 - -1%"/>
    <m/>
    <s v=""/>
    <s v="Yes"/>
    <m/>
    <s v="U.S. Department of Agriculture loan(s)"/>
    <m/>
    <m/>
    <m/>
    <m/>
    <s v="No"/>
    <s v="No"/>
    <m/>
    <m/>
    <m/>
    <m/>
    <m/>
    <m/>
    <m/>
    <m/>
    <m/>
    <s v="Help planning for or adjusting to any future reopening (flushing, financing reconnections, etc.)"/>
    <m/>
    <m/>
    <x v="765"/>
    <x v="0"/>
  </r>
  <r>
    <n v="11604758184"/>
    <x v="3"/>
    <s v="1"/>
    <m/>
    <x v="0"/>
    <x v="1"/>
    <x v="2"/>
    <s v="11 to 20%"/>
    <n v="4"/>
    <n v="1"/>
    <n v="1"/>
    <s v="7 to 12 months"/>
    <n v="9"/>
    <s v="Yes"/>
    <s v="paying staff"/>
    <m/>
    <s v="paying bills, like electricity"/>
    <s v="paying for chemicals"/>
    <s v="maintaining our system"/>
    <s v="complying with state and/or federal regulations"/>
    <m/>
    <m/>
    <m/>
    <m/>
    <m/>
    <s v="Decrease"/>
    <n v="50"/>
    <n v="-50"/>
    <s v="-50 - -41%"/>
    <n v="49000"/>
    <n v="-49000"/>
    <s v="Yes"/>
    <m/>
    <m/>
    <s v="State Revolving Fund loan(s)"/>
    <m/>
    <m/>
    <m/>
    <m/>
    <s v="No"/>
    <m/>
    <m/>
    <m/>
    <m/>
    <m/>
    <m/>
    <m/>
    <m/>
    <s v="Help communicating with customers"/>
    <m/>
    <m/>
    <m/>
    <x v="723"/>
    <x v="0"/>
  </r>
  <r>
    <n v="11604792717"/>
    <x v="18"/>
    <s v="1"/>
    <m/>
    <x v="1"/>
    <x v="3"/>
    <x v="6"/>
    <s v="0 percent"/>
    <m/>
    <m/>
    <m/>
    <s v="Don't know"/>
    <s v=""/>
    <s v="Not sure"/>
    <m/>
    <m/>
    <m/>
    <m/>
    <m/>
    <m/>
    <m/>
    <m/>
    <m/>
    <m/>
    <m/>
    <m/>
    <m/>
    <n v="0"/>
    <s v="0 - 9%"/>
    <m/>
    <s v=""/>
    <s v="No"/>
    <m/>
    <m/>
    <m/>
    <s v="Not borrowing"/>
    <m/>
    <m/>
    <s v="No"/>
    <s v="Yes"/>
    <s v="Donations/delivery of PPE and other supplies"/>
    <m/>
    <m/>
    <m/>
    <m/>
    <m/>
    <m/>
    <m/>
    <m/>
    <m/>
    <s v="Not sure"/>
    <m/>
    <x v="766"/>
    <x v="0"/>
  </r>
  <r>
    <n v="11604792888"/>
    <x v="18"/>
    <s v="1"/>
    <m/>
    <x v="0"/>
    <x v="2"/>
    <x v="45"/>
    <s v="41 to 50%"/>
    <n v="5"/>
    <n v="1"/>
    <n v="0"/>
    <s v="Don't know"/>
    <s v=""/>
    <s v="Not sure"/>
    <m/>
    <m/>
    <m/>
    <m/>
    <m/>
    <m/>
    <m/>
    <m/>
    <m/>
    <m/>
    <m/>
    <m/>
    <m/>
    <n v="0"/>
    <s v="0 - 9%"/>
    <m/>
    <s v=""/>
    <s v="Yes"/>
    <m/>
    <s v="U.S. Department of Agriculture loan(s)"/>
    <m/>
    <m/>
    <m/>
    <m/>
    <s v="Not applicable"/>
    <s v="Not sure"/>
    <m/>
    <m/>
    <m/>
    <m/>
    <m/>
    <s v="Help accessing Personal Protective Equipment (PPE)"/>
    <m/>
    <m/>
    <m/>
    <m/>
    <m/>
    <m/>
    <x v="767"/>
    <x v="0"/>
  </r>
  <r>
    <n v="11604798879"/>
    <x v="15"/>
    <s v="1"/>
    <m/>
    <x v="0"/>
    <x v="3"/>
    <x v="4"/>
    <s v="1 to 10%"/>
    <n v="2"/>
    <n v="1"/>
    <n v="0"/>
    <s v="7 to 12 months"/>
    <n v="9"/>
    <s v="Yes"/>
    <s v="paying staff"/>
    <s v="keeping staff"/>
    <s v="paying bills, like electricity"/>
    <m/>
    <s v="maintaining our system"/>
    <s v="complying with state and/or federal regulations"/>
    <s v="delaying or impeding capital improvement projects"/>
    <m/>
    <m/>
    <m/>
    <m/>
    <s v="Decrease"/>
    <n v="10"/>
    <n v="-10"/>
    <s v="-10 - -1%"/>
    <n v="586"/>
    <n v="-586"/>
    <s v="Yes"/>
    <m/>
    <m/>
    <s v="State Revolving Fund loan(s)"/>
    <m/>
    <m/>
    <m/>
    <s v="Yes"/>
    <s v="No"/>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m/>
    <m/>
    <m/>
    <x v="768"/>
    <x v="0"/>
  </r>
  <r>
    <n v="11604803521"/>
    <x v="9"/>
    <s v="1"/>
    <m/>
    <x v="0"/>
    <x v="2"/>
    <x v="21"/>
    <s v="21 to 30%"/>
    <n v="7"/>
    <n v="2"/>
    <n v="0"/>
    <s v="2 to 6 months"/>
    <n v="4"/>
    <s v="Yes"/>
    <m/>
    <m/>
    <m/>
    <m/>
    <m/>
    <m/>
    <s v="delaying or impeding capital improvement projects"/>
    <s v="paying back existing debt"/>
    <m/>
    <m/>
    <m/>
    <s v="Decrease"/>
    <n v="25"/>
    <n v="-25"/>
    <s v="-30 - -21%"/>
    <m/>
    <s v=""/>
    <s v="Yes"/>
    <m/>
    <s v="U.S. Department of Agriculture loan(s)"/>
    <m/>
    <m/>
    <m/>
    <m/>
    <s v="No"/>
    <s v="No"/>
    <m/>
    <m/>
    <s v="Help navigating resources and/or policy changes"/>
    <s v="Help accessing financial assistance"/>
    <m/>
    <m/>
    <m/>
    <m/>
    <m/>
    <m/>
    <m/>
    <m/>
    <x v="769"/>
    <x v="0"/>
  </r>
  <r>
    <n v="11604808148"/>
    <x v="3"/>
    <s v="1"/>
    <m/>
    <x v="1"/>
    <x v="2"/>
    <x v="13"/>
    <s v="1 to 10%"/>
    <n v="0"/>
    <n v="3"/>
    <n v="0"/>
    <s v="More than a year"/>
    <n v="15"/>
    <s v="No"/>
    <m/>
    <m/>
    <m/>
    <m/>
    <m/>
    <m/>
    <m/>
    <m/>
    <m/>
    <m/>
    <m/>
    <m/>
    <m/>
    <n v="0"/>
    <s v="0 - 9%"/>
    <m/>
    <s v=""/>
    <s v="Yes"/>
    <m/>
    <s v="U.S. Department of Agriculture loan(s)"/>
    <m/>
    <m/>
    <m/>
    <m/>
    <s v="No"/>
    <s v="No"/>
    <m/>
    <m/>
    <m/>
    <m/>
    <m/>
    <m/>
    <m/>
    <m/>
    <m/>
    <m/>
    <s v="Not sure"/>
    <m/>
    <x v="19"/>
    <x v="0"/>
  </r>
  <r>
    <n v="11604813565"/>
    <x v="18"/>
    <s v="1"/>
    <m/>
    <x v="0"/>
    <x v="4"/>
    <x v="45"/>
    <s v="41 to 50%"/>
    <n v="200"/>
    <n v="0"/>
    <n v="0"/>
    <s v="Don't know"/>
    <s v=""/>
    <s v="Not sure"/>
    <m/>
    <s v="keeping staff"/>
    <m/>
    <m/>
    <s v="maintaining our system"/>
    <s v="complying with state and/or federal regulations"/>
    <m/>
    <m/>
    <m/>
    <m/>
    <m/>
    <s v="No change"/>
    <n v="0"/>
    <n v="0"/>
    <s v="0 - 9%"/>
    <n v="0"/>
    <n v="0"/>
    <m/>
    <m/>
    <m/>
    <m/>
    <m/>
    <s v="Do not want to answer"/>
    <m/>
    <s v="No"/>
    <s v="No"/>
    <m/>
    <m/>
    <s v="Help navigating resources and/or policy changes"/>
    <m/>
    <m/>
    <s v="Help accessing Personal Protective Equipment (PPE)"/>
    <m/>
    <s v="Help complying with state and/or federal regulations"/>
    <s v="Help communicating with customers"/>
    <m/>
    <m/>
    <m/>
    <x v="770"/>
    <x v="0"/>
  </r>
  <r>
    <n v="11604815458"/>
    <x v="18"/>
    <s v="1"/>
    <m/>
    <x v="1"/>
    <x v="3"/>
    <x v="12"/>
    <s v="1 to 10%"/>
    <n v="0"/>
    <n v="3"/>
    <n v="0"/>
    <s v="More than a year"/>
    <n v="15"/>
    <s v="No"/>
    <m/>
    <m/>
    <m/>
    <m/>
    <m/>
    <m/>
    <m/>
    <m/>
    <m/>
    <m/>
    <m/>
    <m/>
    <m/>
    <n v="0"/>
    <s v="0 - 9%"/>
    <m/>
    <s v=""/>
    <m/>
    <m/>
    <m/>
    <m/>
    <m/>
    <m/>
    <s v="None/don't know"/>
    <s v="Not applicable"/>
    <s v="No"/>
    <m/>
    <s v="None/NA"/>
    <m/>
    <s v="Help accessing financial assistance"/>
    <m/>
    <m/>
    <m/>
    <m/>
    <m/>
    <m/>
    <m/>
    <s v="Help accessing financial assistance in the future"/>
    <x v="771"/>
    <x v="0"/>
  </r>
  <r>
    <n v="11604824897"/>
    <x v="3"/>
    <s v="1"/>
    <m/>
    <x v="0"/>
    <x v="2"/>
    <x v="16"/>
    <s v="1 to 10%"/>
    <n v="6"/>
    <n v="0"/>
    <n v="0"/>
    <s v="7 to 12 months"/>
    <n v="9"/>
    <s v="Yes"/>
    <s v="paying staff"/>
    <m/>
    <m/>
    <s v="paying for chemicals"/>
    <s v="maintaining our system"/>
    <s v="complying with state and/or federal regulations"/>
    <m/>
    <m/>
    <m/>
    <m/>
    <m/>
    <s v="Decrease"/>
    <n v="20"/>
    <n v="-20"/>
    <s v="-20 - -11%"/>
    <n v="4000"/>
    <n v="-4000"/>
    <s v="Yes"/>
    <m/>
    <m/>
    <s v="State Revolving Fund loan(s)"/>
    <m/>
    <m/>
    <s v="Block grant"/>
    <s v="No"/>
    <s v="No"/>
    <m/>
    <m/>
    <m/>
    <s v="Help accessing financial assistance"/>
    <m/>
    <m/>
    <m/>
    <m/>
    <m/>
    <m/>
    <m/>
    <m/>
    <x v="772"/>
    <x v="0"/>
  </r>
  <r>
    <n v="11604825927"/>
    <x v="18"/>
    <s v="1"/>
    <m/>
    <x v="1"/>
    <x v="3"/>
    <x v="22"/>
    <s v="1 to 10%"/>
    <n v="0"/>
    <n v="1"/>
    <n v="1"/>
    <s v="Not applicable - our system is presently unable to pay for all system expenses"/>
    <n v="0"/>
    <s v="No"/>
    <m/>
    <m/>
    <m/>
    <m/>
    <m/>
    <m/>
    <m/>
    <m/>
    <m/>
    <s v="not applicable"/>
    <m/>
    <s v="No change"/>
    <n v="0"/>
    <n v="0"/>
    <s v="0 - 9%"/>
    <n v="0"/>
    <n v="0"/>
    <m/>
    <m/>
    <m/>
    <m/>
    <m/>
    <m/>
    <m/>
    <m/>
    <m/>
    <m/>
    <m/>
    <m/>
    <m/>
    <m/>
    <m/>
    <m/>
    <m/>
    <m/>
    <m/>
    <m/>
    <m/>
    <x v="773"/>
    <x v="0"/>
  </r>
  <r>
    <n v="11604826865"/>
    <x v="18"/>
    <s v="1"/>
    <m/>
    <x v="0"/>
    <x v="2"/>
    <x v="45"/>
    <s v="41 to 50%"/>
    <n v="4"/>
    <n v="0"/>
    <n v="1"/>
    <s v="2 to 6 months"/>
    <n v="4"/>
    <s v="Not sure"/>
    <m/>
    <m/>
    <m/>
    <m/>
    <m/>
    <m/>
    <m/>
    <m/>
    <m/>
    <m/>
    <m/>
    <m/>
    <m/>
    <n v="0"/>
    <s v="0 - 9%"/>
    <m/>
    <s v=""/>
    <s v="Yes"/>
    <m/>
    <m/>
    <s v="State Revolving Fund loan(s)"/>
    <m/>
    <m/>
    <m/>
    <s v="No"/>
    <s v="No"/>
    <m/>
    <m/>
    <m/>
    <m/>
    <m/>
    <m/>
    <s v="Help accessing supplies/chemicals"/>
    <s v="Help complying with state and/or federal regulations"/>
    <m/>
    <m/>
    <m/>
    <s v="Help with upgrades of system/infrastructure"/>
    <x v="774"/>
    <x v="0"/>
  </r>
  <r>
    <n v="11604836032"/>
    <x v="15"/>
    <s v="1"/>
    <s v="Incomplete"/>
    <x v="1"/>
    <x v="2"/>
    <x v="31"/>
    <s v="1 to 10%"/>
    <n v="0"/>
    <n v="1"/>
    <n v="0"/>
    <s v="7 to 12 months"/>
    <n v="9"/>
    <s v="Yes"/>
    <m/>
    <m/>
    <m/>
    <m/>
    <m/>
    <m/>
    <m/>
    <m/>
    <m/>
    <m/>
    <m/>
    <m/>
    <m/>
    <s v=""/>
    <s v=""/>
    <m/>
    <s v=""/>
    <m/>
    <m/>
    <m/>
    <m/>
    <m/>
    <m/>
    <m/>
    <m/>
    <m/>
    <m/>
    <m/>
    <m/>
    <m/>
    <m/>
    <m/>
    <m/>
    <m/>
    <m/>
    <m/>
    <m/>
    <m/>
    <x v="775"/>
    <x v="0"/>
  </r>
  <r>
    <n v="11604848684"/>
    <x v="8"/>
    <s v="1"/>
    <m/>
    <x v="2"/>
    <x v="2"/>
    <x v="7"/>
    <s v="1 to 10%"/>
    <n v="0"/>
    <n v="2"/>
    <n v="0"/>
    <s v="More than a year"/>
    <n v="15"/>
    <s v="Yes"/>
    <m/>
    <m/>
    <m/>
    <m/>
    <m/>
    <m/>
    <m/>
    <m/>
    <m/>
    <s v="not applicable"/>
    <m/>
    <s v="Decrease"/>
    <n v="25"/>
    <n v="-25"/>
    <s v="-30 - -21%"/>
    <n v="600"/>
    <n v="-600"/>
    <s v="Yes"/>
    <m/>
    <s v="U.S. Department of Agriculture loan(s)"/>
    <m/>
    <m/>
    <m/>
    <m/>
    <s v="No"/>
    <s v="No"/>
    <m/>
    <m/>
    <m/>
    <m/>
    <m/>
    <m/>
    <m/>
    <m/>
    <m/>
    <m/>
    <m/>
    <s v="None/NA"/>
    <x v="776"/>
    <x v="0"/>
  </r>
  <r>
    <n v="11604848786"/>
    <x v="18"/>
    <s v="1"/>
    <m/>
    <x v="1"/>
    <x v="3"/>
    <x v="31"/>
    <s v="1 to 10%"/>
    <n v="0"/>
    <n v="0"/>
    <n v="2"/>
    <s v="7 to 12 months"/>
    <n v="9"/>
    <s v="Not sure"/>
    <m/>
    <m/>
    <m/>
    <m/>
    <m/>
    <m/>
    <m/>
    <m/>
    <m/>
    <m/>
    <m/>
    <m/>
    <m/>
    <n v="0"/>
    <s v="0 - 9%"/>
    <m/>
    <s v=""/>
    <s v="No"/>
    <m/>
    <m/>
    <m/>
    <s v="Not borrowing"/>
    <m/>
    <m/>
    <s v="Not applicable"/>
    <s v="No"/>
    <s v="None/NA"/>
    <s v="None/NA"/>
    <m/>
    <m/>
    <m/>
    <m/>
    <m/>
    <m/>
    <m/>
    <m/>
    <s v="Not sure"/>
    <m/>
    <x v="777"/>
    <x v="0"/>
  </r>
  <r>
    <n v="11604848984"/>
    <x v="8"/>
    <s v="1"/>
    <m/>
    <x v="1"/>
    <x v="2"/>
    <x v="22"/>
    <s v="1 to 10%"/>
    <n v="0"/>
    <n v="15"/>
    <n v="1"/>
    <s v="2 to 6 months"/>
    <n v="4"/>
    <s v="Yes"/>
    <s v="paying staff"/>
    <s v="keeping staff"/>
    <s v="paying bills, like electricity"/>
    <s v="paying for chemicals"/>
    <s v="maintaining our system"/>
    <s v="complying with state and/or federal regulations"/>
    <s v="delaying or impeding capital improvement projects"/>
    <s v="paying back existing debt"/>
    <m/>
    <m/>
    <m/>
    <s v="Decrease"/>
    <n v="30"/>
    <n v="-30"/>
    <s v="-30 - -21%"/>
    <m/>
    <s v=""/>
    <s v="Yes"/>
    <m/>
    <s v="U.S. Department of Agriculture loan(s)"/>
    <m/>
    <m/>
    <m/>
    <m/>
    <s v="No"/>
    <s v="No"/>
    <m/>
    <m/>
    <m/>
    <s v="Help accessing financial assistance"/>
    <m/>
    <m/>
    <m/>
    <m/>
    <m/>
    <m/>
    <m/>
    <m/>
    <x v="778"/>
    <x v="0"/>
  </r>
  <r>
    <n v="11604850220"/>
    <x v="18"/>
    <s v="1"/>
    <m/>
    <x v="0"/>
    <x v="4"/>
    <x v="21"/>
    <s v="21 to 30%"/>
    <n v="16"/>
    <n v="0"/>
    <n v="1"/>
    <s v="More than a year"/>
    <n v="15"/>
    <s v="No"/>
    <m/>
    <m/>
    <m/>
    <m/>
    <m/>
    <m/>
    <m/>
    <m/>
    <m/>
    <m/>
    <m/>
    <m/>
    <m/>
    <n v="0"/>
    <s v="0 - 9%"/>
    <m/>
    <s v=""/>
    <m/>
    <m/>
    <m/>
    <m/>
    <m/>
    <m/>
    <m/>
    <m/>
    <m/>
    <m/>
    <m/>
    <m/>
    <m/>
    <m/>
    <m/>
    <m/>
    <m/>
    <m/>
    <m/>
    <m/>
    <m/>
    <x v="779"/>
    <x v="0"/>
  </r>
  <r>
    <n v="11604856045"/>
    <x v="43"/>
    <s v="1"/>
    <m/>
    <x v="0"/>
    <x v="2"/>
    <x v="8"/>
    <s v="21 to 30%"/>
    <n v="2"/>
    <n v="2"/>
    <n v="0"/>
    <s v="Don't know"/>
    <s v=""/>
    <s v="Yes"/>
    <m/>
    <m/>
    <m/>
    <m/>
    <s v="maintaining our system"/>
    <m/>
    <m/>
    <m/>
    <m/>
    <m/>
    <m/>
    <s v="No change"/>
    <n v="0"/>
    <n v="0"/>
    <s v="0 - 9%"/>
    <n v="0"/>
    <n v="0"/>
    <m/>
    <m/>
    <m/>
    <m/>
    <m/>
    <m/>
    <m/>
    <m/>
    <m/>
    <m/>
    <m/>
    <m/>
    <m/>
    <m/>
    <m/>
    <m/>
    <m/>
    <m/>
    <m/>
    <m/>
    <m/>
    <x v="780"/>
    <x v="0"/>
  </r>
  <r>
    <n v="11604878384"/>
    <x v="3"/>
    <s v="1"/>
    <m/>
    <x v="0"/>
    <x v="2"/>
    <x v="12"/>
    <s v="1 to 10%"/>
    <n v="3"/>
    <n v="0"/>
    <n v="0"/>
    <s v="More than a year"/>
    <n v="15"/>
    <s v="Yes"/>
    <m/>
    <m/>
    <m/>
    <m/>
    <m/>
    <m/>
    <m/>
    <m/>
    <m/>
    <s v="not applicable"/>
    <m/>
    <s v="No change"/>
    <n v="0"/>
    <n v="0"/>
    <s v="0 - 9%"/>
    <n v="0"/>
    <n v="0"/>
    <s v="No"/>
    <m/>
    <m/>
    <m/>
    <s v="Not borrowing"/>
    <m/>
    <m/>
    <s v="No"/>
    <s v="No"/>
    <m/>
    <m/>
    <m/>
    <m/>
    <m/>
    <m/>
    <m/>
    <m/>
    <m/>
    <m/>
    <s v="Not sure"/>
    <m/>
    <x v="781"/>
    <x v="0"/>
  </r>
  <r>
    <n v="11604890371"/>
    <x v="2"/>
    <s v="1"/>
    <m/>
    <x v="0"/>
    <x v="2"/>
    <x v="31"/>
    <s v="1 to 10%"/>
    <n v="2"/>
    <n v="0"/>
    <n v="0"/>
    <s v="Don't know"/>
    <s v=""/>
    <s v="Not sure"/>
    <m/>
    <m/>
    <m/>
    <m/>
    <m/>
    <m/>
    <m/>
    <m/>
    <m/>
    <m/>
    <m/>
    <m/>
    <m/>
    <n v="0"/>
    <s v="0 - 9%"/>
    <m/>
    <s v=""/>
    <s v="Yes"/>
    <m/>
    <m/>
    <m/>
    <m/>
    <m/>
    <s v="Communities Unlimited"/>
    <s v="No"/>
    <s v="No"/>
    <m/>
    <m/>
    <m/>
    <s v="Help accessing financial assistance"/>
    <m/>
    <m/>
    <m/>
    <m/>
    <m/>
    <m/>
    <m/>
    <m/>
    <x v="782"/>
    <x v="0"/>
  </r>
  <r>
    <n v="11604892042"/>
    <x v="27"/>
    <s v="1"/>
    <m/>
    <x v="0"/>
    <x v="2"/>
    <x v="21"/>
    <s v="21 to 30%"/>
    <n v="2"/>
    <n v="1"/>
    <n v="0"/>
    <s v="More than a year"/>
    <n v="15"/>
    <s v="No"/>
    <m/>
    <m/>
    <m/>
    <m/>
    <m/>
    <m/>
    <m/>
    <m/>
    <m/>
    <m/>
    <m/>
    <m/>
    <m/>
    <n v="0"/>
    <s v="0 - 9%"/>
    <m/>
    <s v=""/>
    <s v="Yes"/>
    <s v="Bond(s)"/>
    <m/>
    <m/>
    <m/>
    <m/>
    <m/>
    <s v="No"/>
    <s v="No"/>
    <m/>
    <m/>
    <m/>
    <m/>
    <m/>
    <m/>
    <m/>
    <m/>
    <m/>
    <m/>
    <s v="Not sure"/>
    <m/>
    <x v="783"/>
    <x v="0"/>
  </r>
  <r>
    <n v="11604896195"/>
    <x v="33"/>
    <s v="1"/>
    <m/>
    <x v="0"/>
    <x v="3"/>
    <x v="16"/>
    <s v="1 to 10%"/>
    <n v="1"/>
    <n v="0"/>
    <n v="0"/>
    <s v="More than a year"/>
    <n v="15"/>
    <s v="No"/>
    <m/>
    <m/>
    <m/>
    <m/>
    <m/>
    <m/>
    <m/>
    <m/>
    <m/>
    <m/>
    <m/>
    <m/>
    <m/>
    <n v="0"/>
    <s v="0 - 9%"/>
    <m/>
    <s v=""/>
    <s v="Yes"/>
    <m/>
    <s v="U.S. Department of Agriculture loan(s)"/>
    <m/>
    <m/>
    <m/>
    <m/>
    <s v="No"/>
    <s v="No"/>
    <m/>
    <s v="None/NA"/>
    <m/>
    <m/>
    <m/>
    <s v="Help accessing Personal Protective Equipment (PPE)"/>
    <m/>
    <m/>
    <s v="Help communicating with customers"/>
    <s v="Help planning for or adjusting to any future reopening (flushing, financing reconnections, etc.)"/>
    <m/>
    <m/>
    <x v="784"/>
    <x v="0"/>
  </r>
  <r>
    <n v="11604905054"/>
    <x v="2"/>
    <s v="1"/>
    <m/>
    <x v="0"/>
    <x v="2"/>
    <x v="14"/>
    <s v="11 to 20%"/>
    <n v="3"/>
    <n v="2"/>
    <n v="0"/>
    <s v="7 to 12 months"/>
    <n v="9"/>
    <s v="Yes"/>
    <m/>
    <m/>
    <m/>
    <m/>
    <m/>
    <m/>
    <s v="delaying or impeding capital improvement projects"/>
    <m/>
    <m/>
    <m/>
    <m/>
    <s v="No change"/>
    <n v="0"/>
    <n v="0"/>
    <s v="0 - 9%"/>
    <n v="0"/>
    <n v="0"/>
    <s v="Yes"/>
    <m/>
    <m/>
    <s v="State Revolving Fund loan(s)"/>
    <m/>
    <m/>
    <m/>
    <s v="No"/>
    <s v="No"/>
    <m/>
    <s v="None/NA"/>
    <m/>
    <m/>
    <m/>
    <m/>
    <m/>
    <m/>
    <m/>
    <m/>
    <s v="Not sure"/>
    <m/>
    <x v="785"/>
    <x v="0"/>
  </r>
  <r>
    <n v="11604905695"/>
    <x v="18"/>
    <s v="1"/>
    <m/>
    <x v="0"/>
    <x v="2"/>
    <x v="8"/>
    <s v="21 to 30%"/>
    <n v="3"/>
    <n v="1"/>
    <n v="2"/>
    <s v="Do not want to answer"/>
    <s v=""/>
    <s v="No"/>
    <m/>
    <m/>
    <m/>
    <m/>
    <m/>
    <m/>
    <m/>
    <m/>
    <m/>
    <m/>
    <m/>
    <m/>
    <m/>
    <n v="0"/>
    <s v="0 - 9%"/>
    <m/>
    <s v=""/>
    <s v="Yes"/>
    <m/>
    <s v="U.S. Department of Agriculture loan(s)"/>
    <s v="State Revolving Fund loan(s)"/>
    <m/>
    <m/>
    <m/>
    <s v="No"/>
    <s v="No"/>
    <m/>
    <m/>
    <s v="Help navigating resources and/or policy changes"/>
    <m/>
    <m/>
    <m/>
    <m/>
    <m/>
    <m/>
    <m/>
    <m/>
    <m/>
    <x v="786"/>
    <x v="0"/>
  </r>
  <r>
    <n v="11604909630"/>
    <x v="18"/>
    <s v="1"/>
    <m/>
    <x v="1"/>
    <x v="4"/>
    <x v="18"/>
    <s v="11 to 20%"/>
    <n v="6"/>
    <n v="2"/>
    <n v="0"/>
    <s v="Don't know"/>
    <s v=""/>
    <s v="Yes"/>
    <m/>
    <m/>
    <m/>
    <m/>
    <m/>
    <s v="complying with state and/or federal regulations"/>
    <m/>
    <s v="paying back existing debt"/>
    <m/>
    <m/>
    <m/>
    <s v="Increase"/>
    <n v="8"/>
    <n v="8"/>
    <s v="0 - 9%"/>
    <n v="10408.23"/>
    <n v="10408.23"/>
    <s v="No"/>
    <m/>
    <m/>
    <m/>
    <s v="Not borrowing"/>
    <m/>
    <m/>
    <s v="No"/>
    <s v="No"/>
    <m/>
    <s v="None/NA"/>
    <m/>
    <m/>
    <m/>
    <m/>
    <m/>
    <s v="Help complying with state and/or federal regulations"/>
    <m/>
    <m/>
    <m/>
    <m/>
    <x v="787"/>
    <x v="0"/>
  </r>
  <r>
    <n v="11604910330"/>
    <x v="2"/>
    <s v="1"/>
    <m/>
    <x v="2"/>
    <x v="2"/>
    <x v="11"/>
    <s v="1 to 10%"/>
    <n v="4"/>
    <n v="0"/>
    <n v="0"/>
    <s v="7 to 12 months"/>
    <n v="9"/>
    <s v="Yes"/>
    <s v="paying staff"/>
    <s v="keeping staff"/>
    <s v="paying bills, like electricity"/>
    <s v="paying for chemicals"/>
    <s v="maintaining our system"/>
    <s v="complying with state and/or federal regulations"/>
    <s v="delaying or impeding capital improvement projects"/>
    <m/>
    <m/>
    <m/>
    <m/>
    <s v="No change"/>
    <n v="0"/>
    <n v="0"/>
    <s v="0 - 9%"/>
    <n v="0"/>
    <n v="0"/>
    <s v="Yes"/>
    <m/>
    <s v="U.S. Department of Agriculture loan(s)"/>
    <s v="State Revolving Fund loan(s)"/>
    <m/>
    <m/>
    <m/>
    <s v="No"/>
    <s v="No"/>
    <m/>
    <m/>
    <m/>
    <m/>
    <m/>
    <m/>
    <m/>
    <m/>
    <m/>
    <m/>
    <s v="Not sure"/>
    <m/>
    <x v="788"/>
    <x v="0"/>
  </r>
  <r>
    <n v="11604913969"/>
    <x v="18"/>
    <s v="1"/>
    <m/>
    <x v="0"/>
    <x v="3"/>
    <x v="18"/>
    <s v="11 to 20%"/>
    <n v="1"/>
    <n v="1"/>
    <n v="1"/>
    <s v="2 to 6 months"/>
    <n v="4"/>
    <s v="Not sure"/>
    <m/>
    <m/>
    <m/>
    <m/>
    <m/>
    <m/>
    <m/>
    <m/>
    <m/>
    <m/>
    <m/>
    <m/>
    <m/>
    <n v="0"/>
    <s v="0 - 9%"/>
    <m/>
    <s v=""/>
    <s v="Yes"/>
    <m/>
    <m/>
    <m/>
    <m/>
    <m/>
    <s v="State gov. agency"/>
    <s v="Yes"/>
    <s v="No"/>
    <m/>
    <m/>
    <m/>
    <m/>
    <m/>
    <m/>
    <m/>
    <m/>
    <m/>
    <m/>
    <s v="Not sure"/>
    <m/>
    <x v="789"/>
    <x v="0"/>
  </r>
  <r>
    <n v="11604915964"/>
    <x v="15"/>
    <s v="1"/>
    <m/>
    <x v="2"/>
    <x v="2"/>
    <x v="3"/>
    <m/>
    <n v="1"/>
    <n v="0"/>
    <n v="0"/>
    <s v="More than a year"/>
    <n v="15"/>
    <s v="No"/>
    <m/>
    <m/>
    <m/>
    <m/>
    <m/>
    <m/>
    <m/>
    <m/>
    <m/>
    <m/>
    <m/>
    <m/>
    <m/>
    <n v="0"/>
    <s v="0 - 9%"/>
    <m/>
    <s v=""/>
    <m/>
    <m/>
    <m/>
    <m/>
    <m/>
    <m/>
    <m/>
    <m/>
    <m/>
    <m/>
    <m/>
    <m/>
    <m/>
    <m/>
    <m/>
    <m/>
    <m/>
    <m/>
    <m/>
    <m/>
    <m/>
    <x v="790"/>
    <x v="0"/>
  </r>
  <r>
    <n v="11604916667"/>
    <x v="10"/>
    <s v="1"/>
    <m/>
    <x v="0"/>
    <x v="1"/>
    <x v="44"/>
    <s v="41 to 50%"/>
    <n v="9"/>
    <n v="1"/>
    <n v="0"/>
    <s v="Don't know"/>
    <s v=""/>
    <s v="Not sure"/>
    <m/>
    <m/>
    <m/>
    <m/>
    <m/>
    <m/>
    <m/>
    <m/>
    <m/>
    <m/>
    <m/>
    <m/>
    <m/>
    <n v="0"/>
    <s v="0 - 9%"/>
    <m/>
    <s v=""/>
    <s v="No"/>
    <m/>
    <m/>
    <m/>
    <s v="Not borrowing"/>
    <m/>
    <m/>
    <s v="No"/>
    <s v="No"/>
    <m/>
    <s v="None/NA"/>
    <s v="Help navigating resources and/or policy changes"/>
    <m/>
    <s v="Help with operations and maintenance"/>
    <m/>
    <m/>
    <m/>
    <m/>
    <m/>
    <s v="Not sure"/>
    <m/>
    <x v="668"/>
    <x v="0"/>
  </r>
  <r>
    <n v="11604930809"/>
    <x v="2"/>
    <s v="1"/>
    <m/>
    <x v="1"/>
    <x v="2"/>
    <x v="16"/>
    <s v="1 to 10%"/>
    <n v="4"/>
    <n v="0"/>
    <n v="0"/>
    <s v="More than a year"/>
    <n v="15"/>
    <s v="Not sure"/>
    <m/>
    <m/>
    <m/>
    <m/>
    <m/>
    <m/>
    <m/>
    <m/>
    <m/>
    <m/>
    <m/>
    <m/>
    <m/>
    <n v="0"/>
    <s v="0 - 9%"/>
    <m/>
    <s v=""/>
    <s v="Yes"/>
    <m/>
    <m/>
    <s v="State Revolving Fund loan(s)"/>
    <m/>
    <m/>
    <m/>
    <s v="No"/>
    <s v="No"/>
    <m/>
    <m/>
    <m/>
    <m/>
    <m/>
    <m/>
    <m/>
    <m/>
    <m/>
    <m/>
    <s v="Not sure"/>
    <m/>
    <x v="791"/>
    <x v="0"/>
  </r>
  <r>
    <n v="11604937183"/>
    <x v="8"/>
    <s v="1"/>
    <m/>
    <x v="0"/>
    <x v="2"/>
    <x v="11"/>
    <s v="1 to 10%"/>
    <n v="0"/>
    <n v="1"/>
    <n v="0"/>
    <s v="Don't know"/>
    <s v=""/>
    <s v="Not sure"/>
    <m/>
    <m/>
    <m/>
    <m/>
    <m/>
    <m/>
    <m/>
    <m/>
    <m/>
    <m/>
    <m/>
    <m/>
    <m/>
    <n v="0"/>
    <s v="0 - 9%"/>
    <m/>
    <s v=""/>
    <s v="Yes"/>
    <m/>
    <s v="U.S. Department of Agriculture loan(s)"/>
    <m/>
    <m/>
    <m/>
    <m/>
    <s v="No"/>
    <s v="No"/>
    <m/>
    <m/>
    <m/>
    <s v="Help accessing financial assistance"/>
    <m/>
    <s v="Help accessing Personal Protective Equipment (PPE)"/>
    <s v="Help accessing supplies/chemicals"/>
    <s v="Help complying with state and/or federal regulations"/>
    <m/>
    <m/>
    <m/>
    <m/>
    <x v="792"/>
    <x v="0"/>
  </r>
  <r>
    <n v="11604948952"/>
    <x v="18"/>
    <s v="2"/>
    <m/>
    <x v="1"/>
    <x v="2"/>
    <x v="8"/>
    <s v="21 to 30%"/>
    <n v="3"/>
    <n v="0"/>
    <n v="0"/>
    <s v="Don't know"/>
    <s v=""/>
    <s v="Not sure"/>
    <m/>
    <m/>
    <m/>
    <m/>
    <m/>
    <m/>
    <m/>
    <m/>
    <m/>
    <m/>
    <m/>
    <m/>
    <m/>
    <n v="0"/>
    <s v="0 - 9%"/>
    <m/>
    <s v=""/>
    <s v="Yes"/>
    <m/>
    <s v="U.S. Department of Agriculture loan(s)"/>
    <m/>
    <m/>
    <m/>
    <m/>
    <s v="Not applicable"/>
    <s v="Not sure"/>
    <m/>
    <m/>
    <m/>
    <m/>
    <m/>
    <s v="Help accessing Personal Protective Equipment (PPE)"/>
    <s v="Help accessing supplies/chemicals"/>
    <s v="Help complying with state and/or federal regulations"/>
    <m/>
    <m/>
    <m/>
    <m/>
    <x v="793"/>
    <x v="0"/>
  </r>
  <r>
    <n v="11604970051"/>
    <x v="18"/>
    <s v="1"/>
    <m/>
    <x v="1"/>
    <x v="3"/>
    <x v="13"/>
    <s v="1 to 10%"/>
    <n v="0"/>
    <n v="2"/>
    <n v="1"/>
    <s v="More than a year"/>
    <n v="15"/>
    <s v="Not sure"/>
    <m/>
    <m/>
    <m/>
    <m/>
    <m/>
    <m/>
    <m/>
    <m/>
    <m/>
    <m/>
    <m/>
    <m/>
    <m/>
    <n v="0"/>
    <s v="0 - 9%"/>
    <m/>
    <s v=""/>
    <m/>
    <m/>
    <m/>
    <m/>
    <m/>
    <m/>
    <m/>
    <m/>
    <m/>
    <m/>
    <m/>
    <m/>
    <m/>
    <m/>
    <m/>
    <m/>
    <m/>
    <m/>
    <m/>
    <m/>
    <m/>
    <x v="794"/>
    <x v="0"/>
  </r>
  <r>
    <n v="11604973707"/>
    <x v="2"/>
    <s v="1"/>
    <m/>
    <x v="1"/>
    <x v="2"/>
    <x v="11"/>
    <s v="1 to 10%"/>
    <n v="3"/>
    <n v="1"/>
    <n v="0"/>
    <s v="2 to 6 months"/>
    <n v="4"/>
    <s v="Yes"/>
    <s v="paying staff"/>
    <s v="keeping staff"/>
    <s v="paying bills, like electricity"/>
    <s v="paying for chemicals"/>
    <s v="maintaining our system"/>
    <m/>
    <m/>
    <s v="paying back existing debt"/>
    <m/>
    <m/>
    <m/>
    <s v="Increase"/>
    <n v="9"/>
    <n v="9"/>
    <s v="0 - 9%"/>
    <n v="5000"/>
    <n v="5000"/>
    <s v="Yes"/>
    <m/>
    <s v="U.S. Department of Agriculture loan(s)"/>
    <m/>
    <m/>
    <m/>
    <m/>
    <s v="No"/>
    <s v="No"/>
    <m/>
    <m/>
    <m/>
    <m/>
    <m/>
    <m/>
    <m/>
    <m/>
    <m/>
    <m/>
    <s v="Not sure"/>
    <m/>
    <x v="741"/>
    <x v="0"/>
  </r>
  <r>
    <n v="11604979186"/>
    <x v="1"/>
    <s v="Multiple"/>
    <m/>
    <x v="1"/>
    <x v="1"/>
    <x v="13"/>
    <s v="1 to 10%"/>
    <n v="8"/>
    <n v="0"/>
    <n v="0"/>
    <s v="More than a year"/>
    <n v="15"/>
    <s v="Yes"/>
    <m/>
    <m/>
    <m/>
    <m/>
    <m/>
    <m/>
    <m/>
    <m/>
    <m/>
    <m/>
    <s v="None yet/too early to tell"/>
    <s v="Decrease"/>
    <n v="1"/>
    <n v="-1"/>
    <s v="-10 - -1%"/>
    <n v="721.19"/>
    <n v="-721.19"/>
    <s v="No"/>
    <m/>
    <m/>
    <m/>
    <s v="Not borrowing"/>
    <m/>
    <m/>
    <s v="No"/>
    <s v="Yes"/>
    <s v="No details provided - just listed agency they're partnering with"/>
    <m/>
    <m/>
    <m/>
    <m/>
    <m/>
    <m/>
    <m/>
    <m/>
    <m/>
    <m/>
    <s v="None/NA"/>
    <x v="19"/>
    <x v="0"/>
  </r>
  <r>
    <n v="11604980201"/>
    <x v="18"/>
    <s v="1"/>
    <m/>
    <x v="1"/>
    <x v="3"/>
    <x v="3"/>
    <m/>
    <n v="0"/>
    <n v="1"/>
    <n v="1"/>
    <s v="Don't know"/>
    <s v=""/>
    <s v="Yes"/>
    <m/>
    <m/>
    <m/>
    <s v="paying for chemicals"/>
    <m/>
    <m/>
    <s v="delaying or impeding capital improvement projects"/>
    <s v="paying back existing debt"/>
    <m/>
    <m/>
    <s v="Delaying or impeding capital improvement projects"/>
    <s v="Decrease"/>
    <n v="50"/>
    <n v="-50"/>
    <s v="-50 - -41%"/>
    <m/>
    <s v=""/>
    <s v="Yes"/>
    <m/>
    <m/>
    <m/>
    <m/>
    <m/>
    <s v="Loan - other; capital outlays"/>
    <s v="No"/>
    <s v="No"/>
    <m/>
    <m/>
    <s v="Help navigating resources and/or policy changes"/>
    <s v="Help accessing financial assistance"/>
    <m/>
    <m/>
    <m/>
    <m/>
    <m/>
    <m/>
    <m/>
    <m/>
    <x v="795"/>
    <x v="0"/>
  </r>
  <r>
    <n v="11605009531"/>
    <x v="6"/>
    <s v="1"/>
    <m/>
    <x v="1"/>
    <x v="2"/>
    <x v="7"/>
    <s v="1 to 10%"/>
    <m/>
    <m/>
    <m/>
    <s v="Don't know"/>
    <s v=""/>
    <s v="Yes"/>
    <m/>
    <m/>
    <s v="paying bills, like electricity"/>
    <s v="paying for chemicals"/>
    <s v="maintaining our system"/>
    <s v="complying with state and/or federal regulations"/>
    <s v="delaying or impeding capital improvement projects"/>
    <m/>
    <m/>
    <m/>
    <m/>
    <s v="Decrease"/>
    <n v="90"/>
    <n v="-90"/>
    <s v="-90 - -81%"/>
    <m/>
    <s v=""/>
    <s v="No"/>
    <m/>
    <m/>
    <m/>
    <s v="Not borrowing"/>
    <m/>
    <m/>
    <s v="Not applicable"/>
    <s v="No"/>
    <m/>
    <m/>
    <m/>
    <s v="Help accessing financial assistance"/>
    <m/>
    <s v="Help accessing Personal Protective Equipment (PPE)"/>
    <m/>
    <m/>
    <s v="Help communicating with customers"/>
    <m/>
    <m/>
    <s v="Irrelevant response"/>
    <x v="796"/>
    <x v="0"/>
  </r>
  <r>
    <n v="11605040914"/>
    <x v="18"/>
    <s v="0"/>
    <m/>
    <x v="0"/>
    <x v="3"/>
    <x v="3"/>
    <m/>
    <n v="1"/>
    <n v="0"/>
    <n v="0"/>
    <s v="More than a year"/>
    <n v="15"/>
    <s v="No"/>
    <m/>
    <m/>
    <m/>
    <m/>
    <m/>
    <m/>
    <m/>
    <m/>
    <m/>
    <m/>
    <m/>
    <m/>
    <m/>
    <n v="0"/>
    <s v="0 - 9%"/>
    <m/>
    <s v=""/>
    <s v="No"/>
    <m/>
    <m/>
    <m/>
    <s v="Not borrowing"/>
    <m/>
    <m/>
    <s v="Not applicable"/>
    <s v="No"/>
    <m/>
    <m/>
    <m/>
    <m/>
    <m/>
    <m/>
    <m/>
    <m/>
    <m/>
    <s v="Help planning for or adjusting to any future reopening (flushing, financing reconnections, etc.)"/>
    <m/>
    <m/>
    <x v="770"/>
    <x v="0"/>
  </r>
  <r>
    <n v="11605102991"/>
    <x v="1"/>
    <s v="1"/>
    <m/>
    <x v="0"/>
    <x v="2"/>
    <x v="43"/>
    <s v="1 to 10%"/>
    <n v="3"/>
    <n v="2"/>
    <n v="0"/>
    <s v="More than a year"/>
    <n v="15"/>
    <s v="Not sure"/>
    <m/>
    <m/>
    <m/>
    <m/>
    <m/>
    <m/>
    <m/>
    <m/>
    <m/>
    <m/>
    <m/>
    <m/>
    <m/>
    <n v="0"/>
    <s v="0 - 9%"/>
    <m/>
    <s v=""/>
    <s v="Yes"/>
    <m/>
    <s v="U.S. Department of Agriculture loan(s)"/>
    <m/>
    <m/>
    <m/>
    <m/>
    <s v="No"/>
    <s v="No"/>
    <m/>
    <m/>
    <m/>
    <m/>
    <m/>
    <m/>
    <m/>
    <s v="Help complying with state and/or federal regulations"/>
    <m/>
    <m/>
    <s v="Not sure"/>
    <m/>
    <x v="797"/>
    <x v="0"/>
  </r>
  <r>
    <n v="11605115667"/>
    <x v="1"/>
    <s v="1"/>
    <m/>
    <x v="0"/>
    <x v="2"/>
    <x v="29"/>
    <s v="11 to 20%"/>
    <n v="6"/>
    <n v="2"/>
    <n v="0"/>
    <s v="More than a year"/>
    <n v="15"/>
    <s v="Yes"/>
    <m/>
    <m/>
    <m/>
    <m/>
    <m/>
    <m/>
    <s v="delaying or impeding capital improvement projects"/>
    <m/>
    <m/>
    <m/>
    <m/>
    <s v="Decrease"/>
    <n v="12"/>
    <n v="-12"/>
    <s v="-20 - -11%"/>
    <n v="4500"/>
    <n v="-4500"/>
    <s v="Yes"/>
    <m/>
    <s v="U.S. Department of Agriculture loan(s)"/>
    <m/>
    <m/>
    <m/>
    <m/>
    <s v="No"/>
    <s v="No"/>
    <m/>
    <m/>
    <m/>
    <m/>
    <m/>
    <m/>
    <m/>
    <m/>
    <m/>
    <m/>
    <s v="Not sure"/>
    <m/>
    <x v="798"/>
    <x v="0"/>
  </r>
  <r>
    <n v="11605128031"/>
    <x v="7"/>
    <s v="0"/>
    <m/>
    <x v="0"/>
    <x v="2"/>
    <x v="11"/>
    <s v="1 to 10%"/>
    <n v="1"/>
    <n v="3"/>
    <n v="1"/>
    <s v="Don't know"/>
    <s v=""/>
    <s v="No"/>
    <m/>
    <m/>
    <m/>
    <m/>
    <m/>
    <m/>
    <m/>
    <m/>
    <m/>
    <m/>
    <m/>
    <m/>
    <m/>
    <n v="0"/>
    <s v="0 - 9%"/>
    <m/>
    <s v=""/>
    <s v="Yes"/>
    <s v="Bond(s)"/>
    <s v="U.S. Department of Agriculture loan(s)"/>
    <m/>
    <m/>
    <m/>
    <m/>
    <s v="No"/>
    <s v="No"/>
    <m/>
    <s v="None/NA"/>
    <m/>
    <m/>
    <m/>
    <s v="Help accessing Personal Protective Equipment (PPE)"/>
    <m/>
    <m/>
    <m/>
    <m/>
    <m/>
    <m/>
    <x v="799"/>
    <x v="0"/>
  </r>
  <r>
    <n v="11605129302"/>
    <x v="8"/>
    <s v="1"/>
    <m/>
    <x v="0"/>
    <x v="3"/>
    <x v="3"/>
    <m/>
    <n v="1"/>
    <n v="0"/>
    <n v="0"/>
    <s v="Don't know"/>
    <s v=""/>
    <s v="Yes"/>
    <m/>
    <m/>
    <s v="paying bills, like electricity"/>
    <m/>
    <m/>
    <m/>
    <m/>
    <s v="paying back existing debt"/>
    <m/>
    <m/>
    <m/>
    <s v="No change"/>
    <n v="0"/>
    <n v="0"/>
    <s v="0 - 9%"/>
    <n v="0"/>
    <n v="0"/>
    <s v="No"/>
    <m/>
    <m/>
    <m/>
    <s v="Not borrowing"/>
    <m/>
    <m/>
    <s v="Not applicable"/>
    <s v="No"/>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x v="800"/>
    <x v="0"/>
  </r>
  <r>
    <n v="11605163229"/>
    <x v="8"/>
    <s v="0"/>
    <m/>
    <x v="2"/>
    <x v="2"/>
    <x v="13"/>
    <s v="1 to 10%"/>
    <n v="0"/>
    <n v="12"/>
    <n v="1"/>
    <s v="7 to 12 months"/>
    <n v="9"/>
    <s v="Yes"/>
    <m/>
    <m/>
    <m/>
    <m/>
    <m/>
    <m/>
    <m/>
    <m/>
    <s v="unsure"/>
    <m/>
    <m/>
    <s v="Decrease"/>
    <n v="35"/>
    <n v="-35"/>
    <s v="-40 - -31%"/>
    <m/>
    <s v=""/>
    <m/>
    <m/>
    <m/>
    <m/>
    <m/>
    <s v="Do not want to answer"/>
    <m/>
    <s v="No"/>
    <s v="Yes"/>
    <s v="No details provided - just listed agency they're partnering with"/>
    <s v="None/NA"/>
    <m/>
    <m/>
    <m/>
    <m/>
    <m/>
    <m/>
    <m/>
    <m/>
    <s v="Not sure"/>
    <m/>
    <x v="615"/>
    <x v="0"/>
  </r>
  <r>
    <n v="11605190935"/>
    <x v="18"/>
    <s v="1"/>
    <m/>
    <x v="0"/>
    <x v="2"/>
    <x v="34"/>
    <s v="51 to 60%"/>
    <n v="4"/>
    <n v="0"/>
    <n v="0"/>
    <s v="Don't know"/>
    <s v=""/>
    <s v="Yes"/>
    <s v="paying staff"/>
    <m/>
    <s v="paying bills, like electricity"/>
    <s v="paying for chemicals"/>
    <s v="maintaining our system"/>
    <m/>
    <m/>
    <m/>
    <m/>
    <m/>
    <m/>
    <s v="Increase"/>
    <m/>
    <s v=""/>
    <s v=""/>
    <n v="11363.73"/>
    <n v="11363.73"/>
    <m/>
    <m/>
    <m/>
    <m/>
    <m/>
    <s v="Do not want to answer"/>
    <m/>
    <s v="No"/>
    <s v="No"/>
    <m/>
    <m/>
    <m/>
    <m/>
    <m/>
    <m/>
    <m/>
    <m/>
    <m/>
    <m/>
    <s v="Not sure"/>
    <m/>
    <x v="801"/>
    <x v="0"/>
  </r>
  <r>
    <n v="11605194107"/>
    <x v="8"/>
    <s v="1"/>
    <m/>
    <x v="1"/>
    <x v="2"/>
    <x v="6"/>
    <s v="0 percent"/>
    <n v="1"/>
    <n v="5"/>
    <n v="0"/>
    <s v="More than a year"/>
    <n v="15"/>
    <s v="No"/>
    <m/>
    <m/>
    <m/>
    <m/>
    <m/>
    <m/>
    <m/>
    <m/>
    <m/>
    <m/>
    <m/>
    <m/>
    <m/>
    <n v="0"/>
    <s v="0 - 9%"/>
    <m/>
    <s v=""/>
    <s v="Yes"/>
    <m/>
    <s v="U.S. Department of Agriculture loan(s)"/>
    <m/>
    <m/>
    <m/>
    <m/>
    <s v="No"/>
    <s v="No"/>
    <m/>
    <m/>
    <m/>
    <m/>
    <m/>
    <m/>
    <m/>
    <m/>
    <m/>
    <m/>
    <s v="Not sure"/>
    <m/>
    <x v="802"/>
    <x v="0"/>
  </r>
  <r>
    <n v="11605200426"/>
    <x v="1"/>
    <s v="1"/>
    <m/>
    <x v="0"/>
    <x v="1"/>
    <x v="3"/>
    <m/>
    <m/>
    <m/>
    <m/>
    <s v="Don't know"/>
    <s v=""/>
    <s v="No"/>
    <m/>
    <m/>
    <m/>
    <m/>
    <m/>
    <m/>
    <m/>
    <m/>
    <m/>
    <m/>
    <m/>
    <m/>
    <m/>
    <n v="0"/>
    <s v="0 - 9%"/>
    <m/>
    <s v=""/>
    <s v="Yes"/>
    <m/>
    <s v="U.S. Department of Agriculture loan(s)"/>
    <m/>
    <m/>
    <m/>
    <m/>
    <s v="No"/>
    <s v="No"/>
    <s v="None/NA"/>
    <s v="None/NA"/>
    <m/>
    <m/>
    <m/>
    <m/>
    <m/>
    <m/>
    <m/>
    <m/>
    <s v="Not sure"/>
    <m/>
    <x v="803"/>
    <x v="0"/>
  </r>
  <r>
    <n v="11605215983"/>
    <x v="25"/>
    <s v="1"/>
    <m/>
    <x v="0"/>
    <x v="4"/>
    <x v="21"/>
    <s v="21 to 30%"/>
    <n v="20"/>
    <n v="0"/>
    <n v="0"/>
    <s v="Don't know"/>
    <s v=""/>
    <s v="Yes"/>
    <m/>
    <s v="keeping staff"/>
    <s v="paying bills, like electricity"/>
    <s v="paying for chemicals"/>
    <m/>
    <m/>
    <s v="delaying or impeding capital improvement projects"/>
    <m/>
    <m/>
    <m/>
    <m/>
    <s v="Decrease"/>
    <n v="6"/>
    <n v="-6"/>
    <s v="-10 - -1%"/>
    <m/>
    <s v=""/>
    <s v="Yes"/>
    <m/>
    <m/>
    <m/>
    <m/>
    <m/>
    <s v="State gov. agency"/>
    <s v="No"/>
    <s v="No"/>
    <m/>
    <m/>
    <m/>
    <m/>
    <m/>
    <s v="Help accessing Personal Protective Equipment (PPE)"/>
    <m/>
    <m/>
    <m/>
    <m/>
    <s v="Not sure"/>
    <m/>
    <x v="804"/>
    <x v="0"/>
  </r>
  <r>
    <n v="11605227741"/>
    <x v="1"/>
    <s v="1"/>
    <m/>
    <x v="0"/>
    <x v="3"/>
    <x v="2"/>
    <s v="11 to 20%"/>
    <n v="0"/>
    <n v="1"/>
    <n v="1"/>
    <s v="More than a year"/>
    <n v="15"/>
    <s v="Yes"/>
    <m/>
    <m/>
    <m/>
    <m/>
    <m/>
    <m/>
    <m/>
    <m/>
    <m/>
    <s v="not applicable"/>
    <m/>
    <s v="Decrease"/>
    <n v="1.4"/>
    <n v="-1.4"/>
    <s v="-10 - -1%"/>
    <n v="233"/>
    <n v="-233"/>
    <s v="Yes"/>
    <m/>
    <s v="U.S. Department of Agriculture loan(s)"/>
    <s v="State Revolving Fund loan(s)"/>
    <m/>
    <m/>
    <m/>
    <s v="No"/>
    <s v="No"/>
    <m/>
    <s v="None/NA"/>
    <m/>
    <m/>
    <m/>
    <m/>
    <m/>
    <m/>
    <m/>
    <m/>
    <s v="Not sure"/>
    <m/>
    <x v="805"/>
    <x v="0"/>
  </r>
  <r>
    <n v="11605228590"/>
    <x v="8"/>
    <s v="1"/>
    <m/>
    <x v="0"/>
    <x v="1"/>
    <x v="8"/>
    <s v="21 to 30%"/>
    <n v="31"/>
    <n v="4"/>
    <n v="0"/>
    <s v="More than a year"/>
    <n v="15"/>
    <s v="Yes"/>
    <m/>
    <m/>
    <m/>
    <m/>
    <m/>
    <m/>
    <s v="delaying or impeding capital improvement projects"/>
    <m/>
    <m/>
    <m/>
    <m/>
    <s v="Increase"/>
    <m/>
    <s v=""/>
    <s v=""/>
    <n v="132608"/>
    <n v="132608"/>
    <s v="No"/>
    <m/>
    <m/>
    <m/>
    <s v="Not borrowing"/>
    <m/>
    <m/>
    <s v="Not applicable"/>
    <s v="No"/>
    <m/>
    <m/>
    <m/>
    <m/>
    <m/>
    <s v="Help accessing Personal Protective Equipment (PPE)"/>
    <m/>
    <m/>
    <m/>
    <m/>
    <m/>
    <m/>
    <x v="806"/>
    <x v="0"/>
  </r>
  <r>
    <n v="11605239017"/>
    <x v="23"/>
    <s v="1"/>
    <m/>
    <x v="1"/>
    <x v="1"/>
    <x v="11"/>
    <s v="1 to 10%"/>
    <n v="3"/>
    <n v="0"/>
    <n v="0"/>
    <s v="Don't know"/>
    <s v=""/>
    <s v="Not sure"/>
    <m/>
    <m/>
    <m/>
    <m/>
    <m/>
    <m/>
    <m/>
    <m/>
    <m/>
    <m/>
    <m/>
    <m/>
    <m/>
    <n v="0"/>
    <s v="0 - 9%"/>
    <m/>
    <s v=""/>
    <s v="Yes"/>
    <m/>
    <s v="U.S. Department of Agriculture loan(s)"/>
    <s v="State Revolving Fund loan(s)"/>
    <m/>
    <m/>
    <m/>
    <s v="No"/>
    <s v="No"/>
    <m/>
    <s v="None/NA"/>
    <m/>
    <m/>
    <m/>
    <m/>
    <m/>
    <m/>
    <m/>
    <m/>
    <s v="Not sure"/>
    <m/>
    <x v="807"/>
    <x v="0"/>
  </r>
  <r>
    <n v="11605245660"/>
    <x v="8"/>
    <s v="1"/>
    <m/>
    <x v="0"/>
    <x v="2"/>
    <x v="3"/>
    <m/>
    <n v="5"/>
    <n v="0"/>
    <n v="0"/>
    <s v="7 to 12 months"/>
    <n v="9"/>
    <s v="Yes"/>
    <m/>
    <m/>
    <s v="paying bills, like electricity"/>
    <m/>
    <m/>
    <m/>
    <m/>
    <m/>
    <m/>
    <m/>
    <s v="None yet/too early to tell"/>
    <s v="Decrease"/>
    <m/>
    <s v=""/>
    <s v=""/>
    <m/>
    <s v=""/>
    <s v="Yes"/>
    <m/>
    <s v="U.S. Department of Agriculture loan(s)"/>
    <m/>
    <m/>
    <m/>
    <m/>
    <s v="No"/>
    <s v="No"/>
    <m/>
    <m/>
    <m/>
    <m/>
    <m/>
    <m/>
    <m/>
    <m/>
    <m/>
    <m/>
    <m/>
    <s v="None/NA"/>
    <x v="808"/>
    <x v="0"/>
  </r>
  <r>
    <n v="11605252574"/>
    <x v="6"/>
    <s v="1"/>
    <m/>
    <x v="1"/>
    <x v="3"/>
    <x v="6"/>
    <s v="0 percent"/>
    <n v="1"/>
    <n v="0"/>
    <n v="0"/>
    <s v="2 to 6 months"/>
    <n v="4"/>
    <s v="Yes"/>
    <m/>
    <m/>
    <m/>
    <m/>
    <m/>
    <m/>
    <m/>
    <m/>
    <m/>
    <m/>
    <s v="Payment collection"/>
    <s v="Decrease"/>
    <n v="10"/>
    <n v="-10"/>
    <s v="-10 - -1%"/>
    <m/>
    <s v=""/>
    <s v="No"/>
    <m/>
    <m/>
    <m/>
    <s v="Not borrowing"/>
    <m/>
    <m/>
    <s v="Not applicable"/>
    <s v="No"/>
    <m/>
    <m/>
    <m/>
    <m/>
    <s v="Help with operations and maintenance"/>
    <m/>
    <m/>
    <m/>
    <m/>
    <m/>
    <m/>
    <m/>
    <x v="343"/>
    <x v="0"/>
  </r>
  <r>
    <n v="11605254715"/>
    <x v="18"/>
    <s v="1"/>
    <m/>
    <x v="0"/>
    <x v="4"/>
    <x v="46"/>
    <s v="51 to 60%"/>
    <n v="7"/>
    <n v="0"/>
    <n v="0"/>
    <s v="More than a year"/>
    <n v="15"/>
    <s v="No"/>
    <m/>
    <m/>
    <m/>
    <m/>
    <m/>
    <m/>
    <m/>
    <m/>
    <m/>
    <m/>
    <m/>
    <m/>
    <m/>
    <n v="0"/>
    <s v="0 - 9%"/>
    <m/>
    <s v=""/>
    <s v="Yes"/>
    <s v="Bond(s)"/>
    <m/>
    <m/>
    <m/>
    <m/>
    <m/>
    <s v="No"/>
    <s v="No"/>
    <m/>
    <m/>
    <m/>
    <m/>
    <m/>
    <m/>
    <m/>
    <m/>
    <m/>
    <m/>
    <s v="Not sure"/>
    <m/>
    <x v="789"/>
    <x v="0"/>
  </r>
  <r>
    <n v="11605269531"/>
    <x v="24"/>
    <s v="1"/>
    <m/>
    <x v="2"/>
    <x v="1"/>
    <x v="11"/>
    <s v="1 to 10%"/>
    <n v="3"/>
    <n v="0"/>
    <n v="0"/>
    <s v="Don't know"/>
    <s v=""/>
    <s v="Not sure"/>
    <m/>
    <m/>
    <m/>
    <m/>
    <m/>
    <m/>
    <m/>
    <m/>
    <m/>
    <m/>
    <m/>
    <m/>
    <m/>
    <n v="0"/>
    <s v="0 - 9%"/>
    <m/>
    <s v=""/>
    <s v="Yes"/>
    <m/>
    <m/>
    <s v="State Revolving Fund loan(s)"/>
    <m/>
    <m/>
    <m/>
    <s v="No"/>
    <s v="No"/>
    <m/>
    <m/>
    <m/>
    <m/>
    <m/>
    <m/>
    <m/>
    <m/>
    <m/>
    <m/>
    <s v="Not sure"/>
    <m/>
    <x v="809"/>
    <x v="0"/>
  </r>
  <r>
    <n v="11605285227"/>
    <x v="15"/>
    <s v="Multiple"/>
    <m/>
    <x v="1"/>
    <x v="2"/>
    <x v="3"/>
    <m/>
    <n v="0"/>
    <n v="0"/>
    <n v="1"/>
    <s v="2 to 6 months"/>
    <n v="4"/>
    <s v="Yes"/>
    <m/>
    <m/>
    <s v="paying bills, like electricity"/>
    <m/>
    <m/>
    <m/>
    <s v="delaying or impeding capital improvement projects"/>
    <s v="paying back existing debt"/>
    <m/>
    <m/>
    <m/>
    <s v="Decrease"/>
    <n v="20"/>
    <n v="-20"/>
    <s v="-20 - -11%"/>
    <n v="3600"/>
    <n v="-3600"/>
    <s v="Yes"/>
    <s v="Bond(s)"/>
    <m/>
    <m/>
    <m/>
    <m/>
    <m/>
    <s v="Yes"/>
    <s v="Yes"/>
    <s v="No details provided - just listed agency they're partnering with"/>
    <m/>
    <m/>
    <m/>
    <m/>
    <m/>
    <m/>
    <m/>
    <m/>
    <m/>
    <s v="Not sure"/>
    <m/>
    <x v="810"/>
    <x v="0"/>
  </r>
  <r>
    <n v="11605286222"/>
    <x v="8"/>
    <s v="1"/>
    <m/>
    <x v="1"/>
    <x v="3"/>
    <x v="24"/>
    <s v="91 to 100%"/>
    <n v="9"/>
    <n v="5"/>
    <n v="1"/>
    <s v="More than a year"/>
    <n v="15"/>
    <s v="No"/>
    <m/>
    <m/>
    <m/>
    <m/>
    <m/>
    <m/>
    <m/>
    <m/>
    <m/>
    <m/>
    <m/>
    <m/>
    <m/>
    <n v="0"/>
    <s v="0 - 9%"/>
    <m/>
    <s v=""/>
    <m/>
    <m/>
    <m/>
    <m/>
    <m/>
    <m/>
    <s v="Miscellaneous"/>
    <s v="No"/>
    <s v="No"/>
    <m/>
    <m/>
    <m/>
    <m/>
    <m/>
    <m/>
    <m/>
    <m/>
    <m/>
    <m/>
    <m/>
    <s v="None/NA"/>
    <x v="811"/>
    <x v="0"/>
  </r>
  <r>
    <n v="11605291013"/>
    <x v="8"/>
    <s v="1"/>
    <m/>
    <x v="1"/>
    <x v="3"/>
    <x v="3"/>
    <m/>
    <n v="0"/>
    <n v="0"/>
    <n v="1"/>
    <s v="7 to 12 months"/>
    <n v="9"/>
    <s v="No"/>
    <m/>
    <m/>
    <m/>
    <m/>
    <m/>
    <m/>
    <m/>
    <m/>
    <m/>
    <m/>
    <m/>
    <m/>
    <m/>
    <n v="0"/>
    <s v="0 - 9%"/>
    <m/>
    <s v=""/>
    <s v="No"/>
    <m/>
    <m/>
    <m/>
    <s v="Not borrowing"/>
    <m/>
    <m/>
    <s v="No"/>
    <s v="Yes"/>
    <s v="Merging"/>
    <s v="None/NA"/>
    <m/>
    <m/>
    <m/>
    <m/>
    <m/>
    <m/>
    <m/>
    <m/>
    <s v="Not sure"/>
    <m/>
    <x v="19"/>
    <x v="0"/>
  </r>
  <r>
    <n v="11605310786"/>
    <x v="15"/>
    <s v="1"/>
    <m/>
    <x v="0"/>
    <x v="2"/>
    <x v="7"/>
    <s v="1 to 10%"/>
    <n v="2"/>
    <n v="1"/>
    <n v="0"/>
    <s v="7 to 12 months"/>
    <n v="9"/>
    <s v="Yes"/>
    <s v="paying staff"/>
    <s v="keeping staff"/>
    <s v="paying bills, like electricity"/>
    <s v="paying for chemicals"/>
    <s v="maintaining our system"/>
    <s v="complying with state and/or federal regulations"/>
    <m/>
    <m/>
    <m/>
    <m/>
    <m/>
    <s v="Decrease"/>
    <n v="22"/>
    <n v="-22"/>
    <s v="-30 - -21%"/>
    <n v="741"/>
    <n v="-741"/>
    <s v="Yes"/>
    <m/>
    <s v="U.S. Department of Agriculture loan(s)"/>
    <m/>
    <m/>
    <m/>
    <m/>
    <s v="Yes"/>
    <s v="No"/>
    <m/>
    <s v="Assistance to customers with payments and/or suspended shutoffs"/>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x v="812"/>
    <x v="0"/>
  </r>
  <r>
    <n v="11605314993"/>
    <x v="2"/>
    <s v="1"/>
    <m/>
    <x v="1"/>
    <x v="2"/>
    <x v="4"/>
    <s v="1 to 10%"/>
    <n v="1"/>
    <n v="2"/>
    <n v="0"/>
    <s v="7 to 12 months"/>
    <n v="9"/>
    <s v="Yes"/>
    <m/>
    <m/>
    <s v="paying bills, like electricity"/>
    <m/>
    <s v="maintaining our system"/>
    <m/>
    <s v="delaying or impeding capital improvement projects"/>
    <m/>
    <m/>
    <m/>
    <m/>
    <s v="Decrease"/>
    <n v="0.4"/>
    <n v="-0.4"/>
    <s v="-10 - -1%"/>
    <n v="140.14"/>
    <n v="-140.14"/>
    <s v="Yes"/>
    <m/>
    <m/>
    <s v="State Revolving Fund loan(s)"/>
    <m/>
    <m/>
    <m/>
    <s v="No"/>
    <s v="Yes"/>
    <s v="Dealing with nonpayment/delinquency"/>
    <s v="Providing food/meals"/>
    <m/>
    <m/>
    <m/>
    <m/>
    <m/>
    <s v="Help complying with state and/or federal regulations"/>
    <m/>
    <m/>
    <s v="Not sure"/>
    <m/>
    <x v="66"/>
    <x v="0"/>
  </r>
  <r>
    <n v="11605317172"/>
    <x v="15"/>
    <s v="Multiple"/>
    <m/>
    <x v="1"/>
    <x v="2"/>
    <x v="4"/>
    <s v="1 to 10%"/>
    <n v="0"/>
    <n v="0"/>
    <n v="1"/>
    <s v="7 to 12 months"/>
    <n v="9"/>
    <s v="Yes"/>
    <m/>
    <m/>
    <s v="paying bills, like electricity"/>
    <m/>
    <s v="maintaining our system"/>
    <m/>
    <m/>
    <m/>
    <m/>
    <m/>
    <m/>
    <s v="Decrease"/>
    <n v="15"/>
    <n v="-15"/>
    <s v="-20 - -11%"/>
    <n v="2800"/>
    <n v="-2800"/>
    <s v="Yes"/>
    <s v="Bond(s)"/>
    <m/>
    <m/>
    <m/>
    <m/>
    <m/>
    <s v="No"/>
    <s v="Yes"/>
    <s v="No details provided - just listed agency they're partnering with"/>
    <m/>
    <m/>
    <m/>
    <m/>
    <m/>
    <m/>
    <m/>
    <m/>
    <m/>
    <s v="Not sure"/>
    <m/>
    <x v="813"/>
    <x v="0"/>
  </r>
  <r>
    <n v="11605325856"/>
    <x v="3"/>
    <s v="1"/>
    <m/>
    <x v="1"/>
    <x v="2"/>
    <x v="43"/>
    <s v="1 to 10%"/>
    <n v="2"/>
    <n v="0"/>
    <n v="0"/>
    <s v="More than a year"/>
    <n v="15"/>
    <s v="No"/>
    <m/>
    <m/>
    <m/>
    <m/>
    <m/>
    <m/>
    <m/>
    <m/>
    <m/>
    <m/>
    <m/>
    <m/>
    <m/>
    <n v="0"/>
    <s v="0 - 9%"/>
    <m/>
    <s v=""/>
    <s v="Yes"/>
    <m/>
    <s v="U.S. Department of Agriculture loan(s)"/>
    <m/>
    <m/>
    <m/>
    <m/>
    <s v="No"/>
    <s v="No"/>
    <m/>
    <m/>
    <m/>
    <m/>
    <m/>
    <m/>
    <m/>
    <m/>
    <m/>
    <m/>
    <s v="Not sure"/>
    <m/>
    <x v="19"/>
    <x v="0"/>
  </r>
  <r>
    <n v="11605363109"/>
    <x v="8"/>
    <s v="1"/>
    <m/>
    <x v="0"/>
    <x v="2"/>
    <x v="14"/>
    <s v="11 to 20%"/>
    <n v="2"/>
    <n v="0"/>
    <n v="0"/>
    <s v="More than a year"/>
    <n v="15"/>
    <s v="No"/>
    <m/>
    <m/>
    <m/>
    <m/>
    <m/>
    <m/>
    <m/>
    <m/>
    <m/>
    <m/>
    <m/>
    <m/>
    <m/>
    <n v="0"/>
    <s v="0 - 9%"/>
    <m/>
    <s v=""/>
    <s v="Yes"/>
    <m/>
    <s v="U.S. Department of Agriculture loan(s)"/>
    <m/>
    <m/>
    <m/>
    <m/>
    <s v="No"/>
    <s v="No"/>
    <m/>
    <m/>
    <m/>
    <m/>
    <m/>
    <s v="Help accessing Personal Protective Equipment (PPE)"/>
    <m/>
    <m/>
    <m/>
    <m/>
    <m/>
    <m/>
    <x v="814"/>
    <x v="0"/>
  </r>
  <r>
    <n v="11605367486"/>
    <x v="15"/>
    <s v="0"/>
    <m/>
    <x v="1"/>
    <x v="1"/>
    <x v="21"/>
    <s v="21 to 30%"/>
    <n v="12"/>
    <n v="1"/>
    <n v="0"/>
    <s v="7 to 12 months"/>
    <n v="9"/>
    <s v="Yes"/>
    <m/>
    <m/>
    <s v="paying bills, like electricity"/>
    <s v="paying for chemicals"/>
    <s v="maintaining our system"/>
    <s v="complying with state and/or federal regulations"/>
    <s v="delaying or impeding capital improvement projects"/>
    <m/>
    <m/>
    <m/>
    <m/>
    <s v="Decrease"/>
    <n v="5"/>
    <n v="-5"/>
    <s v="-10 - -1%"/>
    <n v="3266"/>
    <n v="-3266"/>
    <s v="Yes"/>
    <m/>
    <s v="U.S. Department of Agriculture loan(s)"/>
    <m/>
    <m/>
    <m/>
    <m/>
    <s v="No"/>
    <s v="No"/>
    <m/>
    <m/>
    <m/>
    <m/>
    <m/>
    <s v="Help accessing Personal Protective Equipment (PPE)"/>
    <m/>
    <m/>
    <m/>
    <s v="Help planning for or adjusting to any future reopening (flushing, financing reconnections, etc.)"/>
    <m/>
    <m/>
    <x v="815"/>
    <x v="0"/>
  </r>
  <r>
    <n v="11605367551"/>
    <x v="2"/>
    <s v="1"/>
    <m/>
    <x v="0"/>
    <x v="3"/>
    <x v="3"/>
    <m/>
    <n v="2"/>
    <n v="0"/>
    <n v="0"/>
    <s v="Don't know"/>
    <s v=""/>
    <s v="Not sure"/>
    <m/>
    <m/>
    <m/>
    <m/>
    <m/>
    <m/>
    <m/>
    <m/>
    <m/>
    <m/>
    <m/>
    <m/>
    <m/>
    <n v="0"/>
    <s v="0 - 9%"/>
    <m/>
    <s v=""/>
    <s v="Yes"/>
    <m/>
    <s v="U.S. Department of Agriculture loan(s)"/>
    <m/>
    <m/>
    <m/>
    <m/>
    <s v="No"/>
    <s v="No"/>
    <m/>
    <m/>
    <m/>
    <m/>
    <m/>
    <m/>
    <m/>
    <m/>
    <m/>
    <m/>
    <s v="Not sure"/>
    <m/>
    <x v="816"/>
    <x v="0"/>
  </r>
  <r>
    <n v="11605376710"/>
    <x v="8"/>
    <s v="1"/>
    <m/>
    <x v="1"/>
    <x v="2"/>
    <x v="7"/>
    <s v="1 to 10%"/>
    <n v="1"/>
    <n v="0"/>
    <n v="0"/>
    <s v="More than a year"/>
    <n v="15"/>
    <s v="No"/>
    <m/>
    <m/>
    <m/>
    <m/>
    <m/>
    <m/>
    <m/>
    <m/>
    <m/>
    <m/>
    <m/>
    <m/>
    <m/>
    <n v="0"/>
    <s v="0 - 9%"/>
    <m/>
    <s v=""/>
    <s v="Yes"/>
    <m/>
    <s v="U.S. Department of Agriculture loan(s)"/>
    <m/>
    <m/>
    <m/>
    <m/>
    <s v="No"/>
    <s v="No"/>
    <m/>
    <m/>
    <m/>
    <m/>
    <m/>
    <m/>
    <m/>
    <m/>
    <m/>
    <m/>
    <m/>
    <s v="None/NA"/>
    <x v="817"/>
    <x v="0"/>
  </r>
  <r>
    <n v="11605382454"/>
    <x v="3"/>
    <s v="1"/>
    <m/>
    <x v="1"/>
    <x v="2"/>
    <x v="22"/>
    <s v="1 to 10%"/>
    <n v="1"/>
    <n v="1"/>
    <n v="1"/>
    <s v="More than a year"/>
    <n v="15"/>
    <s v="No"/>
    <m/>
    <m/>
    <m/>
    <m/>
    <m/>
    <m/>
    <m/>
    <m/>
    <m/>
    <m/>
    <m/>
    <m/>
    <m/>
    <n v="0"/>
    <s v="0 - 9%"/>
    <m/>
    <s v=""/>
    <s v="Yes"/>
    <m/>
    <s v="U.S. Department of Agriculture loan(s)"/>
    <s v="State Revolving Fund loan(s)"/>
    <m/>
    <m/>
    <m/>
    <s v="No"/>
    <s v="No"/>
    <m/>
    <s v="Assistance to customers with payments and/or suspended shutoffs"/>
    <m/>
    <m/>
    <m/>
    <m/>
    <m/>
    <m/>
    <m/>
    <m/>
    <s v="Not sure"/>
    <m/>
    <x v="19"/>
    <x v="0"/>
  </r>
  <r>
    <n v="11605389885"/>
    <x v="8"/>
    <s v="1"/>
    <m/>
    <x v="0"/>
    <x v="2"/>
    <x v="8"/>
    <s v="21 to 30%"/>
    <n v="3"/>
    <n v="0"/>
    <n v="1"/>
    <s v="Don't know"/>
    <s v=""/>
    <s v="Not sure"/>
    <m/>
    <m/>
    <m/>
    <m/>
    <m/>
    <m/>
    <m/>
    <m/>
    <m/>
    <m/>
    <m/>
    <m/>
    <m/>
    <n v="0"/>
    <s v="0 - 9%"/>
    <m/>
    <s v=""/>
    <s v="No"/>
    <m/>
    <m/>
    <m/>
    <s v="Not borrowing"/>
    <m/>
    <m/>
    <s v="No"/>
    <s v="No"/>
    <m/>
    <m/>
    <m/>
    <m/>
    <m/>
    <m/>
    <m/>
    <m/>
    <m/>
    <m/>
    <s v="Not sure"/>
    <m/>
    <x v="818"/>
    <x v="0"/>
  </r>
  <r>
    <n v="11605401733"/>
    <x v="3"/>
    <s v="1"/>
    <m/>
    <x v="0"/>
    <x v="2"/>
    <x v="4"/>
    <s v="1 to 10%"/>
    <n v="4"/>
    <n v="0"/>
    <n v="0"/>
    <s v="More than a year"/>
    <n v="15"/>
    <s v="No"/>
    <m/>
    <m/>
    <m/>
    <m/>
    <m/>
    <m/>
    <m/>
    <m/>
    <m/>
    <m/>
    <m/>
    <m/>
    <m/>
    <n v="0"/>
    <s v="0 - 9%"/>
    <m/>
    <s v=""/>
    <m/>
    <m/>
    <m/>
    <m/>
    <m/>
    <m/>
    <s v="None/don't know"/>
    <s v="Not applicable"/>
    <s v="Yes"/>
    <s v="Personnel backups"/>
    <m/>
    <m/>
    <m/>
    <m/>
    <m/>
    <m/>
    <m/>
    <m/>
    <m/>
    <s v="Not sure"/>
    <m/>
    <x v="819"/>
    <x v="0"/>
  </r>
  <r>
    <n v="11605403938"/>
    <x v="1"/>
    <s v="1"/>
    <m/>
    <x v="1"/>
    <x v="3"/>
    <x v="4"/>
    <s v="1 to 10%"/>
    <n v="0"/>
    <n v="1"/>
    <n v="1"/>
    <s v="7 to 12 months"/>
    <n v="9"/>
    <s v="No"/>
    <m/>
    <m/>
    <m/>
    <m/>
    <m/>
    <m/>
    <m/>
    <m/>
    <m/>
    <m/>
    <m/>
    <m/>
    <m/>
    <n v="0"/>
    <s v="0 - 9%"/>
    <m/>
    <s v=""/>
    <s v="Yes"/>
    <m/>
    <m/>
    <s v="State Revolving Fund loan(s)"/>
    <m/>
    <m/>
    <m/>
    <s v="No"/>
    <s v="No"/>
    <m/>
    <m/>
    <m/>
    <m/>
    <m/>
    <m/>
    <m/>
    <m/>
    <m/>
    <m/>
    <s v="Not sure"/>
    <m/>
    <x v="86"/>
    <x v="0"/>
  </r>
  <r>
    <n v="11605416118"/>
    <x v="3"/>
    <s v="1"/>
    <m/>
    <x v="1"/>
    <x v="1"/>
    <x v="22"/>
    <s v="1 to 10%"/>
    <n v="5"/>
    <n v="1"/>
    <n v="0"/>
    <s v="7 to 12 months"/>
    <n v="9"/>
    <s v="Yes"/>
    <s v="paying staff"/>
    <s v="keeping staff"/>
    <s v="paying bills, like electricity"/>
    <s v="paying for chemicals"/>
    <s v="maintaining our system"/>
    <s v="complying with state and/or federal regulations"/>
    <m/>
    <s v="paying back existing debt"/>
    <m/>
    <m/>
    <m/>
    <s v="Decrease"/>
    <n v="15"/>
    <n v="-15"/>
    <s v="-20 - -11%"/>
    <n v="6800"/>
    <n v="-6800"/>
    <s v="Yes"/>
    <m/>
    <s v="U.S. Department of Agriculture loan(s)"/>
    <m/>
    <m/>
    <m/>
    <m/>
    <s v="No"/>
    <s v="No"/>
    <m/>
    <m/>
    <m/>
    <m/>
    <m/>
    <m/>
    <m/>
    <m/>
    <m/>
    <m/>
    <s v="Not sure"/>
    <m/>
    <x v="19"/>
    <x v="0"/>
  </r>
  <r>
    <n v="11605417187"/>
    <x v="18"/>
    <s v="1"/>
    <m/>
    <x v="1"/>
    <x v="3"/>
    <x v="24"/>
    <s v="91 to 100%"/>
    <n v="0"/>
    <n v="0"/>
    <n v="1"/>
    <s v="More than a year"/>
    <n v="15"/>
    <s v="Not sure"/>
    <m/>
    <m/>
    <m/>
    <m/>
    <m/>
    <m/>
    <m/>
    <m/>
    <m/>
    <m/>
    <m/>
    <m/>
    <m/>
    <n v="0"/>
    <s v="0 - 9%"/>
    <m/>
    <s v=""/>
    <s v="No"/>
    <m/>
    <m/>
    <m/>
    <s v="Not borrowing"/>
    <m/>
    <m/>
    <s v="Not applicable"/>
    <s v="No"/>
    <m/>
    <m/>
    <m/>
    <s v="Help accessing financial assistance"/>
    <m/>
    <m/>
    <m/>
    <m/>
    <m/>
    <m/>
    <m/>
    <m/>
    <x v="820"/>
    <x v="0"/>
  </r>
  <r>
    <n v="11605420745"/>
    <x v="8"/>
    <s v="1"/>
    <m/>
    <x v="1"/>
    <x v="2"/>
    <x v="12"/>
    <s v="1 to 10%"/>
    <n v="0"/>
    <n v="0"/>
    <n v="1"/>
    <s v="Don't know"/>
    <s v=""/>
    <s v="No"/>
    <m/>
    <m/>
    <m/>
    <m/>
    <m/>
    <m/>
    <m/>
    <m/>
    <m/>
    <m/>
    <m/>
    <m/>
    <m/>
    <n v="0"/>
    <s v="0 - 9%"/>
    <m/>
    <s v=""/>
    <m/>
    <m/>
    <m/>
    <m/>
    <m/>
    <s v="Do not want to answer"/>
    <m/>
    <s v="No"/>
    <s v="No"/>
    <m/>
    <m/>
    <m/>
    <m/>
    <m/>
    <m/>
    <m/>
    <m/>
    <m/>
    <m/>
    <s v="Not sure"/>
    <m/>
    <x v="821"/>
    <x v="0"/>
  </r>
  <r>
    <n v="11605436955"/>
    <x v="8"/>
    <s v="1"/>
    <m/>
    <x v="1"/>
    <x v="1"/>
    <x v="12"/>
    <s v="1 to 10%"/>
    <n v="2"/>
    <n v="1"/>
    <n v="0"/>
    <s v="7 to 12 months"/>
    <n v="9"/>
    <s v="Not sure"/>
    <m/>
    <m/>
    <m/>
    <m/>
    <m/>
    <m/>
    <m/>
    <m/>
    <m/>
    <m/>
    <m/>
    <m/>
    <m/>
    <n v="0"/>
    <s v="0 - 9%"/>
    <m/>
    <s v=""/>
    <s v="Yes"/>
    <m/>
    <s v="U.S. Department of Agriculture loan(s)"/>
    <m/>
    <m/>
    <m/>
    <m/>
    <s v="No"/>
    <s v="No"/>
    <m/>
    <m/>
    <m/>
    <m/>
    <m/>
    <m/>
    <m/>
    <m/>
    <m/>
    <m/>
    <s v="Not sure"/>
    <m/>
    <x v="822"/>
    <x v="0"/>
  </r>
  <r>
    <n v="11605448952"/>
    <x v="1"/>
    <s v="1"/>
    <m/>
    <x v="0"/>
    <x v="2"/>
    <x v="11"/>
    <s v="1 to 10%"/>
    <n v="5"/>
    <n v="0"/>
    <n v="0"/>
    <s v="More than a year"/>
    <n v="15"/>
    <s v="No"/>
    <m/>
    <m/>
    <m/>
    <m/>
    <m/>
    <m/>
    <m/>
    <m/>
    <m/>
    <m/>
    <m/>
    <m/>
    <m/>
    <n v="0"/>
    <s v="0 - 9%"/>
    <m/>
    <s v=""/>
    <s v="Yes"/>
    <m/>
    <s v="U.S. Department of Agriculture loan(s)"/>
    <m/>
    <m/>
    <m/>
    <m/>
    <s v="No"/>
    <s v="No"/>
    <m/>
    <m/>
    <m/>
    <m/>
    <m/>
    <m/>
    <m/>
    <m/>
    <m/>
    <m/>
    <s v="Not sure"/>
    <m/>
    <x v="823"/>
    <x v="0"/>
  </r>
  <r>
    <n v="11605457787"/>
    <x v="2"/>
    <s v="2"/>
    <m/>
    <x v="1"/>
    <x v="2"/>
    <x v="7"/>
    <s v="1 to 10%"/>
    <n v="1"/>
    <n v="1"/>
    <n v="1"/>
    <s v="7 to 12 months"/>
    <n v="9"/>
    <s v="Yes"/>
    <m/>
    <m/>
    <m/>
    <m/>
    <m/>
    <m/>
    <m/>
    <m/>
    <s v="unsure"/>
    <m/>
    <m/>
    <s v="Increase"/>
    <n v="1.75"/>
    <n v="1.75"/>
    <s v="0 - 9%"/>
    <n v="282.86"/>
    <n v="282.86"/>
    <m/>
    <m/>
    <m/>
    <m/>
    <m/>
    <m/>
    <s v="None/don't know"/>
    <s v="Not applicable"/>
    <s v="Not sure"/>
    <m/>
    <m/>
    <m/>
    <m/>
    <m/>
    <m/>
    <m/>
    <m/>
    <m/>
    <m/>
    <s v="Not sure"/>
    <m/>
    <x v="824"/>
    <x v="0"/>
  </r>
  <r>
    <n v="11605461148"/>
    <x v="2"/>
    <s v="1"/>
    <m/>
    <x v="0"/>
    <x v="1"/>
    <x v="18"/>
    <s v="11 to 20%"/>
    <n v="6"/>
    <n v="0"/>
    <n v="0"/>
    <s v="7 to 12 months"/>
    <n v="9"/>
    <s v="Not sure"/>
    <m/>
    <m/>
    <m/>
    <m/>
    <m/>
    <m/>
    <m/>
    <m/>
    <m/>
    <m/>
    <m/>
    <m/>
    <m/>
    <n v="0"/>
    <s v="0 - 9%"/>
    <m/>
    <s v=""/>
    <s v="No"/>
    <m/>
    <m/>
    <m/>
    <s v="Not borrowing"/>
    <m/>
    <m/>
    <s v="Not applicable"/>
    <s v="No"/>
    <m/>
    <s v="Providing food/meals; general assistance"/>
    <m/>
    <m/>
    <m/>
    <s v="Help accessing Personal Protective Equipment (PPE)"/>
    <m/>
    <m/>
    <m/>
    <m/>
    <m/>
    <m/>
    <x v="825"/>
    <x v="0"/>
  </r>
  <r>
    <n v="11605461722"/>
    <x v="8"/>
    <s v="1"/>
    <m/>
    <x v="1"/>
    <x v="3"/>
    <x v="6"/>
    <s v="0 percent"/>
    <n v="0"/>
    <n v="0"/>
    <n v="1"/>
    <s v="7 to 12 months"/>
    <n v="9"/>
    <s v="Yes"/>
    <s v="paying staff"/>
    <m/>
    <s v="paying bills, like electricity"/>
    <s v="paying for chemicals"/>
    <m/>
    <m/>
    <m/>
    <m/>
    <m/>
    <m/>
    <m/>
    <s v="Decrease"/>
    <n v="20"/>
    <n v="-20"/>
    <s v="-20 - -11%"/>
    <m/>
    <s v=""/>
    <m/>
    <m/>
    <m/>
    <m/>
    <m/>
    <s v="Do not want to answer"/>
    <m/>
    <s v="No"/>
    <s v="No"/>
    <m/>
    <m/>
    <m/>
    <m/>
    <m/>
    <m/>
    <m/>
    <m/>
    <m/>
    <m/>
    <s v="Not sure"/>
    <m/>
    <x v="826"/>
    <x v="0"/>
  </r>
  <r>
    <n v="11605486214"/>
    <x v="8"/>
    <s v="1"/>
    <m/>
    <x v="1"/>
    <x v="3"/>
    <x v="6"/>
    <s v="0 percent"/>
    <n v="0"/>
    <n v="1"/>
    <n v="0"/>
    <s v="More than a year"/>
    <n v="15"/>
    <s v="No"/>
    <m/>
    <m/>
    <m/>
    <m/>
    <m/>
    <m/>
    <m/>
    <m/>
    <m/>
    <m/>
    <m/>
    <m/>
    <m/>
    <n v="0"/>
    <s v="0 - 9%"/>
    <m/>
    <s v=""/>
    <s v="Yes"/>
    <m/>
    <m/>
    <s v="State Revolving Fund loan(s)"/>
    <m/>
    <m/>
    <m/>
    <s v="No"/>
    <s v="No"/>
    <m/>
    <m/>
    <m/>
    <m/>
    <m/>
    <m/>
    <m/>
    <m/>
    <m/>
    <m/>
    <s v="Not sure"/>
    <m/>
    <x v="827"/>
    <x v="0"/>
  </r>
  <r>
    <n v="11605491300"/>
    <x v="18"/>
    <s v="1"/>
    <m/>
    <x v="0"/>
    <x v="2"/>
    <x v="11"/>
    <s v="1 to 10%"/>
    <n v="6"/>
    <n v="0"/>
    <n v="0"/>
    <s v="2 to 6 months"/>
    <n v="4"/>
    <s v="Yes"/>
    <s v="paying staff"/>
    <m/>
    <m/>
    <m/>
    <m/>
    <m/>
    <m/>
    <m/>
    <s v="unsure"/>
    <m/>
    <m/>
    <s v="No change"/>
    <n v="0"/>
    <n v="0"/>
    <s v="0 - 9%"/>
    <n v="0"/>
    <n v="0"/>
    <s v="Yes"/>
    <m/>
    <s v="U.S. Department of Agriculture loan(s)"/>
    <m/>
    <m/>
    <m/>
    <m/>
    <s v="No"/>
    <s v="No"/>
    <m/>
    <m/>
    <m/>
    <s v="Help accessing financial assistance"/>
    <m/>
    <s v="Help accessing Personal Protective Equipment (PPE)"/>
    <m/>
    <m/>
    <m/>
    <m/>
    <s v="Not sure"/>
    <m/>
    <x v="828"/>
    <x v="0"/>
  </r>
  <r>
    <n v="11605517616"/>
    <x v="3"/>
    <s v="1"/>
    <m/>
    <x v="1"/>
    <x v="2"/>
    <x v="31"/>
    <s v="1 to 10%"/>
    <n v="4"/>
    <n v="1"/>
    <n v="1"/>
    <s v="More than a year"/>
    <n v="15"/>
    <s v="No"/>
    <m/>
    <m/>
    <m/>
    <m/>
    <m/>
    <m/>
    <m/>
    <m/>
    <m/>
    <m/>
    <m/>
    <m/>
    <m/>
    <n v="0"/>
    <s v="0 - 9%"/>
    <m/>
    <s v=""/>
    <s v="Yes"/>
    <m/>
    <m/>
    <m/>
    <m/>
    <m/>
    <s v="State gov. agency"/>
    <s v="No"/>
    <s v="No"/>
    <m/>
    <m/>
    <m/>
    <m/>
    <m/>
    <m/>
    <m/>
    <m/>
    <m/>
    <m/>
    <s v="Not sure"/>
    <m/>
    <x v="829"/>
    <x v="0"/>
  </r>
  <r>
    <n v="11605522396"/>
    <x v="1"/>
    <s v="1"/>
    <m/>
    <x v="0"/>
    <x v="2"/>
    <x v="3"/>
    <m/>
    <n v="7"/>
    <n v="3"/>
    <n v="0"/>
    <s v="Don't know"/>
    <s v=""/>
    <s v="No"/>
    <m/>
    <m/>
    <m/>
    <m/>
    <m/>
    <m/>
    <m/>
    <m/>
    <m/>
    <m/>
    <m/>
    <m/>
    <m/>
    <n v="0"/>
    <s v="0 - 9%"/>
    <m/>
    <s v=""/>
    <s v="Yes"/>
    <m/>
    <s v="U.S. Department of Agriculture loan(s)"/>
    <m/>
    <m/>
    <m/>
    <m/>
    <s v="No"/>
    <s v="No"/>
    <s v="None/NA"/>
    <s v="None/NA"/>
    <m/>
    <m/>
    <m/>
    <m/>
    <m/>
    <m/>
    <m/>
    <m/>
    <s v="Not sure"/>
    <m/>
    <x v="830"/>
    <x v="0"/>
  </r>
  <r>
    <n v="11605524477"/>
    <x v="2"/>
    <s v="1"/>
    <m/>
    <x v="0"/>
    <x v="1"/>
    <x v="9"/>
    <s v="1 to 10%"/>
    <n v="5"/>
    <n v="0"/>
    <n v="0"/>
    <s v="2 to 6 months"/>
    <n v="4"/>
    <s v="Yes"/>
    <m/>
    <s v="keeping staff"/>
    <s v="paying bills, like electricity"/>
    <m/>
    <s v="maintaining our system"/>
    <m/>
    <s v="delaying or impeding capital improvement projects"/>
    <m/>
    <m/>
    <m/>
    <m/>
    <s v="No change"/>
    <n v="0"/>
    <n v="0"/>
    <s v="0 - 9%"/>
    <n v="0"/>
    <n v="0"/>
    <s v="Yes"/>
    <m/>
    <m/>
    <s v="State Revolving Fund loan(s)"/>
    <m/>
    <m/>
    <m/>
    <s v="No"/>
    <s v="Yes"/>
    <s v="Communication/Discussion - Providing help as needed"/>
    <m/>
    <m/>
    <m/>
    <s v="Help with operations and maintenance"/>
    <m/>
    <m/>
    <m/>
    <m/>
    <m/>
    <m/>
    <m/>
    <x v="831"/>
    <x v="0"/>
  </r>
  <r>
    <n v="11605528410"/>
    <x v="2"/>
    <s v="1"/>
    <m/>
    <x v="0"/>
    <x v="4"/>
    <x v="15"/>
    <s v="11 to 20%"/>
    <n v="8"/>
    <n v="2"/>
    <n v="0"/>
    <s v="More than a year"/>
    <n v="15"/>
    <s v="Not sure"/>
    <m/>
    <m/>
    <m/>
    <m/>
    <m/>
    <m/>
    <m/>
    <m/>
    <m/>
    <m/>
    <m/>
    <m/>
    <m/>
    <n v="0"/>
    <s v="0 - 9%"/>
    <m/>
    <s v=""/>
    <s v="Yes"/>
    <s v="Bond(s)"/>
    <m/>
    <s v="State Revolving Fund loan(s)"/>
    <m/>
    <m/>
    <m/>
    <s v="No"/>
    <s v="No"/>
    <m/>
    <s v="None/NA"/>
    <m/>
    <m/>
    <m/>
    <m/>
    <m/>
    <m/>
    <m/>
    <m/>
    <s v="Not sure"/>
    <m/>
    <x v="832"/>
    <x v="0"/>
  </r>
  <r>
    <n v="11605544010"/>
    <x v="8"/>
    <s v="1"/>
    <m/>
    <x v="1"/>
    <x v="2"/>
    <x v="11"/>
    <s v="1 to 10%"/>
    <n v="3"/>
    <n v="1"/>
    <n v="0"/>
    <s v="Don't know"/>
    <s v=""/>
    <s v="No"/>
    <m/>
    <m/>
    <m/>
    <m/>
    <m/>
    <m/>
    <m/>
    <m/>
    <m/>
    <m/>
    <m/>
    <m/>
    <m/>
    <n v="0"/>
    <s v="0 - 9%"/>
    <m/>
    <s v=""/>
    <s v="No"/>
    <m/>
    <m/>
    <m/>
    <s v="Not borrowing"/>
    <m/>
    <m/>
    <s v="Not applicable"/>
    <s v="No"/>
    <m/>
    <m/>
    <m/>
    <m/>
    <m/>
    <m/>
    <m/>
    <m/>
    <m/>
    <m/>
    <m/>
    <s v="None/NA"/>
    <x v="405"/>
    <x v="0"/>
  </r>
  <r>
    <n v="11605556505"/>
    <x v="15"/>
    <s v="1"/>
    <m/>
    <x v="1"/>
    <x v="3"/>
    <x v="12"/>
    <s v="1 to 10%"/>
    <n v="1"/>
    <n v="0"/>
    <n v="0"/>
    <s v="7 to 12 months"/>
    <n v="9"/>
    <s v="Yes"/>
    <s v="paying staff"/>
    <s v="keeping staff"/>
    <s v="paying bills, like electricity"/>
    <s v="paying for chemicals"/>
    <s v="maintaining our system"/>
    <s v="complying with state and/or federal regulations"/>
    <s v="delaying or impeding capital improvement projects"/>
    <m/>
    <m/>
    <m/>
    <m/>
    <s v="Decrease"/>
    <n v="48"/>
    <n v="-48"/>
    <s v="-50 - -41%"/>
    <n v="2541"/>
    <n v="-2541"/>
    <s v="Yes"/>
    <m/>
    <m/>
    <s v="State Revolving Fund loan(s)"/>
    <m/>
    <m/>
    <m/>
    <s v="No"/>
    <s v="Yes"/>
    <s v="Communication/Discussion - Providing help as needed"/>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x v="833"/>
    <x v="0"/>
  </r>
  <r>
    <n v="11605557834"/>
    <x v="1"/>
    <s v="1"/>
    <m/>
    <x v="2"/>
    <x v="0"/>
    <x v="3"/>
    <m/>
    <n v="2"/>
    <n v="1"/>
    <n v="0"/>
    <s v="Don't know"/>
    <s v=""/>
    <s v="No"/>
    <m/>
    <m/>
    <m/>
    <m/>
    <m/>
    <m/>
    <m/>
    <m/>
    <m/>
    <m/>
    <m/>
    <m/>
    <m/>
    <n v="0"/>
    <s v="0 - 9%"/>
    <m/>
    <s v=""/>
    <s v="Yes"/>
    <m/>
    <s v="U.S. Department of Agriculture loan(s)"/>
    <m/>
    <m/>
    <m/>
    <m/>
    <s v="No"/>
    <s v="No"/>
    <s v="None/NA"/>
    <s v="None/NA"/>
    <m/>
    <m/>
    <m/>
    <m/>
    <m/>
    <m/>
    <m/>
    <m/>
    <s v="Not sure"/>
    <m/>
    <x v="834"/>
    <x v="0"/>
  </r>
  <r>
    <n v="11605560859"/>
    <x v="30"/>
    <s v="1"/>
    <m/>
    <x v="1"/>
    <x v="3"/>
    <x v="6"/>
    <s v="0 percent"/>
    <n v="0"/>
    <n v="1"/>
    <n v="0"/>
    <s v="More than a year"/>
    <n v="15"/>
    <s v="Not sure"/>
    <m/>
    <m/>
    <m/>
    <m/>
    <m/>
    <m/>
    <m/>
    <m/>
    <m/>
    <m/>
    <m/>
    <m/>
    <m/>
    <n v="0"/>
    <s v="0 - 9%"/>
    <m/>
    <s v=""/>
    <s v="Yes"/>
    <m/>
    <m/>
    <s v="State Revolving Fund loan(s)"/>
    <m/>
    <m/>
    <m/>
    <s v="No"/>
    <s v="No"/>
    <m/>
    <m/>
    <m/>
    <m/>
    <m/>
    <m/>
    <m/>
    <m/>
    <m/>
    <m/>
    <s v="Not sure"/>
    <m/>
    <x v="835"/>
    <x v="0"/>
  </r>
  <r>
    <n v="11605564201"/>
    <x v="2"/>
    <s v="1"/>
    <m/>
    <x v="1"/>
    <x v="1"/>
    <x v="23"/>
    <s v="71 to 80%"/>
    <n v="8"/>
    <n v="0"/>
    <n v="0"/>
    <s v="More than a year"/>
    <n v="15"/>
    <s v="No"/>
    <m/>
    <m/>
    <m/>
    <m/>
    <m/>
    <m/>
    <m/>
    <m/>
    <m/>
    <m/>
    <m/>
    <m/>
    <m/>
    <n v="0"/>
    <s v="0 - 9%"/>
    <m/>
    <s v=""/>
    <s v="Yes"/>
    <m/>
    <m/>
    <m/>
    <m/>
    <m/>
    <s v="State gov. agency"/>
    <s v="No"/>
    <s v="No"/>
    <m/>
    <m/>
    <m/>
    <m/>
    <m/>
    <m/>
    <m/>
    <m/>
    <m/>
    <m/>
    <m/>
    <s v="None/NA"/>
    <x v="836"/>
    <x v="0"/>
  </r>
  <r>
    <n v="11605573889"/>
    <x v="21"/>
    <s v="1"/>
    <m/>
    <x v="1"/>
    <x v="3"/>
    <x v="2"/>
    <s v="11 to 20%"/>
    <n v="0"/>
    <n v="3"/>
    <n v="0"/>
    <s v="More than a year"/>
    <n v="15"/>
    <s v="Yes"/>
    <m/>
    <m/>
    <m/>
    <m/>
    <m/>
    <m/>
    <s v="delaying or impeding capital improvement projects"/>
    <m/>
    <s v="unsure"/>
    <m/>
    <m/>
    <s v="Increase"/>
    <n v="5"/>
    <n v="5"/>
    <s v="0 - 9%"/>
    <m/>
    <s v=""/>
    <s v="Yes"/>
    <m/>
    <m/>
    <s v="State Revolving Fund loan(s)"/>
    <m/>
    <m/>
    <m/>
    <s v="No"/>
    <s v="No"/>
    <m/>
    <m/>
    <m/>
    <s v="Help accessing financial assistance"/>
    <m/>
    <m/>
    <m/>
    <m/>
    <m/>
    <m/>
    <m/>
    <m/>
    <x v="837"/>
    <x v="0"/>
  </r>
  <r>
    <n v="11605588817"/>
    <x v="2"/>
    <s v="1"/>
    <m/>
    <x v="1"/>
    <x v="3"/>
    <x v="33"/>
    <s v="71 to 80%"/>
    <n v="0"/>
    <n v="0"/>
    <n v="1"/>
    <s v="More than a year"/>
    <n v="15"/>
    <s v="No"/>
    <m/>
    <m/>
    <m/>
    <m/>
    <m/>
    <m/>
    <m/>
    <m/>
    <m/>
    <m/>
    <m/>
    <m/>
    <m/>
    <n v="0"/>
    <s v="0 - 9%"/>
    <m/>
    <s v=""/>
    <s v="No"/>
    <m/>
    <m/>
    <m/>
    <s v="Not borrowing"/>
    <m/>
    <m/>
    <s v="No"/>
    <s v="No"/>
    <m/>
    <m/>
    <m/>
    <m/>
    <m/>
    <m/>
    <m/>
    <m/>
    <m/>
    <m/>
    <m/>
    <s v="None/NA"/>
    <x v="838"/>
    <x v="0"/>
  </r>
  <r>
    <n v="11605596040"/>
    <x v="2"/>
    <s v="1"/>
    <m/>
    <x v="1"/>
    <x v="1"/>
    <x v="26"/>
    <s v="31 to 40%"/>
    <n v="6"/>
    <n v="0"/>
    <n v="0"/>
    <s v="2 to 6 months"/>
    <n v="4"/>
    <s v="Not sure"/>
    <m/>
    <m/>
    <m/>
    <m/>
    <m/>
    <m/>
    <m/>
    <m/>
    <m/>
    <m/>
    <m/>
    <m/>
    <m/>
    <n v="0"/>
    <s v="0 - 9%"/>
    <m/>
    <s v=""/>
    <s v="No"/>
    <m/>
    <m/>
    <m/>
    <s v="Not borrowing"/>
    <m/>
    <m/>
    <s v="Not applicable"/>
    <s v="No"/>
    <m/>
    <s v="None/NA"/>
    <m/>
    <m/>
    <m/>
    <s v="Help accessing Personal Protective Equipment (PPE)"/>
    <m/>
    <m/>
    <m/>
    <m/>
    <m/>
    <m/>
    <x v="315"/>
    <x v="0"/>
  </r>
  <r>
    <n v="11605600690"/>
    <x v="3"/>
    <s v="1"/>
    <m/>
    <x v="0"/>
    <x v="2"/>
    <x v="14"/>
    <s v="11 to 20%"/>
    <n v="4"/>
    <n v="0"/>
    <n v="1"/>
    <s v="More than a year"/>
    <n v="15"/>
    <s v="Yes"/>
    <s v="paying staff"/>
    <s v="keeping staff"/>
    <m/>
    <m/>
    <m/>
    <m/>
    <m/>
    <m/>
    <m/>
    <m/>
    <m/>
    <s v="Decrease"/>
    <n v="10"/>
    <n v="-10"/>
    <s v="-10 - -1%"/>
    <n v="645"/>
    <n v="-645"/>
    <s v="No"/>
    <m/>
    <m/>
    <m/>
    <s v="Not borrowing"/>
    <m/>
    <m/>
    <s v="Not applicable"/>
    <s v="No"/>
    <m/>
    <m/>
    <m/>
    <m/>
    <m/>
    <m/>
    <m/>
    <m/>
    <m/>
    <m/>
    <s v="Not sure"/>
    <m/>
    <x v="839"/>
    <x v="0"/>
  </r>
  <r>
    <n v="11605605647"/>
    <x v="36"/>
    <s v="1"/>
    <m/>
    <x v="0"/>
    <x v="3"/>
    <x v="36"/>
    <s v="11 to 20%"/>
    <n v="1"/>
    <n v="0"/>
    <n v="0"/>
    <s v="More than a year"/>
    <n v="15"/>
    <s v="Not sure"/>
    <m/>
    <m/>
    <m/>
    <m/>
    <m/>
    <m/>
    <m/>
    <m/>
    <m/>
    <m/>
    <m/>
    <m/>
    <m/>
    <n v="0"/>
    <s v="0 - 9%"/>
    <m/>
    <s v=""/>
    <s v="Yes"/>
    <m/>
    <s v="U.S. Department of Agriculture loan(s)"/>
    <s v="State Revolving Fund loan(s)"/>
    <m/>
    <m/>
    <m/>
    <s v="No"/>
    <s v="No"/>
    <m/>
    <m/>
    <m/>
    <m/>
    <m/>
    <m/>
    <m/>
    <m/>
    <m/>
    <m/>
    <s v="Not sure"/>
    <m/>
    <x v="840"/>
    <x v="0"/>
  </r>
  <r>
    <n v="11605620829"/>
    <x v="8"/>
    <s v="1"/>
    <m/>
    <x v="1"/>
    <x v="0"/>
    <x v="3"/>
    <m/>
    <n v="0"/>
    <n v="1"/>
    <n v="0"/>
    <s v="Don't know"/>
    <s v=""/>
    <s v="Yes"/>
    <m/>
    <m/>
    <s v="paying bills, like electricity"/>
    <s v="paying for chemicals"/>
    <s v="maintaining our system"/>
    <m/>
    <m/>
    <s v="paying back existing debt"/>
    <m/>
    <m/>
    <m/>
    <m/>
    <m/>
    <s v=""/>
    <s v=""/>
    <m/>
    <s v=""/>
    <s v="Yes"/>
    <m/>
    <s v="U.S. Department of Agriculture loan(s)"/>
    <m/>
    <m/>
    <m/>
    <m/>
    <s v="No"/>
    <s v="No"/>
    <m/>
    <m/>
    <s v="Help navigating resources and/or policy changes"/>
    <s v="Help accessing financial assistance"/>
    <m/>
    <s v="Help accessing Personal Protective Equipment (PPE)"/>
    <s v="Help accessing supplies/chemicals"/>
    <m/>
    <m/>
    <s v="Help planning for or adjusting to any future reopening (flushing, financing reconnections, etc.)"/>
    <m/>
    <m/>
    <x v="19"/>
    <x v="0"/>
  </r>
  <r>
    <n v="11605621367"/>
    <x v="2"/>
    <s v="1"/>
    <m/>
    <x v="1"/>
    <x v="2"/>
    <x v="7"/>
    <s v="1 to 10%"/>
    <n v="3"/>
    <n v="0"/>
    <n v="0"/>
    <s v="Don't know"/>
    <s v=""/>
    <s v="Not sure"/>
    <m/>
    <m/>
    <m/>
    <m/>
    <m/>
    <m/>
    <m/>
    <m/>
    <m/>
    <m/>
    <m/>
    <m/>
    <m/>
    <n v="0"/>
    <s v="0 - 9%"/>
    <m/>
    <s v=""/>
    <s v="Yes"/>
    <m/>
    <s v="U.S. Department of Agriculture loan(s)"/>
    <m/>
    <m/>
    <m/>
    <m/>
    <s v="No"/>
    <s v="Yes"/>
    <s v="Personnel backups"/>
    <m/>
    <s v="Help navigating resources and/or policy changes"/>
    <m/>
    <s v="Help with operations and maintenance"/>
    <m/>
    <m/>
    <m/>
    <m/>
    <m/>
    <m/>
    <m/>
    <x v="841"/>
    <x v="0"/>
  </r>
  <r>
    <n v="11605682337"/>
    <x v="8"/>
    <s v="1"/>
    <m/>
    <x v="0"/>
    <x v="2"/>
    <x v="21"/>
    <s v="21 to 30%"/>
    <n v="2"/>
    <n v="2"/>
    <n v="1"/>
    <s v="Don't know"/>
    <s v=""/>
    <s v="Not sure"/>
    <m/>
    <m/>
    <m/>
    <m/>
    <m/>
    <m/>
    <m/>
    <m/>
    <m/>
    <m/>
    <m/>
    <m/>
    <m/>
    <n v="0"/>
    <s v="0 - 9%"/>
    <m/>
    <s v=""/>
    <s v="Yes"/>
    <m/>
    <m/>
    <m/>
    <m/>
    <m/>
    <s v="Communities Unlimited"/>
    <s v="No"/>
    <s v="No"/>
    <m/>
    <m/>
    <m/>
    <m/>
    <m/>
    <s v="Help accessing Personal Protective Equipment (PPE)"/>
    <m/>
    <m/>
    <m/>
    <s v="Help planning for or adjusting to any future reopening (flushing, financing reconnections, etc.)"/>
    <m/>
    <m/>
    <x v="842"/>
    <x v="0"/>
  </r>
  <r>
    <n v="11605692459"/>
    <x v="1"/>
    <s v="Multiple"/>
    <m/>
    <x v="0"/>
    <x v="2"/>
    <x v="51"/>
    <s v="61 to 70%"/>
    <n v="0"/>
    <n v="1"/>
    <n v="1"/>
    <s v="More than a year"/>
    <n v="15"/>
    <s v="No"/>
    <m/>
    <m/>
    <m/>
    <m/>
    <m/>
    <m/>
    <m/>
    <m/>
    <m/>
    <m/>
    <m/>
    <m/>
    <m/>
    <n v="0"/>
    <s v="0 - 9%"/>
    <m/>
    <s v=""/>
    <s v="Yes"/>
    <s v="Bond(s)"/>
    <m/>
    <m/>
    <m/>
    <m/>
    <m/>
    <s v="No"/>
    <s v="No"/>
    <m/>
    <s v="None/NA"/>
    <m/>
    <m/>
    <m/>
    <m/>
    <m/>
    <m/>
    <m/>
    <m/>
    <s v="Not sure"/>
    <m/>
    <x v="843"/>
    <x v="0"/>
  </r>
  <r>
    <n v="11605737231"/>
    <x v="1"/>
    <s v="1"/>
    <m/>
    <x v="0"/>
    <x v="1"/>
    <x v="3"/>
    <m/>
    <n v="2"/>
    <n v="1"/>
    <n v="0"/>
    <s v="Don't know"/>
    <s v=""/>
    <s v="Not sure"/>
    <m/>
    <m/>
    <m/>
    <m/>
    <m/>
    <m/>
    <m/>
    <m/>
    <m/>
    <m/>
    <m/>
    <m/>
    <m/>
    <n v="0"/>
    <s v="0 - 9%"/>
    <m/>
    <s v=""/>
    <s v="Yes"/>
    <m/>
    <s v="U.S. Department of Agriculture loan(s)"/>
    <m/>
    <m/>
    <m/>
    <m/>
    <s v="Not applicable"/>
    <s v="Not sure"/>
    <m/>
    <m/>
    <m/>
    <m/>
    <m/>
    <m/>
    <m/>
    <m/>
    <m/>
    <m/>
    <s v="Not sure"/>
    <m/>
    <x v="19"/>
    <x v="0"/>
  </r>
  <r>
    <n v="11605738137"/>
    <x v="2"/>
    <s v="1"/>
    <m/>
    <x v="0"/>
    <x v="1"/>
    <x v="5"/>
    <s v="31 to 40%"/>
    <n v="4"/>
    <n v="0"/>
    <n v="0"/>
    <s v="2 to 6 months"/>
    <n v="4"/>
    <s v="Yes"/>
    <s v="paying staff"/>
    <s v="keeping staff"/>
    <m/>
    <m/>
    <m/>
    <m/>
    <s v="delaying or impeding capital improvement projects"/>
    <s v="paying back existing debt"/>
    <m/>
    <m/>
    <m/>
    <s v="Decrease"/>
    <n v="1.8"/>
    <n v="-1.8"/>
    <s v="-10 - -1%"/>
    <n v="5151"/>
    <n v="-5151"/>
    <s v="Yes"/>
    <s v="Bond(s)"/>
    <m/>
    <m/>
    <m/>
    <m/>
    <m/>
    <s v="No"/>
    <s v="Yes"/>
    <s v="No details provided - just listed agency they're partnering with"/>
    <m/>
    <s v="Help navigating resources and/or policy changes"/>
    <s v="Help accessing financial assistance"/>
    <m/>
    <s v="Help accessing Personal Protective Equipment (PPE)"/>
    <m/>
    <m/>
    <m/>
    <m/>
    <s v="Not sure"/>
    <m/>
    <x v="844"/>
    <x v="0"/>
  </r>
  <r>
    <n v="11605745601"/>
    <x v="18"/>
    <s v="1"/>
    <m/>
    <x v="1"/>
    <x v="3"/>
    <x v="11"/>
    <s v="1 to 10%"/>
    <n v="0"/>
    <n v="3"/>
    <n v="0"/>
    <s v="7 to 12 months"/>
    <n v="9"/>
    <s v="Yes"/>
    <s v="paying staff"/>
    <s v="keeping staff"/>
    <s v="paying bills, like electricity"/>
    <s v="paying for chemicals"/>
    <s v="maintaining our system"/>
    <s v="complying with state and/or federal regulations"/>
    <s v="delaying or impeding capital improvement projects"/>
    <s v="paying back existing debt"/>
    <s v="unsure"/>
    <m/>
    <m/>
    <s v="Decrease"/>
    <n v="10"/>
    <n v="-10"/>
    <s v="-10 - -1%"/>
    <n v="1000"/>
    <n v="-1000"/>
    <s v="Yes"/>
    <m/>
    <s v="U.S. Department of Agriculture loan(s)"/>
    <s v="State Revolving Fund loan(s)"/>
    <m/>
    <m/>
    <m/>
    <s v="No"/>
    <s v="Yes"/>
    <s v="Communication/Discussion - Sharing ideas/see what other organizations are doing"/>
    <m/>
    <s v="Help navigating resources and/or policy changes"/>
    <s v="Help accessing financial assistance"/>
    <s v="Help with operations and maintenance"/>
    <s v="Help accessing Personal Protective Equipment (PPE)"/>
    <s v="Help accessing supplies/chemicals"/>
    <m/>
    <s v="Help communicating with customers"/>
    <s v="Help planning for or adjusting to any future reopening (flushing, financing reconnections, etc.)"/>
    <s v="Not sure"/>
    <m/>
    <x v="845"/>
    <x v="0"/>
  </r>
  <r>
    <n v="11605761386"/>
    <x v="2"/>
    <s v="1"/>
    <m/>
    <x v="1"/>
    <x v="3"/>
    <x v="7"/>
    <s v="1 to 10%"/>
    <n v="1"/>
    <n v="1"/>
    <n v="0"/>
    <s v="Don't know"/>
    <s v=""/>
    <s v="Not sure"/>
    <m/>
    <m/>
    <m/>
    <m/>
    <m/>
    <m/>
    <m/>
    <m/>
    <m/>
    <m/>
    <m/>
    <m/>
    <m/>
    <n v="0"/>
    <s v="0 - 9%"/>
    <m/>
    <s v=""/>
    <s v="No"/>
    <m/>
    <m/>
    <m/>
    <s v="Not borrowing"/>
    <m/>
    <m/>
    <s v="Not applicable"/>
    <s v="No"/>
    <m/>
    <m/>
    <m/>
    <m/>
    <m/>
    <m/>
    <m/>
    <m/>
    <m/>
    <m/>
    <s v="Not sure"/>
    <m/>
    <x v="846"/>
    <x v="0"/>
  </r>
  <r>
    <n v="11605796373"/>
    <x v="2"/>
    <s v="1"/>
    <m/>
    <x v="1"/>
    <x v="2"/>
    <x v="4"/>
    <s v="1 to 10%"/>
    <n v="2"/>
    <n v="0"/>
    <n v="0"/>
    <s v="Don't know"/>
    <s v=""/>
    <s v="Not sure"/>
    <m/>
    <m/>
    <m/>
    <m/>
    <m/>
    <m/>
    <m/>
    <m/>
    <m/>
    <m/>
    <m/>
    <m/>
    <m/>
    <n v="0"/>
    <s v="0 - 9%"/>
    <m/>
    <s v=""/>
    <s v="Yes"/>
    <m/>
    <s v="U.S. Department of Agriculture loan(s)"/>
    <m/>
    <m/>
    <m/>
    <m/>
    <s v="No"/>
    <s v="No"/>
    <m/>
    <m/>
    <m/>
    <m/>
    <m/>
    <m/>
    <m/>
    <m/>
    <m/>
    <m/>
    <s v="Not sure"/>
    <m/>
    <x v="847"/>
    <x v="0"/>
  </r>
  <r>
    <n v="11605809453"/>
    <x v="18"/>
    <s v="4"/>
    <m/>
    <x v="1"/>
    <x v="0"/>
    <x v="3"/>
    <m/>
    <n v="0"/>
    <n v="0"/>
    <n v="2"/>
    <s v="Don't know"/>
    <s v=""/>
    <s v="Yes"/>
    <m/>
    <m/>
    <m/>
    <m/>
    <m/>
    <m/>
    <m/>
    <s v="paying back existing debt"/>
    <s v="unsure"/>
    <m/>
    <m/>
    <s v="No change"/>
    <n v="0"/>
    <n v="0"/>
    <s v="0 - 9%"/>
    <n v="0"/>
    <n v="0"/>
    <s v="Yes"/>
    <m/>
    <m/>
    <m/>
    <m/>
    <m/>
    <s v="State gov. agency"/>
    <s v="No"/>
    <s v="No"/>
    <m/>
    <m/>
    <m/>
    <m/>
    <m/>
    <m/>
    <m/>
    <m/>
    <m/>
    <m/>
    <s v="Not sure"/>
    <m/>
    <x v="19"/>
    <x v="0"/>
  </r>
  <r>
    <n v="11605811876"/>
    <x v="2"/>
    <s v="1"/>
    <m/>
    <x v="0"/>
    <x v="2"/>
    <x v="30"/>
    <s v="11 to 20%"/>
    <n v="6"/>
    <n v="0"/>
    <n v="0"/>
    <s v="More than a year"/>
    <n v="15"/>
    <s v="Yes"/>
    <m/>
    <m/>
    <m/>
    <m/>
    <m/>
    <m/>
    <s v="delaying or impeding capital improvement projects"/>
    <s v="paying back existing debt"/>
    <m/>
    <m/>
    <m/>
    <s v="Decrease"/>
    <n v="12"/>
    <n v="-12"/>
    <s v="-20 - -11%"/>
    <n v="4976"/>
    <n v="-4976"/>
    <s v="Yes"/>
    <m/>
    <m/>
    <s v="State Revolving Fund loan(s)"/>
    <m/>
    <m/>
    <m/>
    <s v="No"/>
    <s v="No"/>
    <m/>
    <m/>
    <m/>
    <m/>
    <m/>
    <m/>
    <m/>
    <m/>
    <m/>
    <m/>
    <s v="Not sure"/>
    <m/>
    <x v="848"/>
    <x v="0"/>
  </r>
  <r>
    <n v="11605884835"/>
    <x v="27"/>
    <s v="Multiple"/>
    <m/>
    <x v="1"/>
    <x v="2"/>
    <x v="13"/>
    <s v="1 to 10%"/>
    <n v="3"/>
    <n v="0"/>
    <n v="1"/>
    <s v="Don't know"/>
    <s v=""/>
    <s v="Yes"/>
    <m/>
    <m/>
    <m/>
    <m/>
    <m/>
    <m/>
    <m/>
    <m/>
    <m/>
    <m/>
    <s v="Payment collection"/>
    <s v="Decrease"/>
    <n v="10"/>
    <n v="-10"/>
    <s v="-10 - -1%"/>
    <n v="5000"/>
    <n v="-5000"/>
    <m/>
    <m/>
    <m/>
    <m/>
    <m/>
    <m/>
    <m/>
    <m/>
    <m/>
    <m/>
    <m/>
    <m/>
    <m/>
    <m/>
    <m/>
    <m/>
    <m/>
    <m/>
    <m/>
    <m/>
    <m/>
    <x v="19"/>
    <x v="0"/>
  </r>
  <r>
    <n v="11605889611"/>
    <x v="18"/>
    <s v="1"/>
    <m/>
    <x v="1"/>
    <x v="3"/>
    <x v="6"/>
    <s v="0 percent"/>
    <n v="0"/>
    <n v="1"/>
    <n v="0"/>
    <s v="More than a year"/>
    <n v="15"/>
    <s v="No"/>
    <m/>
    <m/>
    <m/>
    <m/>
    <m/>
    <m/>
    <m/>
    <m/>
    <m/>
    <m/>
    <m/>
    <m/>
    <m/>
    <n v="0"/>
    <s v="0 - 9%"/>
    <m/>
    <s v=""/>
    <s v="No"/>
    <m/>
    <m/>
    <m/>
    <s v="Not borrowing"/>
    <m/>
    <m/>
    <s v="Not applicable"/>
    <s v="No"/>
    <m/>
    <s v="None (no cases in area)"/>
    <m/>
    <m/>
    <m/>
    <m/>
    <m/>
    <m/>
    <m/>
    <m/>
    <s v="Not sure"/>
    <m/>
    <x v="522"/>
    <x v="0"/>
  </r>
  <r>
    <n v="11605904246"/>
    <x v="15"/>
    <s v="1"/>
    <m/>
    <x v="0"/>
    <x v="2"/>
    <x v="3"/>
    <m/>
    <n v="1"/>
    <n v="0"/>
    <n v="0"/>
    <s v="2 to 6 months"/>
    <n v="4"/>
    <s v="Yes"/>
    <s v="paying staff"/>
    <s v="keeping staff"/>
    <s v="paying bills, like electricity"/>
    <s v="paying for chemicals"/>
    <s v="maintaining our system"/>
    <s v="complying with state and/or federal regulations"/>
    <s v="delaying or impeding capital improvement projects"/>
    <s v="paying back existing debt"/>
    <m/>
    <m/>
    <m/>
    <s v="Decrease"/>
    <n v="30"/>
    <n v="-30"/>
    <s v="-30 - -21%"/>
    <n v="15625"/>
    <n v="-15625"/>
    <s v="Yes"/>
    <m/>
    <s v="U.S. Department of Agriculture loan(s)"/>
    <m/>
    <m/>
    <m/>
    <m/>
    <s v="Yes"/>
    <s v="Yes"/>
    <s v="No details provided - just listed agency they're partnering with"/>
    <s v="Miscellaneous"/>
    <s v="Help navigating resources and/or policy changes"/>
    <s v="Help accessing financial assistance"/>
    <m/>
    <m/>
    <m/>
    <m/>
    <m/>
    <m/>
    <m/>
    <m/>
    <x v="849"/>
    <x v="0"/>
  </r>
  <r>
    <n v="11605905826"/>
    <x v="1"/>
    <s v="1"/>
    <m/>
    <x v="0"/>
    <x v="4"/>
    <x v="7"/>
    <s v="1 to 10%"/>
    <n v="26"/>
    <n v="0"/>
    <n v="0"/>
    <s v="Don't know"/>
    <s v=""/>
    <s v="Not sure"/>
    <m/>
    <m/>
    <m/>
    <m/>
    <m/>
    <m/>
    <m/>
    <m/>
    <m/>
    <m/>
    <m/>
    <m/>
    <m/>
    <n v="0"/>
    <s v="0 - 9%"/>
    <m/>
    <s v=""/>
    <s v="Yes"/>
    <s v="Bond(s)"/>
    <m/>
    <m/>
    <m/>
    <m/>
    <m/>
    <s v="Not applicable"/>
    <s v="No"/>
    <s v="None/NA"/>
    <s v="None/NA"/>
    <m/>
    <m/>
    <m/>
    <m/>
    <m/>
    <m/>
    <m/>
    <m/>
    <s v="Not sure"/>
    <m/>
    <x v="850"/>
    <x v="0"/>
  </r>
  <r>
    <n v="11605910257"/>
    <x v="1"/>
    <s v="Multiple"/>
    <m/>
    <x v="0"/>
    <x v="4"/>
    <x v="14"/>
    <s v="11 to 20%"/>
    <n v="40"/>
    <n v="0"/>
    <n v="0"/>
    <s v="More than a year"/>
    <n v="15"/>
    <s v="Yes"/>
    <m/>
    <m/>
    <m/>
    <m/>
    <s v="maintaining our system"/>
    <m/>
    <s v="delaying or impeding capital improvement projects"/>
    <s v="paying back existing debt"/>
    <m/>
    <m/>
    <m/>
    <s v="No change"/>
    <n v="0"/>
    <n v="0"/>
    <s v="0 - 9%"/>
    <n v="0"/>
    <n v="0"/>
    <s v="Yes"/>
    <s v="Bond(s)"/>
    <m/>
    <m/>
    <m/>
    <m/>
    <m/>
    <s v="No"/>
    <s v="No"/>
    <m/>
    <m/>
    <m/>
    <m/>
    <m/>
    <s v="Help accessing Personal Protective Equipment (PPE)"/>
    <m/>
    <m/>
    <m/>
    <m/>
    <m/>
    <m/>
    <x v="19"/>
    <x v="0"/>
  </r>
  <r>
    <n v="11605916945"/>
    <x v="8"/>
    <s v="1"/>
    <m/>
    <x v="1"/>
    <x v="0"/>
    <x v="3"/>
    <m/>
    <n v="3"/>
    <n v="0"/>
    <n v="0"/>
    <s v="7 to 12 months"/>
    <n v="9"/>
    <s v="Yes"/>
    <s v="paying staff"/>
    <m/>
    <m/>
    <m/>
    <s v="maintaining our system"/>
    <m/>
    <m/>
    <s v="paying back existing debt"/>
    <m/>
    <m/>
    <m/>
    <s v="No change"/>
    <n v="0"/>
    <n v="0"/>
    <s v="0 - 9%"/>
    <n v="0"/>
    <n v="0"/>
    <m/>
    <m/>
    <m/>
    <m/>
    <m/>
    <m/>
    <m/>
    <m/>
    <m/>
    <m/>
    <m/>
    <m/>
    <m/>
    <m/>
    <m/>
    <m/>
    <m/>
    <m/>
    <m/>
    <m/>
    <m/>
    <x v="851"/>
    <x v="0"/>
  </r>
  <r>
    <n v="11605926205"/>
    <x v="8"/>
    <s v="1"/>
    <m/>
    <x v="0"/>
    <x v="4"/>
    <x v="34"/>
    <s v="51 to 60%"/>
    <n v="21"/>
    <n v="1"/>
    <n v="0"/>
    <s v="More than a year"/>
    <n v="15"/>
    <s v="No"/>
    <m/>
    <m/>
    <m/>
    <m/>
    <m/>
    <m/>
    <m/>
    <m/>
    <m/>
    <m/>
    <m/>
    <m/>
    <m/>
    <n v="0"/>
    <s v="0 - 9%"/>
    <m/>
    <s v=""/>
    <s v="No"/>
    <m/>
    <m/>
    <m/>
    <s v="Not borrowing"/>
    <m/>
    <m/>
    <s v="Not applicable"/>
    <s v="No"/>
    <m/>
    <m/>
    <m/>
    <m/>
    <m/>
    <m/>
    <m/>
    <m/>
    <m/>
    <m/>
    <m/>
    <s v="None/NA"/>
    <x v="852"/>
    <x v="0"/>
  </r>
  <r>
    <n v="11605927949"/>
    <x v="18"/>
    <s v="2"/>
    <m/>
    <x v="0"/>
    <x v="4"/>
    <x v="66"/>
    <s v="41 to 50%"/>
    <n v="15"/>
    <n v="0"/>
    <n v="4"/>
    <s v="More than a year"/>
    <n v="15"/>
    <s v="Yes"/>
    <s v="paying staff"/>
    <m/>
    <s v="paying bills, like electricity"/>
    <s v="paying for chemicals"/>
    <s v="maintaining our system"/>
    <s v="complying with state and/or federal regulations"/>
    <s v="delaying or impeding capital improvement projects"/>
    <m/>
    <m/>
    <m/>
    <m/>
    <s v="Decrease"/>
    <n v="25"/>
    <n v="-25"/>
    <s v="-30 - -21%"/>
    <m/>
    <s v=""/>
    <s v="Yes"/>
    <s v="Bond(s)"/>
    <s v="U.S. Department of Agriculture loan(s)"/>
    <m/>
    <m/>
    <m/>
    <m/>
    <s v="No"/>
    <s v="Yes"/>
    <s v="Personnel backups"/>
    <s v="Compliance with disinfection/social distancing protocols"/>
    <m/>
    <m/>
    <m/>
    <m/>
    <m/>
    <m/>
    <m/>
    <m/>
    <s v="Not sure"/>
    <m/>
    <x v="853"/>
    <x v="0"/>
  </r>
  <r>
    <n v="11605929776"/>
    <x v="1"/>
    <s v="1"/>
    <m/>
    <x v="1"/>
    <x v="3"/>
    <x v="3"/>
    <m/>
    <m/>
    <m/>
    <m/>
    <s v="Don't know"/>
    <s v=""/>
    <s v="Not sure"/>
    <m/>
    <m/>
    <m/>
    <m/>
    <m/>
    <m/>
    <m/>
    <m/>
    <m/>
    <m/>
    <m/>
    <m/>
    <m/>
    <n v="0"/>
    <s v="0 - 9%"/>
    <m/>
    <s v=""/>
    <m/>
    <m/>
    <m/>
    <m/>
    <m/>
    <s v="Do not want to answer"/>
    <m/>
    <s v="Not applicable"/>
    <s v="Yes"/>
    <s v="Request for funding"/>
    <s v="System hardship"/>
    <m/>
    <m/>
    <m/>
    <m/>
    <m/>
    <m/>
    <m/>
    <m/>
    <s v="Not sure"/>
    <m/>
    <x v="854"/>
    <x v="0"/>
  </r>
  <r>
    <n v="11605949902"/>
    <x v="1"/>
    <s v="1"/>
    <m/>
    <x v="0"/>
    <x v="3"/>
    <x v="11"/>
    <s v="1 to 10%"/>
    <n v="0"/>
    <n v="1"/>
    <n v="1"/>
    <s v="More than a year"/>
    <n v="15"/>
    <s v="No"/>
    <m/>
    <m/>
    <m/>
    <m/>
    <m/>
    <m/>
    <m/>
    <m/>
    <m/>
    <m/>
    <m/>
    <m/>
    <m/>
    <n v="0"/>
    <s v="0 - 9%"/>
    <m/>
    <s v=""/>
    <s v="Yes"/>
    <m/>
    <s v="U.S. Department of Agriculture loan(s)"/>
    <m/>
    <m/>
    <m/>
    <m/>
    <s v="No"/>
    <s v="No"/>
    <m/>
    <m/>
    <m/>
    <m/>
    <m/>
    <m/>
    <m/>
    <m/>
    <m/>
    <m/>
    <s v="Not sure"/>
    <m/>
    <x v="855"/>
    <x v="0"/>
  </r>
  <r>
    <n v="11605949934"/>
    <x v="15"/>
    <s v="Multiple"/>
    <m/>
    <x v="1"/>
    <x v="0"/>
    <x v="0"/>
    <s v="21 to 30%"/>
    <n v="2"/>
    <n v="1"/>
    <n v="0"/>
    <s v="More than a year"/>
    <n v="15"/>
    <s v="Yes"/>
    <s v="paying staff"/>
    <s v="keeping staff"/>
    <s v="paying bills, like electricity"/>
    <s v="paying for chemicals"/>
    <s v="maintaining our system"/>
    <m/>
    <m/>
    <s v="paying back existing debt"/>
    <m/>
    <m/>
    <m/>
    <s v="Decrease"/>
    <n v="18"/>
    <n v="-18"/>
    <s v="-20 - -11%"/>
    <n v="31341"/>
    <n v="-31341"/>
    <s v="Yes"/>
    <s v="Bond(s)"/>
    <s v="U.S. Department of Agriculture loan(s)"/>
    <m/>
    <m/>
    <m/>
    <m/>
    <s v="No"/>
    <s v="Yes"/>
    <s v="No details provided - just listed agency they're partnering with"/>
    <m/>
    <m/>
    <s v="Help accessing financial assistance"/>
    <m/>
    <m/>
    <m/>
    <m/>
    <m/>
    <m/>
    <m/>
    <m/>
    <x v="19"/>
    <x v="0"/>
  </r>
  <r>
    <n v="11605949967"/>
    <x v="15"/>
    <s v="1"/>
    <m/>
    <x v="2"/>
    <x v="1"/>
    <x v="58"/>
    <s v="31 to 40%"/>
    <n v="2"/>
    <n v="0"/>
    <n v="0"/>
    <s v="7 to 12 months"/>
    <n v="9"/>
    <s v="Yes"/>
    <m/>
    <m/>
    <s v="paying bills, like electricity"/>
    <s v="paying for chemicals"/>
    <m/>
    <s v="complying with state and/or federal regulations"/>
    <s v="delaying or impeding capital improvement projects"/>
    <m/>
    <m/>
    <m/>
    <m/>
    <s v="Decrease"/>
    <n v="4"/>
    <n v="-4"/>
    <s v="-10 - -1%"/>
    <n v="1000"/>
    <n v="-1000"/>
    <s v="No"/>
    <m/>
    <m/>
    <m/>
    <s v="Not borrowing"/>
    <m/>
    <m/>
    <s v="Not applicable"/>
    <s v="No"/>
    <m/>
    <m/>
    <m/>
    <m/>
    <m/>
    <s v="Help accessing Personal Protective Equipment (PPE)"/>
    <s v="Help accessing supplies/chemicals"/>
    <m/>
    <m/>
    <s v="Help planning for or adjusting to any future reopening (flushing, financing reconnections, etc.)"/>
    <m/>
    <m/>
    <x v="815"/>
    <x v="0"/>
  </r>
  <r>
    <n v="11605955741"/>
    <x v="15"/>
    <s v="3"/>
    <m/>
    <x v="0"/>
    <x v="2"/>
    <x v="9"/>
    <s v="1 to 10%"/>
    <n v="1"/>
    <n v="0"/>
    <n v="0"/>
    <s v="7 to 12 months"/>
    <n v="9"/>
    <s v="No"/>
    <m/>
    <m/>
    <m/>
    <m/>
    <m/>
    <m/>
    <m/>
    <m/>
    <m/>
    <m/>
    <m/>
    <m/>
    <m/>
    <n v="0"/>
    <s v="0 - 9%"/>
    <m/>
    <s v=""/>
    <s v="No"/>
    <m/>
    <m/>
    <m/>
    <s v="Not borrowing"/>
    <m/>
    <m/>
    <s v="No"/>
    <s v="No"/>
    <m/>
    <m/>
    <s v="Help navigating resources and/or policy changes"/>
    <m/>
    <s v="Help with operations and maintenance"/>
    <s v="Help accessing Personal Protective Equipment (PPE)"/>
    <m/>
    <m/>
    <m/>
    <m/>
    <m/>
    <m/>
    <x v="19"/>
    <x v="0"/>
  </r>
  <r>
    <n v="11605960545"/>
    <x v="12"/>
    <s v="1"/>
    <m/>
    <x v="0"/>
    <x v="4"/>
    <x v="14"/>
    <s v="11 to 20%"/>
    <n v="23"/>
    <n v="1"/>
    <n v="0"/>
    <s v="2 to 6 months"/>
    <n v="4"/>
    <s v="Not sure"/>
    <m/>
    <m/>
    <m/>
    <m/>
    <m/>
    <m/>
    <m/>
    <m/>
    <m/>
    <m/>
    <m/>
    <m/>
    <m/>
    <n v="0"/>
    <s v="0 - 9%"/>
    <m/>
    <s v=""/>
    <s v="Yes"/>
    <m/>
    <m/>
    <s v="State Revolving Fund loan(s)"/>
    <m/>
    <m/>
    <m/>
    <s v="No"/>
    <s v="Yes"/>
    <s v="No details provided - just listed agency they're partnering with"/>
    <s v="None/NA"/>
    <m/>
    <m/>
    <m/>
    <m/>
    <m/>
    <m/>
    <m/>
    <m/>
    <s v="Not sure"/>
    <m/>
    <x v="19"/>
    <x v="0"/>
  </r>
  <r>
    <n v="11605997568"/>
    <x v="9"/>
    <s v="1"/>
    <m/>
    <x v="0"/>
    <x v="1"/>
    <x v="18"/>
    <s v="11 to 20%"/>
    <n v="15"/>
    <n v="0"/>
    <n v="0"/>
    <s v="Don't know"/>
    <s v=""/>
    <s v="Not sure"/>
    <m/>
    <m/>
    <m/>
    <m/>
    <m/>
    <m/>
    <m/>
    <m/>
    <m/>
    <m/>
    <m/>
    <m/>
    <m/>
    <n v="0"/>
    <s v="0 - 9%"/>
    <m/>
    <s v=""/>
    <s v="Yes"/>
    <m/>
    <s v="U.S. Department of Agriculture loan(s)"/>
    <s v="State Revolving Fund loan(s)"/>
    <m/>
    <m/>
    <m/>
    <s v="No"/>
    <s v="Yes"/>
    <s v="Personnel backups"/>
    <m/>
    <m/>
    <m/>
    <m/>
    <m/>
    <m/>
    <m/>
    <m/>
    <m/>
    <s v="Not sure"/>
    <m/>
    <x v="856"/>
    <x v="0"/>
  </r>
  <r>
    <n v="11606005986"/>
    <x v="1"/>
    <s v="1"/>
    <m/>
    <x v="0"/>
    <x v="1"/>
    <x v="18"/>
    <s v="11 to 20%"/>
    <n v="8"/>
    <n v="0"/>
    <n v="0"/>
    <s v="More than a year"/>
    <n v="15"/>
    <s v="No"/>
    <m/>
    <m/>
    <m/>
    <m/>
    <m/>
    <m/>
    <m/>
    <m/>
    <m/>
    <m/>
    <m/>
    <m/>
    <m/>
    <n v="0"/>
    <s v="0 - 9%"/>
    <m/>
    <s v=""/>
    <s v="Yes"/>
    <m/>
    <s v="U.S. Department of Agriculture loan(s)"/>
    <m/>
    <m/>
    <m/>
    <m/>
    <s v="No"/>
    <s v="No"/>
    <m/>
    <m/>
    <m/>
    <m/>
    <m/>
    <m/>
    <m/>
    <m/>
    <m/>
    <m/>
    <s v="Not sure"/>
    <m/>
    <x v="857"/>
    <x v="0"/>
  </r>
  <r>
    <n v="11606015125"/>
    <x v="0"/>
    <s v="1"/>
    <m/>
    <x v="0"/>
    <x v="2"/>
    <x v="5"/>
    <s v="31 to 40%"/>
    <n v="5"/>
    <n v="0"/>
    <n v="0"/>
    <s v="7 to 12 months"/>
    <n v="9"/>
    <s v="Yes"/>
    <m/>
    <m/>
    <m/>
    <m/>
    <m/>
    <m/>
    <s v="delaying or impeding capital improvement projects"/>
    <m/>
    <m/>
    <m/>
    <m/>
    <s v="Decrease"/>
    <m/>
    <s v=""/>
    <s v=""/>
    <m/>
    <s v=""/>
    <s v="Yes"/>
    <m/>
    <m/>
    <s v="State Revolving Fund loan(s)"/>
    <m/>
    <m/>
    <m/>
    <s v="No"/>
    <s v="No"/>
    <m/>
    <m/>
    <m/>
    <m/>
    <m/>
    <s v="Help accessing Personal Protective Equipment (PPE)"/>
    <s v="Help accessing supplies/chemicals"/>
    <m/>
    <m/>
    <m/>
    <m/>
    <m/>
    <x v="858"/>
    <x v="0"/>
  </r>
  <r>
    <n v="11606020574"/>
    <x v="15"/>
    <s v="1"/>
    <m/>
    <x v="0"/>
    <x v="2"/>
    <x v="4"/>
    <s v="1 to 10%"/>
    <n v="2"/>
    <n v="1"/>
    <n v="0"/>
    <s v="7 to 12 months"/>
    <n v="9"/>
    <s v="Yes"/>
    <s v="paying staff"/>
    <m/>
    <s v="paying bills, like electricity"/>
    <s v="paying for chemicals"/>
    <s v="maintaining our system"/>
    <m/>
    <m/>
    <s v="paying back existing debt"/>
    <m/>
    <m/>
    <m/>
    <s v="Decrease"/>
    <n v="15"/>
    <n v="-15"/>
    <s v="-20 - -11%"/>
    <n v="5187"/>
    <n v="-5187"/>
    <s v="Yes"/>
    <m/>
    <s v="U.S. Department of Agriculture loan(s)"/>
    <m/>
    <m/>
    <m/>
    <m/>
    <s v="No"/>
    <s v="Yes"/>
    <s v="No details provided - just listed agency they're partnering with"/>
    <m/>
    <m/>
    <s v="Help accessing financial assistance"/>
    <m/>
    <m/>
    <m/>
    <m/>
    <m/>
    <m/>
    <m/>
    <m/>
    <x v="859"/>
    <x v="0"/>
  </r>
  <r>
    <n v="11606033329"/>
    <x v="9"/>
    <s v="1"/>
    <m/>
    <x v="1"/>
    <x v="3"/>
    <x v="6"/>
    <s v="0 percent"/>
    <n v="2"/>
    <n v="1"/>
    <n v="0"/>
    <s v="Don't know"/>
    <s v=""/>
    <s v="Yes"/>
    <s v="paying staff"/>
    <s v="keeping staff"/>
    <s v="paying bills, like electricity"/>
    <s v="paying for chemicals"/>
    <s v="maintaining our system"/>
    <s v="complying with state and/or federal regulations"/>
    <m/>
    <m/>
    <m/>
    <m/>
    <m/>
    <s v="Decrease"/>
    <n v="100"/>
    <n v="-100"/>
    <s v="-100 - -91%"/>
    <n v="10000"/>
    <n v="-10000"/>
    <s v="No"/>
    <m/>
    <m/>
    <m/>
    <s v="Not borrowing"/>
    <m/>
    <m/>
    <s v="Not applicable"/>
    <s v="No"/>
    <m/>
    <m/>
    <s v="Help navigating resources and/or policy changes"/>
    <s v="Help accessing financial assistance"/>
    <s v="Help with operations and maintenance"/>
    <m/>
    <m/>
    <s v="Help complying with state and/or federal regulations"/>
    <m/>
    <s v="Help planning for or adjusting to any future reopening (flushing, financing reconnections, etc.)"/>
    <m/>
    <m/>
    <x v="860"/>
    <x v="1"/>
  </r>
  <r>
    <n v="11606051973"/>
    <x v="9"/>
    <s v="1"/>
    <m/>
    <x v="1"/>
    <x v="2"/>
    <x v="12"/>
    <s v="1 to 10%"/>
    <n v="0"/>
    <n v="6"/>
    <n v="0"/>
    <s v="More than a year"/>
    <n v="15"/>
    <s v="Not sure"/>
    <m/>
    <m/>
    <m/>
    <m/>
    <m/>
    <m/>
    <m/>
    <m/>
    <m/>
    <m/>
    <m/>
    <m/>
    <m/>
    <n v="0"/>
    <s v="0 - 9%"/>
    <m/>
    <s v=""/>
    <s v="Yes"/>
    <m/>
    <m/>
    <m/>
    <m/>
    <m/>
    <s v="USDA - grant"/>
    <s v="Not applicable"/>
    <s v="No"/>
    <m/>
    <m/>
    <m/>
    <s v="Help accessing financial assistance"/>
    <m/>
    <m/>
    <m/>
    <m/>
    <m/>
    <m/>
    <m/>
    <m/>
    <x v="861"/>
    <x v="0"/>
  </r>
  <r>
    <n v="11606080879"/>
    <x v="8"/>
    <s v="1"/>
    <m/>
    <x v="1"/>
    <x v="2"/>
    <x v="6"/>
    <s v="0 percent"/>
    <n v="0"/>
    <n v="2"/>
    <n v="0"/>
    <s v="Don't know"/>
    <s v=""/>
    <s v="No"/>
    <m/>
    <m/>
    <m/>
    <m/>
    <m/>
    <m/>
    <m/>
    <m/>
    <m/>
    <m/>
    <m/>
    <m/>
    <m/>
    <n v="0"/>
    <s v="0 - 9%"/>
    <m/>
    <s v=""/>
    <s v="Yes"/>
    <m/>
    <s v="U.S. Department of Agriculture loan(s)"/>
    <m/>
    <m/>
    <m/>
    <m/>
    <s v="No"/>
    <s v="No"/>
    <m/>
    <m/>
    <m/>
    <m/>
    <m/>
    <m/>
    <m/>
    <m/>
    <m/>
    <m/>
    <m/>
    <s v="None/NA"/>
    <x v="862"/>
    <x v="0"/>
  </r>
  <r>
    <n v="11606083693"/>
    <x v="9"/>
    <s v="1"/>
    <m/>
    <x v="1"/>
    <x v="3"/>
    <x v="3"/>
    <m/>
    <n v="1"/>
    <n v="1"/>
    <n v="0"/>
    <s v="2 to 6 months"/>
    <n v="4"/>
    <s v="Yes"/>
    <s v="paying staff"/>
    <s v="keeping staff"/>
    <s v="paying bills, like electricity"/>
    <s v="paying for chemicals"/>
    <s v="maintaining our system"/>
    <m/>
    <s v="delaying or impeding capital improvement projects"/>
    <m/>
    <m/>
    <m/>
    <m/>
    <s v="Decrease"/>
    <n v="50"/>
    <n v="-50"/>
    <s v="-50 - -41%"/>
    <n v="60000"/>
    <n v="-60000"/>
    <s v="No"/>
    <m/>
    <m/>
    <m/>
    <s v="Not borrowing"/>
    <m/>
    <m/>
    <s v="No"/>
    <s v="No"/>
    <m/>
    <m/>
    <s v="Help navigating resources and/or policy changes"/>
    <m/>
    <m/>
    <m/>
    <m/>
    <m/>
    <m/>
    <s v="Help planning for or adjusting to any future reopening (flushing, financing reconnections, etc.)"/>
    <m/>
    <m/>
    <x v="863"/>
    <x v="1"/>
  </r>
  <r>
    <n v="11606084831"/>
    <x v="2"/>
    <s v="1"/>
    <m/>
    <x v="0"/>
    <x v="3"/>
    <x v="11"/>
    <s v="1 to 10%"/>
    <n v="1"/>
    <n v="1"/>
    <n v="0"/>
    <s v="Less than 2 months"/>
    <n v="1"/>
    <s v="Not sure"/>
    <m/>
    <m/>
    <m/>
    <m/>
    <m/>
    <m/>
    <m/>
    <m/>
    <m/>
    <m/>
    <m/>
    <m/>
    <m/>
    <n v="0"/>
    <s v="0 - 9%"/>
    <m/>
    <s v=""/>
    <s v="Yes"/>
    <m/>
    <s v="U.S. Department of Agriculture loan(s)"/>
    <m/>
    <m/>
    <m/>
    <m/>
    <s v="No"/>
    <s v="Not sure"/>
    <m/>
    <m/>
    <m/>
    <m/>
    <m/>
    <m/>
    <m/>
    <m/>
    <m/>
    <m/>
    <s v="Not sure"/>
    <m/>
    <x v="864"/>
    <x v="0"/>
  </r>
  <r>
    <n v="11606087348"/>
    <x v="15"/>
    <s v="1"/>
    <m/>
    <x v="0"/>
    <x v="4"/>
    <x v="21"/>
    <s v="21 to 30%"/>
    <n v="7"/>
    <n v="2"/>
    <n v="0"/>
    <s v="More than a year"/>
    <n v="15"/>
    <s v="Not sure"/>
    <m/>
    <m/>
    <m/>
    <m/>
    <m/>
    <m/>
    <m/>
    <m/>
    <m/>
    <m/>
    <m/>
    <m/>
    <m/>
    <n v="0"/>
    <s v="0 - 9%"/>
    <m/>
    <s v=""/>
    <s v="Yes"/>
    <s v="Bond(s)"/>
    <m/>
    <m/>
    <m/>
    <m/>
    <m/>
    <s v="No"/>
    <s v="Yes"/>
    <s v="No details provided - just listed agency they're partnering with"/>
    <m/>
    <s v="Help navigating resources and/or policy changes"/>
    <m/>
    <m/>
    <m/>
    <m/>
    <m/>
    <m/>
    <m/>
    <m/>
    <m/>
    <x v="865"/>
    <x v="0"/>
  </r>
  <r>
    <n v="11606093079"/>
    <x v="9"/>
    <s v="1"/>
    <m/>
    <x v="1"/>
    <x v="3"/>
    <x v="36"/>
    <s v="11 to 20%"/>
    <n v="0"/>
    <n v="0"/>
    <n v="0"/>
    <s v="More than a year"/>
    <n v="15"/>
    <s v="No"/>
    <m/>
    <m/>
    <m/>
    <m/>
    <m/>
    <m/>
    <m/>
    <m/>
    <m/>
    <m/>
    <m/>
    <m/>
    <m/>
    <n v="0"/>
    <s v="0 - 9%"/>
    <m/>
    <s v=""/>
    <s v="No"/>
    <m/>
    <m/>
    <m/>
    <s v="Not borrowing"/>
    <m/>
    <m/>
    <m/>
    <s v="No"/>
    <m/>
    <m/>
    <m/>
    <m/>
    <m/>
    <m/>
    <s v="Help accessing supplies/chemicals"/>
    <m/>
    <m/>
    <m/>
    <m/>
    <m/>
    <x v="866"/>
    <x v="0"/>
  </r>
  <r>
    <n v="11606096483"/>
    <x v="15"/>
    <s v="1"/>
    <m/>
    <x v="0"/>
    <x v="2"/>
    <x v="8"/>
    <s v="21 to 30%"/>
    <n v="3"/>
    <n v="2"/>
    <n v="0"/>
    <s v="More than a year"/>
    <n v="15"/>
    <s v="No"/>
    <m/>
    <m/>
    <m/>
    <m/>
    <m/>
    <m/>
    <m/>
    <m/>
    <m/>
    <m/>
    <m/>
    <m/>
    <m/>
    <n v="0"/>
    <s v="0 - 9%"/>
    <m/>
    <s v=""/>
    <s v="Yes"/>
    <s v="Bond(s)"/>
    <s v="U.S. Department of Agriculture loan(s)"/>
    <m/>
    <m/>
    <m/>
    <m/>
    <s v="No"/>
    <s v="Yes"/>
    <s v="No details provided - just listed agency they're partnering with"/>
    <m/>
    <s v="Help navigating resources and/or policy changes"/>
    <s v="Help accessing financial assistance"/>
    <m/>
    <m/>
    <m/>
    <m/>
    <m/>
    <m/>
    <m/>
    <m/>
    <x v="867"/>
    <x v="0"/>
  </r>
  <r>
    <n v="11606106326"/>
    <x v="2"/>
    <s v="1"/>
    <m/>
    <x v="0"/>
    <x v="2"/>
    <x v="14"/>
    <s v="11 to 20%"/>
    <n v="4"/>
    <n v="1"/>
    <n v="0"/>
    <s v="7 to 12 months"/>
    <n v="9"/>
    <s v="Not sure"/>
    <m/>
    <m/>
    <m/>
    <m/>
    <m/>
    <m/>
    <m/>
    <m/>
    <m/>
    <m/>
    <m/>
    <m/>
    <m/>
    <n v="0"/>
    <s v="0 - 9%"/>
    <m/>
    <s v=""/>
    <s v="No"/>
    <m/>
    <m/>
    <m/>
    <s v="Not borrowing"/>
    <m/>
    <m/>
    <s v="Not applicable"/>
    <s v="Not sure"/>
    <m/>
    <m/>
    <m/>
    <m/>
    <m/>
    <m/>
    <m/>
    <m/>
    <m/>
    <m/>
    <s v="Not sure"/>
    <m/>
    <x v="868"/>
    <x v="0"/>
  </r>
  <r>
    <n v="11606108120"/>
    <x v="1"/>
    <s v="1"/>
    <m/>
    <x v="0"/>
    <x v="2"/>
    <x v="14"/>
    <s v="11 to 20%"/>
    <n v="5"/>
    <n v="0"/>
    <n v="0"/>
    <s v="More than a year"/>
    <n v="15"/>
    <s v="No"/>
    <m/>
    <m/>
    <m/>
    <m/>
    <m/>
    <m/>
    <m/>
    <m/>
    <m/>
    <m/>
    <m/>
    <m/>
    <m/>
    <n v="0"/>
    <s v="0 - 9%"/>
    <m/>
    <s v=""/>
    <s v="Yes"/>
    <s v="Bond(s)"/>
    <s v="U.S. Department of Agriculture loan(s)"/>
    <m/>
    <m/>
    <m/>
    <s v="Bank loan"/>
    <s v="No"/>
    <s v="No"/>
    <m/>
    <m/>
    <m/>
    <m/>
    <m/>
    <m/>
    <m/>
    <m/>
    <m/>
    <m/>
    <s v="Not sure"/>
    <m/>
    <x v="869"/>
    <x v="0"/>
  </r>
  <r>
    <n v="11606131647"/>
    <x v="1"/>
    <s v="1"/>
    <m/>
    <x v="0"/>
    <x v="4"/>
    <x v="8"/>
    <s v="21 to 30%"/>
    <n v="4"/>
    <n v="0"/>
    <n v="0"/>
    <s v="Don't know"/>
    <s v=""/>
    <s v="Yes"/>
    <s v="paying staff"/>
    <s v="keeping staff"/>
    <s v="paying bills, like electricity"/>
    <s v="paying for chemicals"/>
    <m/>
    <m/>
    <s v="delaying or impeding capital improvement projects"/>
    <m/>
    <m/>
    <m/>
    <m/>
    <s v="Decrease"/>
    <m/>
    <s v=""/>
    <s v=""/>
    <m/>
    <s v=""/>
    <m/>
    <m/>
    <m/>
    <m/>
    <m/>
    <m/>
    <m/>
    <m/>
    <m/>
    <m/>
    <m/>
    <m/>
    <m/>
    <m/>
    <m/>
    <m/>
    <m/>
    <m/>
    <m/>
    <m/>
    <m/>
    <x v="870"/>
    <x v="0"/>
  </r>
  <r>
    <n v="11606137012"/>
    <x v="2"/>
    <s v="1"/>
    <m/>
    <x v="0"/>
    <x v="1"/>
    <x v="28"/>
    <s v="11 to 20%"/>
    <n v="4"/>
    <n v="0"/>
    <n v="0"/>
    <s v="More than a year"/>
    <n v="15"/>
    <s v="Not sure"/>
    <m/>
    <m/>
    <m/>
    <m/>
    <m/>
    <m/>
    <m/>
    <m/>
    <m/>
    <m/>
    <m/>
    <m/>
    <m/>
    <n v="0"/>
    <s v="0 - 9%"/>
    <m/>
    <s v=""/>
    <s v="Yes"/>
    <m/>
    <s v="U.S. Department of Agriculture loan(s)"/>
    <m/>
    <m/>
    <m/>
    <m/>
    <s v="No"/>
    <s v="No"/>
    <m/>
    <m/>
    <m/>
    <s v="Help accessing financial assistance"/>
    <m/>
    <m/>
    <m/>
    <m/>
    <m/>
    <m/>
    <m/>
    <m/>
    <x v="871"/>
    <x v="0"/>
  </r>
  <r>
    <n v="11606161443"/>
    <x v="15"/>
    <s v="1"/>
    <m/>
    <x v="0"/>
    <x v="2"/>
    <x v="4"/>
    <s v="1 to 10%"/>
    <n v="1"/>
    <n v="1"/>
    <n v="0"/>
    <s v="7 to 12 months"/>
    <n v="9"/>
    <s v="Yes"/>
    <s v="paying staff"/>
    <s v="keeping staff"/>
    <s v="paying bills, like electricity"/>
    <s v="paying for chemicals"/>
    <s v="maintaining our system"/>
    <m/>
    <m/>
    <s v="paying back existing debt"/>
    <m/>
    <m/>
    <m/>
    <s v="Decrease"/>
    <n v="20"/>
    <n v="-20"/>
    <s v="-20 - -11%"/>
    <n v="11000"/>
    <n v="-11000"/>
    <s v="Yes"/>
    <m/>
    <s v="U.S. Department of Agriculture loan(s)"/>
    <m/>
    <m/>
    <m/>
    <m/>
    <s v="No"/>
    <s v="Yes"/>
    <s v="No details provided - just listed agency they're partnering with"/>
    <m/>
    <s v="Help navigating resources and/or policy changes"/>
    <s v="Help accessing financial assistance"/>
    <m/>
    <m/>
    <m/>
    <m/>
    <m/>
    <m/>
    <m/>
    <m/>
    <x v="872"/>
    <x v="0"/>
  </r>
  <r>
    <n v="11606172289"/>
    <x v="15"/>
    <s v="Multiple"/>
    <m/>
    <x v="1"/>
    <x v="1"/>
    <x v="4"/>
    <s v="1 to 10%"/>
    <n v="5"/>
    <n v="3"/>
    <n v="0"/>
    <s v="More than a year"/>
    <n v="15"/>
    <s v="Yes"/>
    <m/>
    <m/>
    <s v="paying bills, like electricity"/>
    <m/>
    <m/>
    <m/>
    <m/>
    <m/>
    <m/>
    <m/>
    <m/>
    <s v="Decrease"/>
    <n v="15"/>
    <n v="-15"/>
    <s v="-20 - -11%"/>
    <n v="18900"/>
    <n v="-18900"/>
    <s v="Yes"/>
    <s v="Bond(s)"/>
    <s v="U.S. Department of Agriculture loan(s)"/>
    <m/>
    <m/>
    <m/>
    <m/>
    <s v="No"/>
    <s v="Yes"/>
    <s v="No details provided - just listed agency they're partnering with"/>
    <m/>
    <s v="Help navigating resources and/or policy changes"/>
    <s v="Help accessing financial assistance"/>
    <m/>
    <m/>
    <m/>
    <m/>
    <m/>
    <m/>
    <m/>
    <m/>
    <x v="873"/>
    <x v="0"/>
  </r>
  <r>
    <n v="11606173075"/>
    <x v="2"/>
    <s v="1"/>
    <m/>
    <x v="0"/>
    <x v="1"/>
    <x v="18"/>
    <s v="11 to 20%"/>
    <n v="8"/>
    <n v="0"/>
    <n v="0"/>
    <s v="More than a year"/>
    <n v="15"/>
    <s v="Not sure"/>
    <m/>
    <m/>
    <m/>
    <m/>
    <m/>
    <m/>
    <m/>
    <m/>
    <m/>
    <m/>
    <m/>
    <m/>
    <m/>
    <n v="0"/>
    <s v="0 - 9%"/>
    <m/>
    <s v=""/>
    <s v="Yes"/>
    <m/>
    <s v="U.S. Department of Agriculture loan(s)"/>
    <m/>
    <m/>
    <m/>
    <m/>
    <s v="No"/>
    <s v="No"/>
    <m/>
    <s v="None/NA"/>
    <m/>
    <m/>
    <m/>
    <s v="Help accessing Personal Protective Equipment (PPE)"/>
    <m/>
    <m/>
    <m/>
    <m/>
    <m/>
    <m/>
    <x v="874"/>
    <x v="0"/>
  </r>
  <r>
    <n v="11606184460"/>
    <x v="15"/>
    <s v="Multiple"/>
    <m/>
    <x v="1"/>
    <x v="1"/>
    <x v="26"/>
    <s v="31 to 40%"/>
    <n v="5"/>
    <n v="0"/>
    <n v="0"/>
    <s v="7 to 12 months"/>
    <n v="9"/>
    <s v="Not sure"/>
    <m/>
    <m/>
    <m/>
    <m/>
    <m/>
    <m/>
    <m/>
    <m/>
    <m/>
    <m/>
    <m/>
    <m/>
    <m/>
    <n v="0"/>
    <s v="0 - 9%"/>
    <m/>
    <s v=""/>
    <s v="Yes"/>
    <s v="Bond(s)"/>
    <s v="U.S. Department of Agriculture loan(s)"/>
    <m/>
    <m/>
    <m/>
    <m/>
    <s v="No"/>
    <s v="Yes"/>
    <s v="No details provided - just listed agency they're partnering with"/>
    <m/>
    <s v="Help navigating resources and/or policy changes"/>
    <s v="Help accessing financial assistance"/>
    <m/>
    <m/>
    <m/>
    <m/>
    <m/>
    <m/>
    <m/>
    <m/>
    <x v="19"/>
    <x v="0"/>
  </r>
  <r>
    <n v="11606188857"/>
    <x v="18"/>
    <s v="Multiple"/>
    <m/>
    <x v="0"/>
    <x v="4"/>
    <x v="11"/>
    <s v="1 to 10%"/>
    <n v="26"/>
    <n v="3"/>
    <n v="0"/>
    <s v="Don't know"/>
    <s v=""/>
    <s v="Yes"/>
    <m/>
    <m/>
    <m/>
    <m/>
    <m/>
    <m/>
    <m/>
    <m/>
    <m/>
    <m/>
    <s v="None yet/too early to tell"/>
    <s v="No change"/>
    <n v="0"/>
    <n v="0"/>
    <s v="0 - 9%"/>
    <n v="0"/>
    <n v="0"/>
    <s v="Yes"/>
    <m/>
    <s v="U.S. Department of Agriculture loan(s)"/>
    <s v="State Revolving Fund loan(s)"/>
    <m/>
    <m/>
    <s v="State gov. agency"/>
    <s v="No"/>
    <s v="No"/>
    <m/>
    <m/>
    <m/>
    <m/>
    <m/>
    <s v="Help accessing Personal Protective Equipment (PPE)"/>
    <s v="Help accessing supplies/chemicals"/>
    <m/>
    <m/>
    <m/>
    <m/>
    <m/>
    <x v="19"/>
    <x v="0"/>
  </r>
  <r>
    <n v="11606195741"/>
    <x v="15"/>
    <s v="1"/>
    <m/>
    <x v="0"/>
    <x v="3"/>
    <x v="4"/>
    <s v="1 to 10%"/>
    <n v="2"/>
    <n v="0"/>
    <n v="0"/>
    <s v="More than a year"/>
    <n v="15"/>
    <s v="Not sure"/>
    <m/>
    <m/>
    <m/>
    <m/>
    <m/>
    <m/>
    <m/>
    <m/>
    <m/>
    <m/>
    <m/>
    <m/>
    <m/>
    <n v="0"/>
    <s v="0 - 9%"/>
    <m/>
    <s v=""/>
    <s v="Yes"/>
    <s v="Bond(s)"/>
    <s v="U.S. Department of Agriculture loan(s)"/>
    <m/>
    <m/>
    <m/>
    <m/>
    <s v="No"/>
    <s v="Yes"/>
    <s v="No details provided - just listed agency they're partnering with"/>
    <m/>
    <s v="Help navigating resources and/or policy changes"/>
    <s v="Help accessing financial assistance"/>
    <m/>
    <m/>
    <m/>
    <s v="Help complying with state and/or federal regulations"/>
    <m/>
    <m/>
    <m/>
    <m/>
    <x v="875"/>
    <x v="0"/>
  </r>
  <r>
    <n v="11606201659"/>
    <x v="1"/>
    <s v="1"/>
    <m/>
    <x v="0"/>
    <x v="2"/>
    <x v="8"/>
    <s v="21 to 30%"/>
    <n v="3"/>
    <n v="0"/>
    <n v="0"/>
    <s v="More than a year"/>
    <n v="15"/>
    <s v="No"/>
    <m/>
    <m/>
    <m/>
    <m/>
    <m/>
    <m/>
    <m/>
    <m/>
    <m/>
    <m/>
    <m/>
    <m/>
    <m/>
    <n v="0"/>
    <s v="0 - 9%"/>
    <m/>
    <s v=""/>
    <s v="Yes"/>
    <m/>
    <s v="U.S. Department of Agriculture loan(s)"/>
    <s v="State Revolving Fund loan(s)"/>
    <m/>
    <m/>
    <m/>
    <s v="No"/>
    <s v="No"/>
    <m/>
    <m/>
    <m/>
    <m/>
    <m/>
    <m/>
    <m/>
    <m/>
    <m/>
    <m/>
    <s v="Not sure"/>
    <m/>
    <x v="876"/>
    <x v="0"/>
  </r>
  <r>
    <n v="11606205689"/>
    <x v="2"/>
    <s v="1"/>
    <m/>
    <x v="0"/>
    <x v="2"/>
    <x v="28"/>
    <s v="11 to 20%"/>
    <n v="4"/>
    <n v="2"/>
    <n v="0"/>
    <s v="7 to 12 months"/>
    <n v="9"/>
    <s v="Not sure"/>
    <m/>
    <m/>
    <m/>
    <m/>
    <m/>
    <m/>
    <m/>
    <m/>
    <m/>
    <m/>
    <m/>
    <m/>
    <m/>
    <n v="0"/>
    <s v="0 - 9%"/>
    <m/>
    <s v=""/>
    <s v="Yes"/>
    <s v="Bond(s)"/>
    <s v="U.S. Department of Agriculture loan(s)"/>
    <m/>
    <m/>
    <m/>
    <m/>
    <s v="No"/>
    <s v="No"/>
    <m/>
    <s v="None/NA"/>
    <m/>
    <m/>
    <m/>
    <m/>
    <m/>
    <m/>
    <m/>
    <m/>
    <s v="Not sure"/>
    <m/>
    <x v="877"/>
    <x v="0"/>
  </r>
  <r>
    <n v="11606216243"/>
    <x v="21"/>
    <s v="1"/>
    <m/>
    <x v="0"/>
    <x v="1"/>
    <x v="14"/>
    <s v="11 to 20%"/>
    <n v="6"/>
    <n v="1"/>
    <n v="0"/>
    <s v="7 to 12 months"/>
    <n v="9"/>
    <s v="Yes"/>
    <s v="paying staff"/>
    <s v="keeping staff"/>
    <s v="paying bills, like electricity"/>
    <s v="paying for chemicals"/>
    <s v="maintaining our system"/>
    <s v="complying with state and/or federal regulations"/>
    <s v="delaying or impeding capital improvement projects"/>
    <s v="paying back existing debt"/>
    <m/>
    <m/>
    <m/>
    <s v="Decrease"/>
    <n v="30"/>
    <n v="-30"/>
    <s v="-30 - -21%"/>
    <m/>
    <s v=""/>
    <s v="Yes"/>
    <s v="Bond(s)"/>
    <m/>
    <s v="State Revolving Fund loan(s)"/>
    <m/>
    <m/>
    <m/>
    <s v="No"/>
    <s v="No"/>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s v="Help planning for or adjusting to any future reopening (flushing, financing reconnections, etc.)"/>
    <m/>
    <m/>
    <x v="878"/>
    <x v="0"/>
  </r>
  <r>
    <n v="11606230394"/>
    <x v="1"/>
    <s v="1"/>
    <m/>
    <x v="0"/>
    <x v="2"/>
    <x v="2"/>
    <s v="11 to 20%"/>
    <n v="4"/>
    <n v="0"/>
    <n v="0"/>
    <s v="Don't know"/>
    <s v=""/>
    <s v="No"/>
    <m/>
    <m/>
    <m/>
    <m/>
    <m/>
    <m/>
    <m/>
    <m/>
    <m/>
    <m/>
    <m/>
    <m/>
    <m/>
    <n v="0"/>
    <s v="0 - 9%"/>
    <m/>
    <s v=""/>
    <s v="Yes"/>
    <s v="Bond(s)"/>
    <s v="U.S. Department of Agriculture loan(s)"/>
    <m/>
    <m/>
    <m/>
    <m/>
    <s v="No"/>
    <s v="No"/>
    <m/>
    <m/>
    <m/>
    <s v="Help accessing financial assistance"/>
    <m/>
    <m/>
    <m/>
    <m/>
    <m/>
    <s v="Help planning for or adjusting to any future reopening (flushing, financing reconnections, etc.)"/>
    <m/>
    <m/>
    <x v="879"/>
    <x v="0"/>
  </r>
  <r>
    <n v="11606233154"/>
    <x v="1"/>
    <s v="1"/>
    <m/>
    <x v="1"/>
    <x v="4"/>
    <x v="21"/>
    <s v="21 to 30%"/>
    <n v="4"/>
    <n v="0"/>
    <n v="0"/>
    <s v="Don't know"/>
    <s v=""/>
    <s v="Not sure"/>
    <m/>
    <m/>
    <m/>
    <m/>
    <m/>
    <m/>
    <m/>
    <m/>
    <m/>
    <m/>
    <m/>
    <m/>
    <m/>
    <n v="0"/>
    <s v="0 - 9%"/>
    <m/>
    <s v=""/>
    <m/>
    <m/>
    <m/>
    <m/>
    <m/>
    <s v="Do not want to answer"/>
    <m/>
    <s v="No"/>
    <s v="Not sure"/>
    <m/>
    <m/>
    <m/>
    <m/>
    <m/>
    <m/>
    <m/>
    <m/>
    <m/>
    <m/>
    <s v="Not sure"/>
    <m/>
    <x v="880"/>
    <x v="0"/>
  </r>
  <r>
    <n v="11606233240"/>
    <x v="2"/>
    <s v="1"/>
    <m/>
    <x v="0"/>
    <x v="1"/>
    <x v="7"/>
    <s v="1 to 10%"/>
    <n v="8"/>
    <n v="3"/>
    <n v="0"/>
    <s v="7 to 12 months"/>
    <n v="9"/>
    <s v="Yes"/>
    <m/>
    <m/>
    <m/>
    <m/>
    <m/>
    <m/>
    <m/>
    <m/>
    <s v="unsure"/>
    <m/>
    <m/>
    <s v="No change"/>
    <n v="0"/>
    <n v="0"/>
    <s v="0 - 9%"/>
    <n v="0"/>
    <n v="0"/>
    <s v="Yes"/>
    <m/>
    <s v="U.S. Department of Agriculture loan(s)"/>
    <s v="State Revolving Fund loan(s)"/>
    <m/>
    <m/>
    <m/>
    <s v="No"/>
    <s v="No"/>
    <m/>
    <m/>
    <m/>
    <m/>
    <m/>
    <s v="Help accessing Personal Protective Equipment (PPE)"/>
    <m/>
    <m/>
    <m/>
    <m/>
    <m/>
    <m/>
    <x v="881"/>
    <x v="0"/>
  </r>
  <r>
    <n v="11606241527"/>
    <x v="2"/>
    <s v="1"/>
    <m/>
    <x v="0"/>
    <x v="1"/>
    <x v="18"/>
    <s v="11 to 20%"/>
    <n v="6"/>
    <n v="1"/>
    <n v="0"/>
    <s v="7 to 12 months"/>
    <n v="9"/>
    <s v="Yes"/>
    <m/>
    <m/>
    <m/>
    <m/>
    <m/>
    <m/>
    <m/>
    <m/>
    <s v="unsure"/>
    <m/>
    <m/>
    <s v="Decrease"/>
    <n v="8"/>
    <n v="-8"/>
    <s v="-10 - -1%"/>
    <n v="6776"/>
    <n v="-6776"/>
    <s v="Yes"/>
    <m/>
    <s v="U.S. Department of Agriculture loan(s)"/>
    <m/>
    <m/>
    <m/>
    <m/>
    <s v="No"/>
    <s v="No"/>
    <m/>
    <s v="Providing food/meals"/>
    <m/>
    <s v="Help accessing financial assistance"/>
    <m/>
    <m/>
    <m/>
    <m/>
    <m/>
    <m/>
    <m/>
    <m/>
    <x v="882"/>
    <x v="0"/>
  </r>
  <r>
    <n v="11606247164"/>
    <x v="9"/>
    <s v="1"/>
    <m/>
    <x v="1"/>
    <x v="3"/>
    <x v="3"/>
    <m/>
    <n v="4"/>
    <n v="0"/>
    <n v="1"/>
    <s v="Less than 2 months"/>
    <n v="1"/>
    <s v="Yes"/>
    <s v="paying staff"/>
    <s v="keeping staff"/>
    <s v="paying bills, like electricity"/>
    <m/>
    <m/>
    <m/>
    <s v="delaying or impeding capital improvement projects"/>
    <m/>
    <m/>
    <m/>
    <m/>
    <s v="Decrease"/>
    <n v="50"/>
    <n v="-50"/>
    <s v="-50 - -41%"/>
    <n v="15000"/>
    <n v="-15000"/>
    <s v="No"/>
    <m/>
    <m/>
    <m/>
    <s v="Not borrowing"/>
    <m/>
    <m/>
    <s v="Not applicable"/>
    <s v="No"/>
    <m/>
    <m/>
    <s v="Help navigating resources and/or policy changes"/>
    <s v="Help accessing financial assistance"/>
    <s v="Help with operations and maintenance"/>
    <s v="Help accessing Personal Protective Equipment (PPE)"/>
    <s v="Help accessing supplies/chemicals"/>
    <s v="Help complying with state and/or federal regulations"/>
    <s v="Help communicating with customers"/>
    <m/>
    <m/>
    <m/>
    <x v="883"/>
    <x v="0"/>
  </r>
  <r>
    <n v="11606264745"/>
    <x v="1"/>
    <s v="1"/>
    <m/>
    <x v="0"/>
    <x v="2"/>
    <x v="14"/>
    <s v="11 to 20%"/>
    <n v="4"/>
    <n v="0"/>
    <n v="1"/>
    <s v="More than a year"/>
    <n v="15"/>
    <s v="Yes"/>
    <s v="paying staff"/>
    <s v="keeping staff"/>
    <m/>
    <m/>
    <s v="maintaining our system"/>
    <s v="complying with state and/or federal regulations"/>
    <s v="delaying or impeding capital improvement projects"/>
    <m/>
    <m/>
    <m/>
    <m/>
    <s v="Decrease"/>
    <n v="10"/>
    <n v="-10"/>
    <s v="-10 - -1%"/>
    <n v="20000"/>
    <n v="-20000"/>
    <s v="Yes"/>
    <m/>
    <s v="U.S. Department of Agriculture loan(s)"/>
    <m/>
    <m/>
    <m/>
    <s v="CDBG Grant"/>
    <s v="No"/>
    <s v="Yes"/>
    <s v="Agreement"/>
    <s v="None/NA"/>
    <s v="Help navigating resources and/or policy changes"/>
    <s v="Help accessing financial assistance"/>
    <m/>
    <s v="Help accessing Personal Protective Equipment (PPE)"/>
    <s v="Help accessing supplies/chemicals"/>
    <s v="Help complying with state and/or federal regulations"/>
    <m/>
    <m/>
    <m/>
    <m/>
    <x v="884"/>
    <x v="0"/>
  </r>
  <r>
    <n v="11606268446"/>
    <x v="2"/>
    <s v="1"/>
    <m/>
    <x v="1"/>
    <x v="2"/>
    <x v="12"/>
    <s v="1 to 10%"/>
    <n v="1"/>
    <n v="1"/>
    <n v="0"/>
    <s v="7 to 12 months"/>
    <n v="9"/>
    <s v="No"/>
    <m/>
    <m/>
    <m/>
    <m/>
    <m/>
    <m/>
    <m/>
    <m/>
    <m/>
    <m/>
    <m/>
    <m/>
    <m/>
    <n v="0"/>
    <s v="0 - 9%"/>
    <m/>
    <s v=""/>
    <s v="Yes"/>
    <m/>
    <s v="U.S. Department of Agriculture loan(s)"/>
    <m/>
    <m/>
    <m/>
    <m/>
    <s v="Not applicable"/>
    <s v="Not sure"/>
    <m/>
    <m/>
    <m/>
    <m/>
    <m/>
    <m/>
    <m/>
    <m/>
    <m/>
    <m/>
    <s v="Not sure"/>
    <m/>
    <x v="885"/>
    <x v="0"/>
  </r>
  <r>
    <n v="11606270000"/>
    <x v="21"/>
    <s v="1"/>
    <m/>
    <x v="0"/>
    <x v="3"/>
    <x v="14"/>
    <s v="11 to 20%"/>
    <n v="5"/>
    <n v="1"/>
    <n v="1"/>
    <s v="More than a year"/>
    <n v="15"/>
    <s v="Yes"/>
    <m/>
    <m/>
    <m/>
    <m/>
    <m/>
    <m/>
    <s v="delaying or impeding capital improvement projects"/>
    <m/>
    <m/>
    <m/>
    <m/>
    <s v="No change"/>
    <n v="0"/>
    <n v="0"/>
    <s v="0 - 9%"/>
    <n v="0"/>
    <n v="0"/>
    <s v="Yes"/>
    <s v="Bond(s)"/>
    <s v="U.S. Department of Agriculture loan(s)"/>
    <s v="State Revolving Fund loan(s)"/>
    <m/>
    <m/>
    <m/>
    <s v="No"/>
    <s v="Not sure"/>
    <m/>
    <s v="None/NA"/>
    <m/>
    <m/>
    <m/>
    <m/>
    <m/>
    <s v="Help complying with state and/or federal regulations"/>
    <m/>
    <m/>
    <m/>
    <m/>
    <x v="886"/>
    <x v="0"/>
  </r>
  <r>
    <n v="11606279673"/>
    <x v="8"/>
    <s v="1"/>
    <m/>
    <x v="1"/>
    <x v="2"/>
    <x v="13"/>
    <s v="1 to 10%"/>
    <n v="0"/>
    <n v="2"/>
    <n v="0"/>
    <s v="7 to 12 months"/>
    <n v="9"/>
    <s v="Not sure"/>
    <m/>
    <m/>
    <m/>
    <m/>
    <m/>
    <m/>
    <m/>
    <m/>
    <m/>
    <m/>
    <m/>
    <m/>
    <m/>
    <n v="0"/>
    <s v="0 - 9%"/>
    <m/>
    <s v=""/>
    <s v="No"/>
    <m/>
    <m/>
    <m/>
    <s v="Not borrowing"/>
    <m/>
    <m/>
    <s v="Not applicable"/>
    <s v="No"/>
    <m/>
    <m/>
    <s v="Help navigating resources and/or policy changes"/>
    <s v="Help accessing financial assistance"/>
    <m/>
    <s v="Help accessing Personal Protective Equipment (PPE)"/>
    <s v="Help accessing supplies/chemicals"/>
    <m/>
    <m/>
    <s v="Help planning for or adjusting to any future reopening (flushing, financing reconnections, etc.)"/>
    <m/>
    <m/>
    <x v="19"/>
    <x v="0"/>
  </r>
  <r>
    <n v="11606282874"/>
    <x v="2"/>
    <s v="0"/>
    <m/>
    <x v="1"/>
    <x v="2"/>
    <x v="11"/>
    <s v="1 to 10%"/>
    <n v="2"/>
    <n v="1"/>
    <n v="0"/>
    <s v="7 to 12 months"/>
    <n v="9"/>
    <s v="No"/>
    <m/>
    <m/>
    <m/>
    <m/>
    <m/>
    <m/>
    <m/>
    <m/>
    <m/>
    <m/>
    <m/>
    <m/>
    <m/>
    <n v="0"/>
    <s v="0 - 9%"/>
    <m/>
    <s v=""/>
    <s v="Yes"/>
    <m/>
    <m/>
    <m/>
    <m/>
    <m/>
    <s v="Communities Unlimited"/>
    <s v="No"/>
    <s v="No"/>
    <m/>
    <s v="None/NA"/>
    <m/>
    <m/>
    <m/>
    <s v="Help accessing Personal Protective Equipment (PPE)"/>
    <m/>
    <m/>
    <m/>
    <m/>
    <m/>
    <m/>
    <x v="19"/>
    <x v="0"/>
  </r>
  <r>
    <n v="11606288378"/>
    <x v="1"/>
    <s v="1"/>
    <m/>
    <x v="0"/>
    <x v="2"/>
    <x v="7"/>
    <s v="1 to 10%"/>
    <n v="2"/>
    <n v="2"/>
    <n v="0"/>
    <s v="2 to 6 months"/>
    <n v="4"/>
    <s v="Yes"/>
    <s v="paying staff"/>
    <s v="keeping staff"/>
    <s v="paying bills, like electricity"/>
    <s v="paying for chemicals"/>
    <s v="maintaining our system"/>
    <s v="complying with state and/or federal regulations"/>
    <s v="delaying or impeding capital improvement projects"/>
    <s v="paying back existing debt"/>
    <m/>
    <m/>
    <m/>
    <s v="Decrease"/>
    <n v="15"/>
    <n v="-15"/>
    <s v="-20 - -11%"/>
    <m/>
    <s v=""/>
    <s v="Yes"/>
    <s v="Bond(s)"/>
    <s v="U.S. Department of Agriculture loan(s)"/>
    <m/>
    <m/>
    <m/>
    <m/>
    <s v="Yes"/>
    <s v="No"/>
    <m/>
    <s v="Providing food/meals"/>
    <s v="Help navigating resources and/or policy changes"/>
    <s v="Help accessing financial assistance"/>
    <m/>
    <m/>
    <m/>
    <m/>
    <m/>
    <m/>
    <m/>
    <m/>
    <x v="887"/>
    <x v="0"/>
  </r>
  <r>
    <n v="11606310405"/>
    <x v="1"/>
    <s v="1"/>
    <m/>
    <x v="1"/>
    <x v="2"/>
    <x v="11"/>
    <s v="1 to 10%"/>
    <n v="0"/>
    <n v="0"/>
    <n v="3"/>
    <s v="2 to 6 months"/>
    <n v="4"/>
    <s v="Not sure"/>
    <m/>
    <m/>
    <m/>
    <m/>
    <m/>
    <m/>
    <m/>
    <m/>
    <m/>
    <m/>
    <m/>
    <m/>
    <m/>
    <n v="0"/>
    <s v="0 - 9%"/>
    <m/>
    <s v=""/>
    <s v="Yes"/>
    <m/>
    <s v="U.S. Department of Agriculture loan(s)"/>
    <m/>
    <m/>
    <m/>
    <m/>
    <s v="No"/>
    <s v="No"/>
    <m/>
    <m/>
    <m/>
    <m/>
    <m/>
    <m/>
    <m/>
    <m/>
    <m/>
    <m/>
    <s v="Not sure"/>
    <m/>
    <x v="888"/>
    <x v="0"/>
  </r>
  <r>
    <n v="11606314104"/>
    <x v="1"/>
    <s v="1"/>
    <m/>
    <x v="0"/>
    <x v="2"/>
    <x v="3"/>
    <m/>
    <n v="23"/>
    <n v="4"/>
    <n v="0"/>
    <s v="2 to 6 months"/>
    <n v="4"/>
    <s v="Yes"/>
    <s v="paying staff"/>
    <s v="keeping staff"/>
    <s v="paying bills, like electricity"/>
    <s v="paying for chemicals"/>
    <s v="maintaining our system"/>
    <m/>
    <s v="delaying or impeding capital improvement projects"/>
    <s v="paying back existing debt"/>
    <m/>
    <m/>
    <m/>
    <s v="Decrease"/>
    <n v="18"/>
    <n v="-18"/>
    <s v="-20 - -11%"/>
    <n v="18000"/>
    <n v="-18000"/>
    <s v="Yes"/>
    <m/>
    <s v="U.S. Department of Agriculture loan(s)"/>
    <m/>
    <m/>
    <m/>
    <s v="Miscellaneous"/>
    <s v="No"/>
    <s v="Yes"/>
    <s v="Communication/Discussion - Providing help as needed"/>
    <s v="None/NA"/>
    <s v="Help navigating resources and/or policy changes"/>
    <s v="Help accessing financial assistance"/>
    <m/>
    <m/>
    <m/>
    <m/>
    <m/>
    <m/>
    <m/>
    <m/>
    <x v="889"/>
    <x v="0"/>
  </r>
  <r>
    <n v="11606319515"/>
    <x v="1"/>
    <s v="1"/>
    <m/>
    <x v="0"/>
    <x v="1"/>
    <x v="11"/>
    <s v="1 to 10%"/>
    <n v="11"/>
    <n v="2"/>
    <n v="0"/>
    <s v="Less than 2 months"/>
    <n v="1"/>
    <s v="Yes"/>
    <m/>
    <m/>
    <m/>
    <m/>
    <s v="maintaining our system"/>
    <m/>
    <s v="delaying or impeding capital improvement projects"/>
    <s v="paying back existing debt"/>
    <m/>
    <m/>
    <m/>
    <s v="Decrease"/>
    <m/>
    <s v=""/>
    <s v=""/>
    <m/>
    <s v=""/>
    <s v="Yes"/>
    <m/>
    <s v="U.S. Department of Agriculture loan(s)"/>
    <m/>
    <m/>
    <m/>
    <m/>
    <s v="Yes"/>
    <s v="No"/>
    <m/>
    <m/>
    <m/>
    <s v="Help accessing financial assistance"/>
    <s v="Help with operations and maintenance"/>
    <m/>
    <s v="Help accessing supplies/chemicals"/>
    <s v="Help complying with state and/or federal regulations"/>
    <m/>
    <m/>
    <m/>
    <m/>
    <x v="890"/>
    <x v="0"/>
  </r>
  <r>
    <n v="11606326578"/>
    <x v="15"/>
    <s v="1"/>
    <m/>
    <x v="0"/>
    <x v="2"/>
    <x v="0"/>
    <s v="21 to 30%"/>
    <n v="4"/>
    <n v="0"/>
    <n v="0"/>
    <s v="7 to 12 months"/>
    <n v="9"/>
    <s v="Not sure"/>
    <m/>
    <m/>
    <m/>
    <m/>
    <m/>
    <m/>
    <m/>
    <m/>
    <m/>
    <m/>
    <m/>
    <m/>
    <m/>
    <n v="0"/>
    <s v="0 - 9%"/>
    <m/>
    <s v=""/>
    <s v="Yes"/>
    <m/>
    <s v="U.S. Department of Agriculture loan(s)"/>
    <m/>
    <m/>
    <m/>
    <m/>
    <s v="No"/>
    <s v="No"/>
    <m/>
    <m/>
    <m/>
    <m/>
    <m/>
    <m/>
    <m/>
    <m/>
    <m/>
    <m/>
    <s v="Not sure"/>
    <m/>
    <x v="891"/>
    <x v="0"/>
  </r>
  <r>
    <n v="11606348264"/>
    <x v="2"/>
    <s v="1"/>
    <m/>
    <x v="0"/>
    <x v="1"/>
    <x v="43"/>
    <s v="1 to 10%"/>
    <n v="12"/>
    <n v="0"/>
    <n v="0"/>
    <s v="Do not want to answer"/>
    <s v=""/>
    <s v="Yes"/>
    <m/>
    <m/>
    <s v="paying bills, like electricity"/>
    <m/>
    <m/>
    <m/>
    <m/>
    <m/>
    <m/>
    <m/>
    <m/>
    <s v="No change"/>
    <n v="0"/>
    <n v="0"/>
    <s v="0 - 9%"/>
    <n v="0"/>
    <n v="0"/>
    <s v="Yes"/>
    <m/>
    <s v="U.S. Department of Agriculture loan(s)"/>
    <m/>
    <m/>
    <m/>
    <m/>
    <s v="No"/>
    <s v="Yes"/>
    <s v="Personnel backups"/>
    <s v="Providing PPE/disinfectants"/>
    <s v="Help navigating resources and/or policy changes"/>
    <s v="Help accessing financial assistance"/>
    <m/>
    <m/>
    <m/>
    <s v="Help complying with state and/or federal regulations"/>
    <m/>
    <m/>
    <m/>
    <m/>
    <x v="892"/>
    <x v="0"/>
  </r>
  <r>
    <n v="11606348849"/>
    <x v="1"/>
    <s v="1"/>
    <m/>
    <x v="0"/>
    <x v="1"/>
    <x v="11"/>
    <s v="1 to 10%"/>
    <n v="16"/>
    <n v="1"/>
    <n v="0"/>
    <s v="2 to 6 months"/>
    <n v="4"/>
    <s v="Yes"/>
    <m/>
    <s v="keeping staff"/>
    <s v="paying bills, like electricity"/>
    <m/>
    <m/>
    <m/>
    <s v="delaying or impeding capital improvement projects"/>
    <s v="paying back existing debt"/>
    <m/>
    <m/>
    <m/>
    <s v="Decrease"/>
    <n v="5"/>
    <n v="-5"/>
    <s v="-10 - -1%"/>
    <n v="2000"/>
    <n v="-2000"/>
    <s v="Yes"/>
    <m/>
    <s v="U.S. Department of Agriculture loan(s)"/>
    <m/>
    <m/>
    <m/>
    <s v="Loan - other"/>
    <s v="No"/>
    <s v="Yes"/>
    <s v="Communication/Discussion - Providing help as needed"/>
    <s v="Compliance with disinfection/social distancing protocols"/>
    <m/>
    <m/>
    <m/>
    <m/>
    <m/>
    <m/>
    <m/>
    <m/>
    <m/>
    <s v="None/NA"/>
    <x v="893"/>
    <x v="0"/>
  </r>
  <r>
    <n v="11606363007"/>
    <x v="1"/>
    <s v="1"/>
    <m/>
    <x v="1"/>
    <x v="2"/>
    <x v="22"/>
    <s v="1 to 10%"/>
    <n v="4"/>
    <n v="1"/>
    <n v="0"/>
    <s v="2 to 6 months"/>
    <n v="4"/>
    <s v="Yes"/>
    <m/>
    <m/>
    <m/>
    <m/>
    <s v="maintaining our system"/>
    <m/>
    <s v="delaying or impeding capital improvement projects"/>
    <m/>
    <m/>
    <m/>
    <m/>
    <s v="Decrease"/>
    <n v="10"/>
    <n v="-10"/>
    <s v="-10 - -1%"/>
    <m/>
    <s v=""/>
    <s v="Yes"/>
    <m/>
    <s v="U.S. Department of Agriculture loan(s)"/>
    <m/>
    <m/>
    <m/>
    <m/>
    <s v="No"/>
    <s v="No"/>
    <m/>
    <s v="Providing food/meals"/>
    <m/>
    <m/>
    <s v="Help with operations and maintenance"/>
    <m/>
    <m/>
    <s v="Help complying with state and/or federal regulations"/>
    <m/>
    <m/>
    <m/>
    <m/>
    <x v="894"/>
    <x v="0"/>
  </r>
  <r>
    <n v="11606376076"/>
    <x v="1"/>
    <s v="1"/>
    <m/>
    <x v="1"/>
    <x v="2"/>
    <x v="4"/>
    <s v="1 to 10%"/>
    <n v="6"/>
    <n v="1"/>
    <n v="0"/>
    <s v="2 to 6 months"/>
    <n v="4"/>
    <s v="Yes"/>
    <m/>
    <m/>
    <m/>
    <m/>
    <s v="maintaining our system"/>
    <s v="complying with state and/or federal regulations"/>
    <s v="delaying or impeding capital improvement projects"/>
    <m/>
    <m/>
    <m/>
    <m/>
    <s v="Decrease"/>
    <n v="10"/>
    <n v="-10"/>
    <s v="-10 - -1%"/>
    <m/>
    <s v=""/>
    <s v="Yes"/>
    <m/>
    <s v="U.S. Department of Agriculture loan(s)"/>
    <m/>
    <m/>
    <m/>
    <m/>
    <s v="No"/>
    <s v="No"/>
    <m/>
    <m/>
    <m/>
    <m/>
    <s v="Help with operations and maintenance"/>
    <m/>
    <m/>
    <s v="Help complying with state and/or federal regulations"/>
    <m/>
    <m/>
    <m/>
    <m/>
    <x v="895"/>
    <x v="0"/>
  </r>
  <r>
    <n v="11606379200"/>
    <x v="2"/>
    <s v="1"/>
    <m/>
    <x v="0"/>
    <x v="2"/>
    <x v="5"/>
    <s v="31 to 40%"/>
    <n v="4"/>
    <n v="1"/>
    <n v="0"/>
    <s v="2 to 6 months"/>
    <n v="4"/>
    <s v="Yes"/>
    <m/>
    <m/>
    <s v="paying bills, like electricity"/>
    <m/>
    <m/>
    <m/>
    <m/>
    <m/>
    <m/>
    <m/>
    <m/>
    <s v="Decrease"/>
    <n v="30"/>
    <n v="-30"/>
    <s v="-30 - -21%"/>
    <m/>
    <s v=""/>
    <s v="Yes"/>
    <m/>
    <s v="U.S. Department of Agriculture loan(s)"/>
    <m/>
    <m/>
    <m/>
    <m/>
    <s v="No"/>
    <s v="No"/>
    <m/>
    <s v="None/NA"/>
    <s v="Help navigating resources and/or policy changes"/>
    <s v="Help accessing financial assistance"/>
    <m/>
    <m/>
    <m/>
    <m/>
    <m/>
    <m/>
    <m/>
    <m/>
    <x v="896"/>
    <x v="0"/>
  </r>
  <r>
    <n v="11606390003"/>
    <x v="1"/>
    <s v="1"/>
    <m/>
    <x v="0"/>
    <x v="2"/>
    <x v="13"/>
    <s v="1 to 10%"/>
    <n v="2"/>
    <n v="1"/>
    <n v="0"/>
    <s v="Less than 2 months"/>
    <n v="1"/>
    <s v="Yes"/>
    <m/>
    <m/>
    <m/>
    <m/>
    <s v="maintaining our system"/>
    <s v="complying with state and/or federal regulations"/>
    <s v="delaying or impeding capital improvement projects"/>
    <m/>
    <m/>
    <m/>
    <m/>
    <s v="Decrease"/>
    <n v="10"/>
    <n v="-10"/>
    <s v="-10 - -1%"/>
    <m/>
    <s v=""/>
    <s v="Yes"/>
    <m/>
    <s v="U.S. Department of Agriculture loan(s)"/>
    <m/>
    <m/>
    <m/>
    <m/>
    <s v="No"/>
    <s v="No"/>
    <m/>
    <m/>
    <m/>
    <m/>
    <s v="Help with operations and maintenance"/>
    <m/>
    <m/>
    <s v="Help complying with state and/or federal regulations"/>
    <m/>
    <m/>
    <m/>
    <m/>
    <x v="897"/>
    <x v="0"/>
  </r>
  <r>
    <n v="11606460557"/>
    <x v="13"/>
    <s v="1"/>
    <m/>
    <x v="0"/>
    <x v="2"/>
    <x v="31"/>
    <s v="1 to 10%"/>
    <n v="3"/>
    <n v="1"/>
    <n v="0"/>
    <s v="Don't know"/>
    <s v=""/>
    <s v="Yes"/>
    <s v="paying staff"/>
    <m/>
    <s v="paying bills, like electricity"/>
    <s v="paying for chemicals"/>
    <s v="maintaining our system"/>
    <m/>
    <s v="delaying or impeding capital improvement projects"/>
    <m/>
    <m/>
    <m/>
    <m/>
    <s v="Decrease"/>
    <n v="30"/>
    <n v="-30"/>
    <s v="-30 - -21%"/>
    <m/>
    <s v=""/>
    <s v="Yes"/>
    <m/>
    <s v="U.S. Department of Agriculture loan(s)"/>
    <m/>
    <m/>
    <m/>
    <m/>
    <s v="No"/>
    <s v="No"/>
    <m/>
    <m/>
    <s v="Help navigating resources and/or policy changes"/>
    <s v="Help accessing financial assistance"/>
    <s v="Help with operations and maintenance"/>
    <s v="Help accessing Personal Protective Equipment (PPE)"/>
    <m/>
    <m/>
    <s v="Help communicating with customers"/>
    <s v="Help planning for or adjusting to any future reopening (flushing, financing reconnections, etc.)"/>
    <m/>
    <m/>
    <x v="898"/>
    <x v="0"/>
  </r>
  <r>
    <n v="11606498838"/>
    <x v="18"/>
    <s v="1"/>
    <m/>
    <x v="1"/>
    <x v="3"/>
    <x v="14"/>
    <s v="11 to 20%"/>
    <n v="0"/>
    <n v="1"/>
    <n v="0"/>
    <s v="7 to 12 months"/>
    <n v="9"/>
    <s v="Not sure"/>
    <m/>
    <m/>
    <m/>
    <m/>
    <m/>
    <m/>
    <m/>
    <m/>
    <m/>
    <m/>
    <m/>
    <m/>
    <m/>
    <n v="0"/>
    <s v="0 - 9%"/>
    <m/>
    <s v=""/>
    <s v="No"/>
    <m/>
    <m/>
    <m/>
    <s v="Not borrowing"/>
    <m/>
    <m/>
    <s v="Not applicable"/>
    <s v="No"/>
    <m/>
    <m/>
    <m/>
    <m/>
    <m/>
    <s v="Help accessing Personal Protective Equipment (PPE)"/>
    <s v="Help accessing supplies/chemicals"/>
    <m/>
    <s v="Help communicating with customers"/>
    <s v="Help planning for or adjusting to any future reopening (flushing, financing reconnections, etc.)"/>
    <m/>
    <m/>
    <x v="899"/>
    <x v="0"/>
  </r>
  <r>
    <n v="11606586078"/>
    <x v="8"/>
    <s v="1"/>
    <m/>
    <x v="0"/>
    <x v="3"/>
    <x v="20"/>
    <s v="41 to 50%"/>
    <n v="0"/>
    <n v="3"/>
    <n v="1"/>
    <s v="Less than 2 months"/>
    <n v="1"/>
    <s v="Yes"/>
    <s v="paying staff"/>
    <s v="keeping staff"/>
    <s v="paying bills, like electricity"/>
    <s v="paying for chemicals"/>
    <s v="maintaining our system"/>
    <s v="complying with state and/or federal regulations"/>
    <s v="delaying or impeding capital improvement projects"/>
    <m/>
    <m/>
    <m/>
    <m/>
    <m/>
    <m/>
    <s v=""/>
    <s v=""/>
    <m/>
    <s v=""/>
    <m/>
    <m/>
    <m/>
    <m/>
    <m/>
    <m/>
    <s v="None/don't know"/>
    <m/>
    <s v="No"/>
    <m/>
    <m/>
    <m/>
    <m/>
    <m/>
    <m/>
    <m/>
    <m/>
    <m/>
    <m/>
    <s v="Not sure"/>
    <m/>
    <x v="900"/>
    <x v="0"/>
  </r>
  <r>
    <n v="11607043791"/>
    <x v="18"/>
    <s v="1"/>
    <m/>
    <x v="1"/>
    <x v="3"/>
    <x v="6"/>
    <s v="0 percent"/>
    <n v="0"/>
    <n v="1"/>
    <n v="0"/>
    <s v="Don't know"/>
    <s v=""/>
    <s v="Not sure"/>
    <m/>
    <m/>
    <m/>
    <m/>
    <m/>
    <m/>
    <m/>
    <m/>
    <m/>
    <m/>
    <m/>
    <m/>
    <m/>
    <n v="0"/>
    <s v="0 - 9%"/>
    <m/>
    <s v=""/>
    <s v="Yes"/>
    <s v="Bond(s)"/>
    <m/>
    <m/>
    <m/>
    <m/>
    <m/>
    <s v="Not applicable"/>
    <s v="No"/>
    <m/>
    <m/>
    <s v="Help navigating resources and/or policy changes"/>
    <s v="Help accessing financial assistance"/>
    <m/>
    <m/>
    <m/>
    <s v="Help complying with state and/or federal regulations"/>
    <m/>
    <m/>
    <m/>
    <m/>
    <x v="901"/>
    <x v="0"/>
  </r>
  <r>
    <n v="11607177793"/>
    <x v="40"/>
    <s v="1"/>
    <m/>
    <x v="1"/>
    <x v="3"/>
    <x v="51"/>
    <s v="61 to 70%"/>
    <n v="0"/>
    <n v="0"/>
    <n v="2"/>
    <s v="More than a year"/>
    <n v="15"/>
    <s v="Not sure"/>
    <m/>
    <m/>
    <m/>
    <m/>
    <m/>
    <m/>
    <m/>
    <m/>
    <m/>
    <m/>
    <m/>
    <m/>
    <m/>
    <n v="0"/>
    <s v="0 - 9%"/>
    <m/>
    <s v=""/>
    <s v="Yes"/>
    <m/>
    <s v="U.S. Department of Agriculture loan(s)"/>
    <m/>
    <m/>
    <m/>
    <m/>
    <s v="No"/>
    <s v="No"/>
    <m/>
    <s v="None/NA"/>
    <m/>
    <m/>
    <m/>
    <m/>
    <m/>
    <m/>
    <m/>
    <m/>
    <s v="Not sure"/>
    <m/>
    <x v="167"/>
    <x v="0"/>
  </r>
  <r>
    <n v="11607215766"/>
    <x v="18"/>
    <s v="1"/>
    <m/>
    <x v="1"/>
    <x v="2"/>
    <x v="7"/>
    <s v="1 to 10%"/>
    <n v="1"/>
    <n v="1"/>
    <n v="0"/>
    <s v="7 to 12 months"/>
    <n v="9"/>
    <s v="Yes"/>
    <s v="paying staff"/>
    <s v="keeping staff"/>
    <m/>
    <m/>
    <s v="maintaining our system"/>
    <s v="complying with state and/or federal regulations"/>
    <s v="delaying or impeding capital improvement projects"/>
    <s v="paying back existing debt"/>
    <m/>
    <m/>
    <m/>
    <s v="Decrease"/>
    <n v="25"/>
    <n v="-25"/>
    <s v="-30 - -21%"/>
    <n v="50000"/>
    <n v="-50000"/>
    <s v="Yes"/>
    <m/>
    <m/>
    <m/>
    <m/>
    <m/>
    <s v="State gov. agency"/>
    <s v="Yes"/>
    <s v="Yes"/>
    <m/>
    <m/>
    <s v="Help navigating resources and/or policy changes"/>
    <s v="Help accessing financial assistance"/>
    <s v="Help with operations and maintenance"/>
    <s v="Help accessing Personal Protective Equipment (PPE)"/>
    <s v="Help accessing supplies/chemicals"/>
    <s v="Help complying with state and/or federal regulations"/>
    <m/>
    <m/>
    <m/>
    <m/>
    <x v="19"/>
    <x v="1"/>
  </r>
  <r>
    <n v="11608244191"/>
    <x v="28"/>
    <s v="1"/>
    <m/>
    <x v="0"/>
    <x v="3"/>
    <x v="67"/>
    <s v="51 to 60%"/>
    <n v="0"/>
    <n v="3"/>
    <n v="2"/>
    <s v="7 to 12 months"/>
    <n v="9"/>
    <s v="Yes"/>
    <m/>
    <m/>
    <m/>
    <m/>
    <s v="maintaining our system"/>
    <m/>
    <s v="delaying or impeding capital improvement projects"/>
    <m/>
    <m/>
    <m/>
    <m/>
    <s v="Decrease"/>
    <n v="25"/>
    <n v="-25"/>
    <s v="-30 - -21%"/>
    <n v="1500"/>
    <n v="-1500"/>
    <s v="Yes"/>
    <m/>
    <m/>
    <s v="State Revolving Fund loan(s)"/>
    <m/>
    <m/>
    <s v="Grant - other source"/>
    <s v="No"/>
    <s v="No"/>
    <m/>
    <m/>
    <s v="Help navigating resources and/or policy changes"/>
    <s v="Help accessing financial assistance"/>
    <m/>
    <m/>
    <m/>
    <m/>
    <m/>
    <m/>
    <s v="Not sure"/>
    <m/>
    <x v="902"/>
    <x v="0"/>
  </r>
  <r>
    <n v="11608534059"/>
    <x v="19"/>
    <s v="1"/>
    <m/>
    <x v="1"/>
    <x v="3"/>
    <x v="3"/>
    <m/>
    <n v="0"/>
    <n v="0"/>
    <n v="1"/>
    <s v="Don't know"/>
    <s v=""/>
    <s v="Not sure"/>
    <m/>
    <m/>
    <m/>
    <m/>
    <m/>
    <m/>
    <m/>
    <m/>
    <m/>
    <m/>
    <m/>
    <m/>
    <m/>
    <n v="0"/>
    <s v="0 - 9%"/>
    <m/>
    <s v=""/>
    <m/>
    <m/>
    <m/>
    <m/>
    <m/>
    <m/>
    <m/>
    <m/>
    <m/>
    <m/>
    <m/>
    <m/>
    <m/>
    <m/>
    <m/>
    <m/>
    <m/>
    <m/>
    <m/>
    <m/>
    <m/>
    <x v="903"/>
    <x v="0"/>
  </r>
  <r>
    <n v="11608593272"/>
    <x v="6"/>
    <s v="1"/>
    <s v="Incomplete"/>
    <x v="1"/>
    <x v="2"/>
    <x v="6"/>
    <s v="0 percent"/>
    <n v="0"/>
    <n v="0"/>
    <n v="1"/>
    <s v="2 to 6 months"/>
    <n v="4"/>
    <s v="Yes"/>
    <m/>
    <m/>
    <m/>
    <m/>
    <m/>
    <m/>
    <m/>
    <m/>
    <m/>
    <m/>
    <m/>
    <m/>
    <m/>
    <s v=""/>
    <s v=""/>
    <m/>
    <s v=""/>
    <m/>
    <m/>
    <m/>
    <m/>
    <m/>
    <m/>
    <m/>
    <m/>
    <m/>
    <m/>
    <m/>
    <m/>
    <m/>
    <m/>
    <m/>
    <m/>
    <m/>
    <m/>
    <m/>
    <m/>
    <m/>
    <x v="382"/>
    <x v="0"/>
  </r>
  <r>
    <n v="11610417945"/>
    <x v="13"/>
    <s v="1"/>
    <m/>
    <x v="0"/>
    <x v="3"/>
    <x v="8"/>
    <s v="21 to 30%"/>
    <n v="0"/>
    <n v="1"/>
    <n v="2"/>
    <s v="7 to 12 months"/>
    <n v="9"/>
    <s v="Yes"/>
    <m/>
    <m/>
    <s v="paying bills, like electricity"/>
    <m/>
    <m/>
    <m/>
    <m/>
    <m/>
    <m/>
    <m/>
    <m/>
    <s v="Decrease"/>
    <n v="25"/>
    <n v="-25"/>
    <s v="-30 - -21%"/>
    <m/>
    <s v=""/>
    <s v="Yes"/>
    <m/>
    <s v="U.S. Department of Agriculture loan(s)"/>
    <m/>
    <m/>
    <m/>
    <m/>
    <s v="No"/>
    <s v="No"/>
    <m/>
    <m/>
    <m/>
    <m/>
    <m/>
    <m/>
    <m/>
    <m/>
    <m/>
    <m/>
    <s v="Not sure"/>
    <m/>
    <x v="904"/>
    <x v="0"/>
  </r>
  <r>
    <n v="11610965908"/>
    <x v="39"/>
    <s v="1"/>
    <m/>
    <x v="1"/>
    <x v="0"/>
    <x v="3"/>
    <m/>
    <n v="0"/>
    <n v="0"/>
    <n v="3"/>
    <s v="More than a year"/>
    <n v="15"/>
    <s v="Not sure"/>
    <m/>
    <m/>
    <m/>
    <m/>
    <m/>
    <m/>
    <m/>
    <m/>
    <m/>
    <m/>
    <m/>
    <m/>
    <m/>
    <n v="0"/>
    <s v="0 - 9%"/>
    <m/>
    <s v=""/>
    <s v="No"/>
    <m/>
    <m/>
    <m/>
    <s v="Not borrowing"/>
    <m/>
    <m/>
    <s v="Not applicable"/>
    <s v="Not sure"/>
    <m/>
    <m/>
    <m/>
    <m/>
    <s v="Help with operations and maintenance"/>
    <m/>
    <m/>
    <m/>
    <m/>
    <m/>
    <m/>
    <m/>
    <x v="905"/>
    <x v="0"/>
  </r>
  <r>
    <n v="11611582651"/>
    <x v="20"/>
    <s v="1"/>
    <m/>
    <x v="2"/>
    <x v="3"/>
    <x v="7"/>
    <s v="1 to 10%"/>
    <n v="0"/>
    <n v="0"/>
    <n v="0"/>
    <s v="Don't know"/>
    <s v=""/>
    <s v="Not sure"/>
    <m/>
    <m/>
    <m/>
    <m/>
    <m/>
    <m/>
    <m/>
    <m/>
    <m/>
    <m/>
    <m/>
    <m/>
    <m/>
    <n v="0"/>
    <s v="0 - 9%"/>
    <m/>
    <s v=""/>
    <s v="Yes"/>
    <m/>
    <s v="U.S. Department of Agriculture loan(s)"/>
    <m/>
    <m/>
    <m/>
    <m/>
    <s v="No"/>
    <s v="No"/>
    <m/>
    <m/>
    <m/>
    <m/>
    <m/>
    <m/>
    <m/>
    <m/>
    <m/>
    <m/>
    <s v="Not sure"/>
    <m/>
    <x v="19"/>
    <x v="0"/>
  </r>
  <r>
    <n v="11612099354"/>
    <x v="49"/>
    <s v="1"/>
    <m/>
    <x v="2"/>
    <x v="2"/>
    <x v="6"/>
    <s v="0 percent"/>
    <n v="2"/>
    <n v="0"/>
    <n v="0"/>
    <s v="Do not want to answer"/>
    <s v=""/>
    <s v="No"/>
    <m/>
    <m/>
    <m/>
    <m/>
    <m/>
    <m/>
    <m/>
    <m/>
    <m/>
    <m/>
    <m/>
    <m/>
    <m/>
    <n v="0"/>
    <s v="0 - 9%"/>
    <m/>
    <s v=""/>
    <s v="Yes"/>
    <m/>
    <s v="U.S. Department of Agriculture loan(s)"/>
    <m/>
    <m/>
    <m/>
    <m/>
    <s v="No"/>
    <s v="Yes"/>
    <s v="Personnel backups"/>
    <m/>
    <m/>
    <m/>
    <m/>
    <m/>
    <m/>
    <m/>
    <m/>
    <m/>
    <m/>
    <s v="None/NA"/>
    <x v="906"/>
    <x v="0"/>
  </r>
  <r>
    <n v="11612296897"/>
    <x v="46"/>
    <s v="1"/>
    <m/>
    <x v="2"/>
    <x v="3"/>
    <x v="12"/>
    <s v="1 to 10%"/>
    <n v="0"/>
    <n v="0"/>
    <n v="2"/>
    <s v="7 to 12 months"/>
    <n v="9"/>
    <s v="Not sure"/>
    <m/>
    <m/>
    <m/>
    <m/>
    <m/>
    <m/>
    <m/>
    <m/>
    <m/>
    <m/>
    <m/>
    <m/>
    <m/>
    <n v="0"/>
    <s v="0 - 9%"/>
    <m/>
    <s v=""/>
    <s v="Yes"/>
    <m/>
    <s v="U.S. Department of Agriculture loan(s)"/>
    <m/>
    <m/>
    <m/>
    <m/>
    <s v="No"/>
    <s v="No"/>
    <m/>
    <m/>
    <m/>
    <m/>
    <m/>
    <s v="Help accessing Personal Protective Equipment (PPE)"/>
    <m/>
    <m/>
    <m/>
    <m/>
    <m/>
    <m/>
    <x v="907"/>
    <x v="0"/>
  </r>
  <r>
    <n v="11612305318"/>
    <x v="30"/>
    <s v="1"/>
    <m/>
    <x v="0"/>
    <x v="3"/>
    <x v="3"/>
    <m/>
    <n v="3"/>
    <n v="0"/>
    <n v="0"/>
    <s v="More than a year"/>
    <n v="15"/>
    <s v="No"/>
    <m/>
    <m/>
    <m/>
    <m/>
    <m/>
    <m/>
    <m/>
    <m/>
    <m/>
    <m/>
    <m/>
    <m/>
    <m/>
    <n v="0"/>
    <s v="0 - 9%"/>
    <m/>
    <s v=""/>
    <m/>
    <m/>
    <m/>
    <m/>
    <m/>
    <m/>
    <s v="Grant - no details provided; loan - other"/>
    <s v="No"/>
    <s v="No"/>
    <m/>
    <s v="None/NA"/>
    <m/>
    <m/>
    <m/>
    <m/>
    <m/>
    <m/>
    <m/>
    <m/>
    <m/>
    <s v="None/NA"/>
    <x v="908"/>
    <x v="0"/>
  </r>
  <r>
    <n v="11612473341"/>
    <x v="18"/>
    <s v="1"/>
    <m/>
    <x v="0"/>
    <x v="2"/>
    <x v="11"/>
    <s v="1 to 10%"/>
    <n v="8"/>
    <n v="0"/>
    <n v="0"/>
    <s v="7 to 12 months"/>
    <n v="9"/>
    <s v="Yes"/>
    <s v="paying staff"/>
    <m/>
    <m/>
    <m/>
    <m/>
    <m/>
    <s v="delaying or impeding capital improvement projects"/>
    <s v="paying back existing debt"/>
    <m/>
    <m/>
    <m/>
    <s v="Decrease"/>
    <n v="100"/>
    <n v="-100"/>
    <s v="-100 - -91%"/>
    <n v="40000"/>
    <n v="-40000"/>
    <m/>
    <m/>
    <m/>
    <m/>
    <m/>
    <m/>
    <s v="Loan - other"/>
    <s v="Yes"/>
    <s v="Yes"/>
    <s v="Donations/delivery of PPE and other supplies"/>
    <m/>
    <m/>
    <s v="Help accessing financial assistance"/>
    <m/>
    <s v="Help accessing Personal Protective Equipment (PPE)"/>
    <m/>
    <m/>
    <m/>
    <m/>
    <m/>
    <m/>
    <x v="19"/>
    <x v="0"/>
  </r>
  <r>
    <n v="11612755472"/>
    <x v="18"/>
    <s v="1"/>
    <m/>
    <x v="1"/>
    <x v="2"/>
    <x v="6"/>
    <s v="0 percent"/>
    <n v="0"/>
    <n v="2"/>
    <n v="0"/>
    <s v="More than a year"/>
    <n v="15"/>
    <s v="No"/>
    <m/>
    <m/>
    <m/>
    <m/>
    <m/>
    <m/>
    <m/>
    <m/>
    <m/>
    <m/>
    <m/>
    <m/>
    <m/>
    <n v="0"/>
    <s v="0 - 9%"/>
    <m/>
    <s v=""/>
    <s v="Yes"/>
    <m/>
    <s v="U.S. Department of Agriculture loan(s)"/>
    <m/>
    <m/>
    <m/>
    <m/>
    <s v="No"/>
    <s v="Yes"/>
    <s v="Providing water"/>
    <s v="None/NA"/>
    <m/>
    <m/>
    <m/>
    <m/>
    <m/>
    <m/>
    <m/>
    <m/>
    <m/>
    <s v="None/NA"/>
    <x v="19"/>
    <x v="0"/>
  </r>
  <r>
    <n v="11612830395"/>
    <x v="1"/>
    <s v="1"/>
    <m/>
    <x v="0"/>
    <x v="2"/>
    <x v="8"/>
    <s v="21 to 30%"/>
    <n v="1"/>
    <n v="3"/>
    <n v="2"/>
    <s v="Don't know"/>
    <s v=""/>
    <s v="Yes"/>
    <m/>
    <m/>
    <s v="paying bills, like electricity"/>
    <s v="paying for chemicals"/>
    <s v="maintaining our system"/>
    <s v="complying with state and/or federal regulations"/>
    <s v="delaying or impeding capital improvement projects"/>
    <s v="paying back existing debt"/>
    <m/>
    <m/>
    <m/>
    <s v="Decrease"/>
    <n v="25"/>
    <n v="-25"/>
    <s v="-30 - -21%"/>
    <m/>
    <s v=""/>
    <s v="Yes"/>
    <m/>
    <s v="U.S. Department of Agriculture loan(s)"/>
    <m/>
    <m/>
    <m/>
    <s v="Grant - no details provided"/>
    <s v="No"/>
    <s v="Not sure"/>
    <m/>
    <m/>
    <m/>
    <s v="Help accessing financial assistance"/>
    <m/>
    <m/>
    <s v="Help accessing supplies/chemicals"/>
    <s v="Help complying with state and/or federal regulations"/>
    <m/>
    <m/>
    <s v="Not sure"/>
    <m/>
    <x v="909"/>
    <x v="0"/>
  </r>
  <r>
    <n v="11613145999"/>
    <x v="11"/>
    <s v="1"/>
    <m/>
    <x v="0"/>
    <x v="3"/>
    <x v="38"/>
    <s v="91 to 100%"/>
    <n v="0"/>
    <n v="1"/>
    <n v="1"/>
    <s v="Don't know"/>
    <s v=""/>
    <s v="Not sure"/>
    <m/>
    <m/>
    <m/>
    <m/>
    <m/>
    <m/>
    <m/>
    <m/>
    <m/>
    <m/>
    <m/>
    <m/>
    <m/>
    <n v="0"/>
    <s v="0 - 9%"/>
    <m/>
    <s v=""/>
    <m/>
    <m/>
    <m/>
    <m/>
    <m/>
    <s v="Do not want to answer"/>
    <m/>
    <s v="No"/>
    <s v="No"/>
    <m/>
    <m/>
    <m/>
    <m/>
    <m/>
    <m/>
    <m/>
    <m/>
    <m/>
    <m/>
    <s v="Not sure"/>
    <m/>
    <x v="910"/>
    <x v="0"/>
  </r>
  <r>
    <n v="11613147030"/>
    <x v="21"/>
    <s v="1"/>
    <m/>
    <x v="1"/>
    <x v="2"/>
    <x v="27"/>
    <s v="31 to 40%"/>
    <n v="3"/>
    <n v="0"/>
    <n v="0"/>
    <s v="Don't know"/>
    <s v=""/>
    <s v="No"/>
    <m/>
    <m/>
    <m/>
    <m/>
    <m/>
    <m/>
    <m/>
    <m/>
    <m/>
    <m/>
    <m/>
    <m/>
    <m/>
    <n v="0"/>
    <s v="0 - 9%"/>
    <m/>
    <s v=""/>
    <s v="Yes"/>
    <s v="Bond(s)"/>
    <m/>
    <m/>
    <m/>
    <m/>
    <m/>
    <s v="No"/>
    <s v="No"/>
    <m/>
    <m/>
    <m/>
    <m/>
    <m/>
    <m/>
    <m/>
    <m/>
    <m/>
    <m/>
    <s v="Not sure"/>
    <m/>
    <x v="911"/>
    <x v="0"/>
  </r>
  <r>
    <n v="11613167419"/>
    <x v="46"/>
    <s v="1"/>
    <m/>
    <x v="1"/>
    <x v="3"/>
    <x v="6"/>
    <s v="0 percent"/>
    <n v="0"/>
    <n v="2"/>
    <n v="1"/>
    <s v="7 to 12 months"/>
    <n v="9"/>
    <s v="Yes"/>
    <m/>
    <m/>
    <m/>
    <m/>
    <m/>
    <s v="complying with state and/or federal regulations"/>
    <s v="delaying or impeding capital improvement projects"/>
    <m/>
    <m/>
    <m/>
    <m/>
    <s v="No change"/>
    <n v="0"/>
    <n v="0"/>
    <s v="0 - 9%"/>
    <n v="0"/>
    <n v="0"/>
    <s v="No"/>
    <m/>
    <m/>
    <m/>
    <s v="Not borrowing"/>
    <m/>
    <m/>
    <s v="No"/>
    <s v="No"/>
    <m/>
    <m/>
    <m/>
    <m/>
    <m/>
    <m/>
    <m/>
    <s v="Help complying with state and/or federal regulations"/>
    <m/>
    <m/>
    <m/>
    <m/>
    <x v="912"/>
    <x v="0"/>
  </r>
  <r>
    <n v="11613367234"/>
    <x v="3"/>
    <s v="1"/>
    <m/>
    <x v="0"/>
    <x v="2"/>
    <x v="8"/>
    <s v="21 to 30%"/>
    <n v="1"/>
    <n v="2"/>
    <n v="1"/>
    <s v="Don't know"/>
    <s v=""/>
    <s v="Yes"/>
    <s v="paying staff"/>
    <m/>
    <m/>
    <m/>
    <s v="maintaining our system"/>
    <m/>
    <m/>
    <s v="paying back existing debt"/>
    <m/>
    <m/>
    <m/>
    <s v="No change"/>
    <n v="0"/>
    <n v="0"/>
    <s v="0 - 9%"/>
    <n v="0"/>
    <n v="0"/>
    <s v="Yes"/>
    <s v="Bond(s)"/>
    <s v="U.S. Department of Agriculture loan(s)"/>
    <m/>
    <m/>
    <m/>
    <m/>
    <s v="No"/>
    <s v="No"/>
    <m/>
    <m/>
    <s v="Help navigating resources and/or policy changes"/>
    <m/>
    <m/>
    <m/>
    <m/>
    <m/>
    <m/>
    <m/>
    <m/>
    <m/>
    <x v="913"/>
    <x v="0"/>
  </r>
  <r>
    <n v="11613676250"/>
    <x v="22"/>
    <s v="Multiple"/>
    <m/>
    <x v="2"/>
    <x v="1"/>
    <x v="11"/>
    <s v="1 to 10%"/>
    <n v="0"/>
    <n v="0"/>
    <n v="3"/>
    <s v="More than a year"/>
    <n v="15"/>
    <s v="No"/>
    <m/>
    <m/>
    <m/>
    <m/>
    <m/>
    <m/>
    <m/>
    <m/>
    <m/>
    <m/>
    <m/>
    <m/>
    <m/>
    <n v="0"/>
    <s v="0 - 9%"/>
    <m/>
    <s v=""/>
    <s v="Yes"/>
    <m/>
    <s v="U.S. Department of Agriculture loan(s)"/>
    <m/>
    <m/>
    <m/>
    <m/>
    <s v="No"/>
    <s v="No"/>
    <m/>
    <m/>
    <m/>
    <m/>
    <m/>
    <m/>
    <m/>
    <m/>
    <m/>
    <m/>
    <s v="Not sure"/>
    <m/>
    <x v="914"/>
    <x v="0"/>
  </r>
  <r>
    <n v="11613788552"/>
    <x v="11"/>
    <s v="1"/>
    <m/>
    <x v="0"/>
    <x v="1"/>
    <x v="20"/>
    <s v="41 to 50%"/>
    <n v="8"/>
    <n v="1"/>
    <n v="0"/>
    <s v="2 to 6 months"/>
    <n v="4"/>
    <s v="Yes"/>
    <s v="paying staff"/>
    <m/>
    <m/>
    <m/>
    <s v="maintaining our system"/>
    <m/>
    <m/>
    <m/>
    <m/>
    <m/>
    <m/>
    <s v="No change"/>
    <n v="0"/>
    <n v="0"/>
    <s v="0 - 9%"/>
    <n v="0"/>
    <n v="0"/>
    <m/>
    <m/>
    <m/>
    <m/>
    <m/>
    <m/>
    <m/>
    <m/>
    <m/>
    <m/>
    <m/>
    <m/>
    <m/>
    <m/>
    <m/>
    <m/>
    <m/>
    <m/>
    <m/>
    <m/>
    <m/>
    <x v="915"/>
    <x v="0"/>
  </r>
  <r>
    <n v="11613939983"/>
    <x v="11"/>
    <s v="1"/>
    <m/>
    <x v="1"/>
    <x v="1"/>
    <x v="21"/>
    <s v="21 to 30%"/>
    <n v="3"/>
    <n v="0"/>
    <n v="0"/>
    <s v="Don't know"/>
    <s v=""/>
    <s v="Yes"/>
    <s v="paying staff"/>
    <m/>
    <s v="paying bills, like electricity"/>
    <m/>
    <s v="maintaining our system"/>
    <m/>
    <s v="delaying or impeding capital improvement projects"/>
    <m/>
    <m/>
    <m/>
    <m/>
    <s v="No change"/>
    <n v="0"/>
    <n v="0"/>
    <s v="0 - 9%"/>
    <n v="0"/>
    <n v="0"/>
    <m/>
    <m/>
    <m/>
    <m/>
    <m/>
    <m/>
    <s v="None/don't know"/>
    <s v="Not applicable"/>
    <s v="Not sure"/>
    <m/>
    <m/>
    <m/>
    <s v="Help accessing financial assistance"/>
    <m/>
    <m/>
    <m/>
    <m/>
    <m/>
    <m/>
    <m/>
    <m/>
    <x v="916"/>
    <x v="0"/>
  </r>
  <r>
    <n v="11613959197"/>
    <x v="1"/>
    <s v="1"/>
    <m/>
    <x v="0"/>
    <x v="2"/>
    <x v="14"/>
    <s v="11 to 20%"/>
    <n v="8"/>
    <n v="2"/>
    <n v="0"/>
    <s v="Don't know"/>
    <s v=""/>
    <s v="Yes"/>
    <m/>
    <m/>
    <m/>
    <m/>
    <m/>
    <s v="complying with state and/or federal regulations"/>
    <m/>
    <m/>
    <m/>
    <m/>
    <s v="Payment collection"/>
    <s v="Decrease"/>
    <m/>
    <s v=""/>
    <s v=""/>
    <n v="60000"/>
    <n v="-60000"/>
    <s v="Yes"/>
    <m/>
    <s v="U.S. Department of Agriculture loan(s)"/>
    <s v="State Revolving Fund loan(s)"/>
    <m/>
    <m/>
    <m/>
    <s v="No"/>
    <s v="No"/>
    <m/>
    <m/>
    <m/>
    <m/>
    <m/>
    <m/>
    <s v="Help accessing supplies/chemicals"/>
    <s v="Help complying with state and/or federal regulations"/>
    <s v="Help communicating with customers"/>
    <m/>
    <m/>
    <m/>
    <x v="917"/>
    <x v="1"/>
  </r>
  <r>
    <n v="11614260279"/>
    <x v="33"/>
    <s v="1"/>
    <m/>
    <x v="0"/>
    <x v="3"/>
    <x v="13"/>
    <s v="1 to 10%"/>
    <n v="0"/>
    <n v="1"/>
    <n v="1"/>
    <s v="Don't know"/>
    <s v=""/>
    <s v="No"/>
    <m/>
    <m/>
    <m/>
    <m/>
    <m/>
    <m/>
    <m/>
    <m/>
    <m/>
    <m/>
    <m/>
    <m/>
    <m/>
    <n v="0"/>
    <s v="0 - 9%"/>
    <m/>
    <s v=""/>
    <s v="Yes"/>
    <m/>
    <s v="U.S. Department of Agriculture loan(s)"/>
    <m/>
    <m/>
    <m/>
    <m/>
    <s v="No"/>
    <s v="No"/>
    <m/>
    <m/>
    <m/>
    <m/>
    <s v="Help with operations and maintenance"/>
    <m/>
    <m/>
    <s v="Help complying with state and/or federal regulations"/>
    <m/>
    <m/>
    <m/>
    <m/>
    <x v="918"/>
    <x v="0"/>
  </r>
  <r>
    <n v="11614264086"/>
    <x v="11"/>
    <s v="1"/>
    <m/>
    <x v="1"/>
    <x v="3"/>
    <x v="6"/>
    <s v="0 percent"/>
    <n v="3"/>
    <n v="1"/>
    <n v="0"/>
    <s v="More than a year"/>
    <n v="15"/>
    <s v="No"/>
    <m/>
    <m/>
    <m/>
    <m/>
    <m/>
    <m/>
    <m/>
    <m/>
    <m/>
    <m/>
    <m/>
    <m/>
    <m/>
    <n v="0"/>
    <s v="0 - 9%"/>
    <m/>
    <s v=""/>
    <s v="No"/>
    <m/>
    <m/>
    <m/>
    <s v="Not borrowing"/>
    <m/>
    <m/>
    <s v="Not applicable"/>
    <s v="No"/>
    <m/>
    <m/>
    <m/>
    <s v="Help accessing financial assistance"/>
    <m/>
    <m/>
    <m/>
    <m/>
    <m/>
    <m/>
    <m/>
    <m/>
    <x v="919"/>
    <x v="0"/>
  </r>
  <r>
    <n v="11616534259"/>
    <x v="6"/>
    <s v="1"/>
    <m/>
    <x v="1"/>
    <x v="3"/>
    <x v="3"/>
    <m/>
    <m/>
    <m/>
    <m/>
    <s v="7 to 12 months"/>
    <n v="9"/>
    <s v="Yes"/>
    <m/>
    <s v="keeping staff"/>
    <m/>
    <s v="paying for chemicals"/>
    <m/>
    <m/>
    <m/>
    <m/>
    <m/>
    <m/>
    <m/>
    <s v="Decrease"/>
    <m/>
    <s v=""/>
    <s v=""/>
    <m/>
    <s v=""/>
    <s v="No"/>
    <m/>
    <m/>
    <m/>
    <s v="Not borrowing"/>
    <m/>
    <m/>
    <s v="Not applicable"/>
    <s v="Yes"/>
    <s v="Providing services"/>
    <s v="Providing foos/meals; providing PPE/disinfectants"/>
    <m/>
    <s v="Help accessing financial assistance"/>
    <s v="Help with operations and maintenance"/>
    <s v="Help accessing Personal Protective Equipment (PPE)"/>
    <s v="Help accessing supplies/chemicals"/>
    <s v="Help complying with state and/or federal regulations"/>
    <s v="Help communicating with customers"/>
    <m/>
    <m/>
    <m/>
    <x v="920"/>
    <x v="0"/>
  </r>
  <r>
    <n v="11616699523"/>
    <x v="16"/>
    <s v="1"/>
    <m/>
    <x v="2"/>
    <x v="3"/>
    <x v="31"/>
    <s v="1 to 10%"/>
    <n v="1"/>
    <n v="1"/>
    <n v="0"/>
    <s v="Don't know"/>
    <s v=""/>
    <s v="No"/>
    <m/>
    <m/>
    <m/>
    <m/>
    <m/>
    <m/>
    <m/>
    <m/>
    <m/>
    <m/>
    <m/>
    <m/>
    <m/>
    <n v="0"/>
    <s v="0 - 9%"/>
    <m/>
    <s v=""/>
    <s v="Yes"/>
    <m/>
    <s v="U.S. Department of Agriculture loan(s)"/>
    <m/>
    <m/>
    <m/>
    <m/>
    <s v="No"/>
    <s v="No"/>
    <m/>
    <s v="None/NA"/>
    <m/>
    <m/>
    <m/>
    <m/>
    <m/>
    <m/>
    <m/>
    <m/>
    <s v="Not sure"/>
    <m/>
    <x v="921"/>
    <x v="0"/>
  </r>
  <r>
    <n v="11616820600"/>
    <x v="11"/>
    <s v="1"/>
    <m/>
    <x v="1"/>
    <x v="4"/>
    <x v="43"/>
    <s v="1 to 10%"/>
    <n v="8"/>
    <n v="1"/>
    <n v="0"/>
    <s v="7 to 12 months"/>
    <n v="9"/>
    <s v="Not sure"/>
    <m/>
    <m/>
    <m/>
    <m/>
    <m/>
    <m/>
    <m/>
    <m/>
    <m/>
    <m/>
    <m/>
    <m/>
    <m/>
    <n v="0"/>
    <s v="0 - 9%"/>
    <m/>
    <s v=""/>
    <s v="Yes"/>
    <m/>
    <m/>
    <s v="State Revolving Fund loan(s)"/>
    <m/>
    <m/>
    <m/>
    <s v="No"/>
    <s v="No"/>
    <m/>
    <s v="Compliance with disinfection/social distancing protocols"/>
    <s v="Help navigating resources and/or policy changes"/>
    <m/>
    <m/>
    <m/>
    <m/>
    <s v="Help complying with state and/or federal regulations"/>
    <m/>
    <m/>
    <m/>
    <m/>
    <x v="922"/>
    <x v="0"/>
  </r>
  <r>
    <n v="11616983481"/>
    <x v="22"/>
    <s v="1"/>
    <m/>
    <x v="0"/>
    <x v="2"/>
    <x v="28"/>
    <s v="11 to 20%"/>
    <n v="3"/>
    <n v="0"/>
    <n v="3"/>
    <s v="Don't know"/>
    <s v=""/>
    <s v="Not sure"/>
    <m/>
    <m/>
    <m/>
    <m/>
    <m/>
    <m/>
    <m/>
    <m/>
    <m/>
    <m/>
    <m/>
    <m/>
    <m/>
    <n v="0"/>
    <s v="0 - 9%"/>
    <m/>
    <s v=""/>
    <s v="Yes"/>
    <s v="Bond(s)"/>
    <m/>
    <s v="State Revolving Fund loan(s)"/>
    <m/>
    <m/>
    <m/>
    <s v="No"/>
    <s v="No"/>
    <m/>
    <m/>
    <m/>
    <m/>
    <m/>
    <m/>
    <m/>
    <m/>
    <m/>
    <m/>
    <s v="Not sure"/>
    <m/>
    <x v="923"/>
    <x v="0"/>
  </r>
</pivotCacheRecord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0.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1.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2.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33.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34.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pivotTable18.xml><?xml version="1.0" encoding="utf-8"?>
<pivotTableDefinition xmlns="http://schemas.openxmlformats.org/spreadsheetml/2006/main" name="PivotTable2" cacheId="5686" applyNumberFormats="0" applyBorderFormats="0" applyFontFormats="0" applyPatternFormats="0" applyAlignmentFormats="0" applyWidthHeightFormats="1" dataCaption="Values" showMissing="1" preserveFormatting="1" useAutoFormatting="1" itemPrintTitles="1" compactData="0" createdVersion="6" updatedVersion="6" indent="0" rowHeaderCaption="System Size" multipleFieldFilters="0" showMemberPropertyTips="1">
  <location ref="A13:E18" firstHeaderRow="0" firstDataRow="1" firstDataCol="1"/>
  <pivotFields count="5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axis="axisRow"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s>
  <rowFields count="1">
    <field x="47"/>
  </rowFields>
  <rowItems count="5">
    <i>
      <x/>
    </i>
    <i>
      <x v="1"/>
    </i>
    <i>
      <x v="2"/>
    </i>
    <i>
      <x v="3"/>
    </i>
    <i t="grand">
      <x/>
    </i>
  </rowItems>
  <colFields count="1">
    <field x="-2"/>
  </colFields>
  <colItems count="4">
    <i>
      <x/>
    </i>
    <i i="1">
      <x v="1"/>
    </i>
    <i i="2">
      <x v="2"/>
    </i>
    <i i="3">
      <x v="3"/>
    </i>
  </colItems>
  <dataFields count="4">
    <dataField name="Number of Systems" fld="44" subtotal="count" baseField="47" baseItem="0"/>
    <dataField name="Average Delinquent Accounts per System" fld="44" subtotal="average" baseField="47" baseItem="0" numFmtId="1"/>
    <dataField name="Total Delinquent Accounts" fld="44" baseField="0" baseItem="0"/>
    <dataField name="Total Delinquent Funds (Dollars)" fld="45" baseField="0" baseItem="0" numFmtId="1"/>
  </dataFields>
  <formats count="15">
    <format dxfId="161">
      <pivotArea outline="0" fieldPosition="0" collapsedLevelsAreSubtotals="1">
        <references count="1">
          <reference field="4294967294" count="1">
            <x v="1"/>
          </reference>
        </references>
      </pivotArea>
    </format>
    <format dxfId="162">
      <pivotArea outline="0" fieldPosition="0" dataOnly="0" labelOnly="1">
        <references count="1">
          <reference field="4294967294" count="1">
            <x v="1"/>
          </reference>
        </references>
      </pivotArea>
    </format>
    <format dxfId="163">
      <pivotArea outline="0" fieldPosition="0" dataOnly="0" labelOnly="1">
        <references count="1">
          <reference field="4294967294" count="1">
            <x v="3"/>
          </reference>
        </references>
      </pivotArea>
    </format>
    <format dxfId="164">
      <pivotArea outline="0" fieldPosition="0" collapsedLevelsAreSubtotals="1">
        <references count="1">
          <reference field="4294967294" count="1">
            <x v="3"/>
          </reference>
        </references>
      </pivotArea>
    </format>
    <format dxfId="165">
      <pivotArea outline="0" fieldPosition="0" dataOnly="0" type="all"/>
    </format>
    <format dxfId="166">
      <pivotArea outline="0" fieldPosition="0" collapsedLevelsAreSubtotals="1"/>
    </format>
    <format dxfId="167">
      <pivotArea outline="0" fieldPosition="0" axis="axisRow" dataOnly="0" field="47" labelOnly="1" type="button"/>
    </format>
    <format dxfId="168">
      <pivotArea outline="0" fieldPosition="0" dataOnly="0" labelOnly="1">
        <references count="1">
          <reference field="47" count="0"/>
        </references>
      </pivotArea>
    </format>
    <format dxfId="169">
      <pivotArea outline="0" fieldPosition="0" dataOnly="0" grandRow="1" labelOnly="1"/>
    </format>
    <format dxfId="170">
      <pivotArea outline="0" fieldPosition="0" dataOnly="0" labelOnly="1">
        <references count="1">
          <reference field="4294967294" count="4">
            <x v="0"/>
            <x v="1"/>
            <x v="2"/>
            <x v="3"/>
          </reference>
        </references>
      </pivotArea>
    </format>
    <format dxfId="171">
      <pivotArea outline="0" fieldPosition="0" axis="axisRow" dataOnly="0" field="47" labelOnly="1" type="button"/>
    </format>
    <format dxfId="172">
      <pivotArea outline="0" fieldPosition="0" dataOnly="0" labelOnly="1">
        <references count="1">
          <reference field="47" count="0"/>
        </references>
      </pivotArea>
    </format>
    <format dxfId="173">
      <pivotArea outline="0" fieldPosition="0" dataOnly="0" grandRow="1" labelOnly="1"/>
    </format>
    <format dxfId="174">
      <pivotArea outline="0" fieldPosition="0" dataOnly="0" labelOnly="1">
        <references count="1">
          <reference field="4294967294" count="4">
            <x v="0"/>
            <x v="1"/>
            <x v="2"/>
            <x v="3"/>
          </reference>
        </references>
      </pivotArea>
    </format>
    <format dxfId="175">
      <pivotArea outline="0" fieldPosition="0" axis="axisRow" dataOnly="0" field="47" labelOnly="1" type="button"/>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9.xml><?xml version="1.0" encoding="utf-8"?>
<pivotTableDefinition xmlns="http://schemas.openxmlformats.org/spreadsheetml/2006/main" name="PivotTable1" cacheId="5686" applyNumberFormats="0" applyBorderFormats="0" applyFontFormats="0" applyPatternFormats="0" applyAlignmentFormats="0" applyWidthHeightFormats="1" dataCaption="Values" showMissing="1" preserveFormatting="1" useAutoFormatting="1" itemPrintTitles="1" compactData="0" createdVersion="6" updatedVersion="6" indent="0" rowHeaderCaption="System Size" multipleFieldFilters="0" showMemberPropertyTips="1">
  <location ref="A5:D10" firstHeaderRow="0" firstDataRow="1" firstDataCol="1" rowPageCount="1" colPageCount="1"/>
  <pivotFields count="5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2"/>
        <item x="0"/>
        <item x="1"/>
        <item x="3"/>
        <item t="default"/>
      </items>
    </pivotField>
    <pivotField showAll="0"/>
    <pivotField showAll="0"/>
    <pivotField showAll="0"/>
    <pivotField showAll="0"/>
    <pivotField dataField="1" showAll="0"/>
    <pivotField dataField="1" showAll="0"/>
    <pivotField showAll="0"/>
    <pivotField showAll="0"/>
    <pivotField showAll="0"/>
    <pivotField axis="axisPage" showAll="0">
      <items count="4">
        <item x="0"/>
        <item x="2"/>
        <item x="1"/>
        <item t="default"/>
      </items>
    </pivotField>
  </pivotFields>
  <rowFields count="1">
    <field x="47"/>
  </rowFields>
  <rowItems count="5">
    <i>
      <x/>
    </i>
    <i>
      <x v="1"/>
    </i>
    <i>
      <x v="2"/>
    </i>
    <i>
      <x v="3"/>
    </i>
    <i t="grand">
      <x/>
    </i>
  </rowItems>
  <colFields count="1">
    <field x="-2"/>
  </colFields>
  <colItems count="3">
    <i>
      <x/>
    </i>
    <i i="1">
      <x v="1"/>
    </i>
    <i i="2">
      <x v="2"/>
    </i>
  </colItems>
  <pageFields count="1">
    <pageField fld="57" item="0" hier="-1"/>
  </pageFields>
  <dataFields count="3">
    <dataField name="Number of Systems" fld="52" subtotal="count" baseField="47" baseItem="0"/>
    <dataField name="Average Revenue Change" fld="52" subtotal="average" baseField="47" baseItem="0" numFmtId="1"/>
    <dataField name="Average Percent Revenue Change" fld="53" subtotal="average" baseField="47" baseItem="0" numFmtId="165"/>
  </dataFields>
  <formats count="15">
    <format dxfId="146">
      <pivotArea outline="0" fieldPosition="0" collapsedLevelsAreSubtotals="1">
        <references count="1">
          <reference field="4294967294" count="1">
            <x v="2"/>
          </reference>
        </references>
      </pivotArea>
    </format>
    <format dxfId="147">
      <pivotArea outline="0" fieldPosition="0" dataOnly="0" labelOnly="1">
        <references count="1">
          <reference field="4294967294" count="1">
            <x v="2"/>
          </reference>
        </references>
      </pivotArea>
    </format>
    <format dxfId="148">
      <pivotArea outline="0" fieldPosition="0" dataOnly="0" labelOnly="1">
        <references count="1">
          <reference field="4294967294" count="1">
            <x v="1"/>
          </reference>
        </references>
      </pivotArea>
    </format>
    <format dxfId="149">
      <pivotArea outline="0" fieldPosition="0" collapsedLevelsAreSubtotals="1">
        <references count="1">
          <reference field="4294967294" count="1">
            <x v="1"/>
          </reference>
        </references>
      </pivotArea>
    </format>
    <format dxfId="150">
      <pivotArea outline="0" fieldPosition="0" dataOnly="0" type="all"/>
    </format>
    <format dxfId="151">
      <pivotArea outline="0" fieldPosition="0" collapsedLevelsAreSubtotals="1"/>
    </format>
    <format dxfId="152">
      <pivotArea outline="0" fieldPosition="0" axis="axisRow" dataOnly="0" field="47" labelOnly="1" type="button"/>
    </format>
    <format dxfId="153">
      <pivotArea outline="0" fieldPosition="0" dataOnly="0" labelOnly="1">
        <references count="1">
          <reference field="47" count="0"/>
        </references>
      </pivotArea>
    </format>
    <format dxfId="154">
      <pivotArea outline="0" fieldPosition="0" dataOnly="0" grandRow="1" labelOnly="1"/>
    </format>
    <format dxfId="155">
      <pivotArea outline="0" fieldPosition="0" dataOnly="0" labelOnly="1">
        <references count="1">
          <reference field="4294967294" count="3">
            <x v="0"/>
            <x v="1"/>
            <x v="2"/>
          </reference>
        </references>
      </pivotArea>
    </format>
    <format dxfId="156">
      <pivotArea outline="0" fieldPosition="0" axis="axisRow" dataOnly="0" field="47" labelOnly="1" type="button"/>
    </format>
    <format dxfId="157">
      <pivotArea outline="0" fieldPosition="0" dataOnly="0" labelOnly="1">
        <references count="1">
          <reference field="47" count="0"/>
        </references>
      </pivotArea>
    </format>
    <format dxfId="158">
      <pivotArea outline="0" fieldPosition="0" dataOnly="0" grandRow="1" labelOnly="1"/>
    </format>
    <format dxfId="159">
      <pivotArea outline="0" fieldPosition="0" dataOnly="0" labelOnly="1">
        <references count="1">
          <reference field="4294967294" count="3">
            <x v="0"/>
            <x v="1"/>
            <x v="2"/>
          </reference>
        </references>
      </pivotArea>
    </format>
    <format dxfId="160">
      <pivotArea outline="0" fieldPosition="0" axis="axisRow" dataOnly="0" field="47" labelOnly="1" type="button"/>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20.xml><?xml version="1.0" encoding="utf-8"?>
<pivotTableDefinition xmlns="http://schemas.openxmlformats.org/spreadsheetml/2006/main" name="PivotTable3" cacheId="5686" applyNumberFormats="0" applyBorderFormats="0" applyFontFormats="0" applyPatternFormats="0" applyAlignmentFormats="0" applyWidthHeightFormats="1" dataCaption="Values" showMissing="1" preserveFormatting="1" useAutoFormatting="1" itemPrintTitles="1" compactData="0" createdVersion="6" updatedVersion="6" indent="0" rowHeaderCaption="Months Before Assistance" multipleFieldFilters="0" showMemberPropertyTips="1">
  <location ref="A23:B31" firstHeaderRow="1" firstDataRow="1" firstDataCol="1" rowPageCount="1" colPageCount="1"/>
  <pivotFields count="5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6"/>
        <item x="5"/>
        <item x="3"/>
        <item x="2"/>
        <item x="0"/>
        <item x="1"/>
        <item x="4"/>
        <item t="default"/>
      </items>
    </pivotField>
    <pivotField showAll="0"/>
    <pivotField showAll="0"/>
    <pivotField showAll="0"/>
    <pivotField showAll="0"/>
    <pivotField axis="axisPage" showAll="0">
      <items count="5">
        <item x="2"/>
        <item x="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42"/>
  </rowFields>
  <rowItems count="8">
    <i>
      <x/>
    </i>
    <i>
      <x v="1"/>
    </i>
    <i>
      <x v="2"/>
    </i>
    <i>
      <x v="3"/>
    </i>
    <i>
      <x v="4"/>
    </i>
    <i>
      <x v="5"/>
    </i>
    <i>
      <x v="6"/>
    </i>
    <i t="grand">
      <x/>
    </i>
  </rowItems>
  <colItems count="1">
    <i/>
  </colItems>
  <pageFields count="1">
    <pageField fld="47" hier="-1"/>
  </pageFields>
  <dataFields count="1">
    <dataField name="Number of Systems" fld="42" subtotal="count" baseField="0" baseItem="0"/>
  </dataFields>
  <formats count="11">
    <format dxfId="135">
      <pivotArea outline="0" fieldPosition="0" dataOnly="0" type="all"/>
    </format>
    <format dxfId="136">
      <pivotArea outline="0" fieldPosition="0" collapsedLevelsAreSubtotals="1"/>
    </format>
    <format dxfId="137">
      <pivotArea outline="0" fieldPosition="0" axis="axisRow" dataOnly="0" field="42" labelOnly="1" type="button"/>
    </format>
    <format dxfId="138">
      <pivotArea outline="0" fieldPosition="0" dataOnly="0" labelOnly="1">
        <references count="1">
          <reference field="42" count="0"/>
        </references>
      </pivotArea>
    </format>
    <format dxfId="139">
      <pivotArea outline="0" fieldPosition="0" dataOnly="0" grandRow="1" labelOnly="1"/>
    </format>
    <format dxfId="140">
      <pivotArea outline="0" fieldPosition="0" axis="axisValues" dataOnly="0" labelOnly="1"/>
    </format>
    <format dxfId="141">
      <pivotArea outline="0" fieldPosition="0" axis="axisRow" dataOnly="0" field="42" labelOnly="1" type="button"/>
    </format>
    <format dxfId="142">
      <pivotArea outline="0" fieldPosition="0" dataOnly="0" labelOnly="1">
        <references count="1">
          <reference field="42" count="0"/>
        </references>
      </pivotArea>
    </format>
    <format dxfId="143">
      <pivotArea outline="0" fieldPosition="0" dataOnly="0" grandRow="1" labelOnly="1"/>
    </format>
    <format dxfId="144">
      <pivotArea outline="0" fieldPosition="0" axis="axisValues" dataOnly="0" labelOnly="1"/>
    </format>
    <format dxfId="145">
      <pivotArea outline="0" fieldPosition="0" axis="axisRow" dataOnly="0" field="42" labelOnly="1" type="button"/>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21.xml><?xml version="1.0" encoding="utf-8"?>
<pivotTableDefinition xmlns="http://schemas.openxmlformats.org/spreadsheetml/2006/main" name="PivotTable6" cacheId="5683" applyNumberFormats="0" applyBorderFormats="0" applyFontFormats="0" applyPatternFormats="0" applyAlignmentFormats="0" applyWidthHeightFormats="1" dataCaption="Values" showMissing="1" preserveFormatting="1" useAutoFormatting="1" itemPrintTitles="1" compactData="0" createdVersion="6" updatedVersion="6" indent="0" rowHeaderCaption="Percent Revenue Loss" multipleFieldFilters="0" showMemberPropertyTips="1">
  <location ref="A5:B11" firstHeaderRow="1" firstDataRow="1" firstDataCol="1" rowPageCount="1" colPageCount="1"/>
  <pivotFields count="23">
    <pivotField dataField="1" showAll="0"/>
    <pivotField showAll="0"/>
    <pivotField showAll="0" numFmtId="2"/>
    <pivotField showAll="0"/>
    <pivotField showAll="0"/>
    <pivotField showAll="0"/>
    <pivotField axis="axisRow" showAll="0">
      <items count="6">
        <item x="2"/>
        <item x="1"/>
        <item x="4"/>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multipleItemSelectionAllowed="1">
      <items count="6">
        <item x="1"/>
        <item h="1" x="4"/>
        <item h="1" x="3"/>
        <item x="2"/>
        <item x="0"/>
        <item t="default"/>
      </items>
    </pivotField>
    <pivotField showAll="0"/>
  </pivotFields>
  <rowFields count="1">
    <field x="6"/>
  </rowFields>
  <rowItems count="6">
    <i>
      <x/>
    </i>
    <i>
      <x v="1"/>
    </i>
    <i>
      <x v="2"/>
    </i>
    <i>
      <x v="3"/>
    </i>
    <i>
      <x v="4"/>
    </i>
    <i t="grand">
      <x/>
    </i>
  </rowItems>
  <colItems count="1">
    <i/>
  </colItems>
  <pageFields count="1">
    <pageField fld="21" hier="-1"/>
  </pageFields>
  <dataFields count="1">
    <dataField name="Number of Systems" fld="0" subtotal="count" baseField="0" baseItem="0"/>
  </dataFields>
  <formats count="8">
    <format dxfId="127">
      <pivotArea outline="0" fieldPosition="0" axis="axisValues" dataOnly="0" labelOnly="1"/>
    </format>
    <format dxfId="128">
      <pivotArea outline="0" fieldPosition="0" dataOnly="0" type="all"/>
    </format>
    <format dxfId="129">
      <pivotArea outline="0" fieldPosition="0" collapsedLevelsAreSubtotals="1"/>
    </format>
    <format dxfId="130">
      <pivotArea outline="0" fieldPosition="0" axis="axisRow" dataOnly="0" field="6" labelOnly="1" type="button"/>
    </format>
    <format dxfId="131">
      <pivotArea outline="0" fieldPosition="0" dataOnly="0" labelOnly="1">
        <references count="1">
          <reference field="6" count="0"/>
        </references>
      </pivotArea>
    </format>
    <format dxfId="132">
      <pivotArea outline="0" fieldPosition="0" dataOnly="0" grandRow="1" labelOnly="1"/>
    </format>
    <format dxfId="133">
      <pivotArea outline="0" fieldPosition="0" axis="axisValues" dataOnly="0" labelOnly="1"/>
    </format>
    <format dxfId="134">
      <pivotArea outline="0" fieldPosition="0" axis="axisRow" dataOnly="0" field="6" labelOnly="1" type="button"/>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22.xml><?xml version="1.0" encoding="utf-8"?>
<pivotTableDefinition xmlns="http://schemas.openxmlformats.org/spreadsheetml/2006/main" name="PivotTable5" cacheId="5683" applyNumberFormats="0" applyBorderFormats="0" applyFontFormats="0" applyPatternFormats="0" applyAlignmentFormats="0" applyWidthHeightFormats="1" dataCaption="Values" showMissing="1" preserveFormatting="1" useAutoFormatting="1" itemPrintTitles="1" compactData="0" createdVersion="6" updatedVersion="6" indent="0" rowHeaderCaption="Percent of population below the poverty line" multipleFieldFilters="0" showMemberPropertyTips="1">
  <location ref="A37:D45" firstHeaderRow="0" firstDataRow="1" firstDataCol="1" rowPageCount="1" colPageCount="1"/>
  <pivotFields count="23">
    <pivotField dataField="1" showAll="0"/>
    <pivotField showAll="0"/>
    <pivotField showAll="0" numFmtId="2"/>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multipleItemSelectionAllowed="1">
      <items count="6">
        <item x="1"/>
        <item h="1" x="4"/>
        <item h="1" x="3"/>
        <item x="2"/>
        <item x="0"/>
        <item t="default"/>
      </items>
    </pivotField>
    <pivotField axis="axisRow" showAll="0">
      <items count="13">
        <item x="1"/>
        <item x="2"/>
        <item x="3"/>
        <item x="4"/>
        <item x="5"/>
        <item x="6"/>
        <item x="7"/>
        <item x="8"/>
        <item x="9"/>
        <item x="10"/>
        <item x="11"/>
        <item x="0"/>
        <item t="default"/>
      </items>
    </pivotField>
  </pivotFields>
  <rowFields count="1">
    <field x="22"/>
  </rowFields>
  <rowItems count="8">
    <i>
      <x/>
    </i>
    <i>
      <x v="1"/>
    </i>
    <i>
      <x v="2"/>
    </i>
    <i>
      <x v="3"/>
    </i>
    <i>
      <x v="4"/>
    </i>
    <i>
      <x v="8"/>
    </i>
    <i>
      <x v="11"/>
    </i>
    <i t="grand">
      <x/>
    </i>
  </rowItems>
  <colFields count="1">
    <field x="-2"/>
  </colFields>
  <colItems count="3">
    <i>
      <x/>
    </i>
    <i i="1">
      <x v="1"/>
    </i>
    <i i="2">
      <x v="2"/>
    </i>
  </colItems>
  <pageFields count="1">
    <pageField fld="21" hier="-1"/>
  </pageFields>
  <dataFields count="3">
    <dataField name="Number of Systems" fld="0" subtotal="count" baseField="0" baseItem="0"/>
    <dataField name="Average Percent Revenue Loss" fld="7" subtotal="average" baseField="0" baseItem="0" numFmtId="165"/>
    <dataField name="Average Monthly Revenue Loss (Dollars)" fld="8" subtotal="average" baseField="0" baseItem="0" numFmtId="166"/>
  </dataFields>
  <formats count="14">
    <format dxfId="113">
      <pivotArea outline="0" fieldPosition="0" collapsedLevelsAreSubtotals="1">
        <references count="1">
          <reference field="4294967294" count="1">
            <x v="1"/>
          </reference>
        </references>
      </pivotArea>
    </format>
    <format dxfId="114">
      <pivotArea outline="0" fieldPosition="0" collapsedLevelsAreSubtotals="1">
        <references count="1">
          <reference field="4294967294" count="1">
            <x v="2"/>
          </reference>
        </references>
      </pivotArea>
    </format>
    <format dxfId="115">
      <pivotArea outline="0" fieldPosition="0" axis="axisRow" dataOnly="0" field="22" labelOnly="1" type="button"/>
    </format>
    <format dxfId="116">
      <pivotArea outline="0" fieldPosition="0" dataOnly="0" labelOnly="1">
        <references count="1">
          <reference field="4294967294" count="3">
            <x v="0"/>
            <x v="1"/>
            <x v="2"/>
          </reference>
        </references>
      </pivotArea>
    </format>
    <format dxfId="117">
      <pivotArea outline="0" fieldPosition="0" axis="axisRow" dataOnly="0" field="22" labelOnly="1" type="button"/>
    </format>
    <format dxfId="118">
      <pivotArea outline="0" fieldPosition="0" dataOnly="0" labelOnly="1">
        <references count="1">
          <reference field="4294967294" count="3">
            <x v="0"/>
            <x v="1"/>
            <x v="2"/>
          </reference>
        </references>
      </pivotArea>
    </format>
    <format dxfId="119">
      <pivotArea outline="0" fieldPosition="0" axis="axisRow" dataOnly="0" field="22" labelOnly="1" type="button"/>
    </format>
    <format dxfId="120">
      <pivotArea outline="0" fieldPosition="0" dataOnly="0" labelOnly="1">
        <references count="1">
          <reference field="4294967294" count="3">
            <x v="0"/>
            <x v="1"/>
            <x v="2"/>
          </reference>
        </references>
      </pivotArea>
    </format>
    <format dxfId="121">
      <pivotArea outline="0" fieldPosition="0" dataOnly="0" type="all"/>
    </format>
    <format dxfId="122">
      <pivotArea outline="0" fieldPosition="0" collapsedLevelsAreSubtotals="1"/>
    </format>
    <format dxfId="123">
      <pivotArea outline="0" fieldPosition="0" axis="axisRow" dataOnly="0" field="22" labelOnly="1" type="button"/>
    </format>
    <format dxfId="124">
      <pivotArea outline="0" fieldPosition="0" dataOnly="0" labelOnly="1">
        <references count="1">
          <reference field="22" count="7">
            <x v="0"/>
            <x v="1"/>
            <x v="2"/>
            <x v="3"/>
            <x v="4"/>
            <x v="8"/>
            <x v="11"/>
          </reference>
        </references>
      </pivotArea>
    </format>
    <format dxfId="125">
      <pivotArea outline="0" fieldPosition="0" dataOnly="0" grandRow="1" labelOnly="1"/>
    </format>
    <format dxfId="126">
      <pivotArea outline="0" fieldPosition="0" dataOnly="0" labelOnly="1">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23.xml><?xml version="1.0" encoding="utf-8"?>
<pivotTableDefinition xmlns="http://schemas.openxmlformats.org/spreadsheetml/2006/main" name="PivotTable1" cacheId="5683" applyNumberFormats="0" applyBorderFormats="0" applyFontFormats="0" applyPatternFormats="0" applyAlignmentFormats="0" applyWidthHeightFormats="1" dataCaption="Values" showMissing="1" preserveFormatting="1" useAutoFormatting="1" itemPrintTitles="1" compactData="0" createdVersion="6" updatedVersion="6" indent="0" rowHeaderCaption="System Size" multipleFieldFilters="0" showMemberPropertyTips="1">
  <location ref="A26:D32" firstHeaderRow="0" firstDataRow="1" firstDataCol="1"/>
  <pivotFields count="23">
    <pivotField dataField="1" showAll="0"/>
    <pivotField showAll="0"/>
    <pivotField showAll="0" numFmtId="2"/>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1"/>
        <item x="0"/>
        <item x="2"/>
        <item x="3"/>
        <item x="4"/>
        <item t="default"/>
      </items>
    </pivotField>
    <pivotField showAll="0"/>
  </pivotFields>
  <rowFields count="1">
    <field x="21"/>
  </rowFields>
  <rowItems count="6">
    <i>
      <x/>
    </i>
    <i>
      <x v="1"/>
    </i>
    <i>
      <x v="2"/>
    </i>
    <i>
      <x v="3"/>
    </i>
    <i>
      <x v="4"/>
    </i>
    <i t="grand">
      <x/>
    </i>
  </rowItems>
  <colFields count="1">
    <field x="-2"/>
  </colFields>
  <colItems count="3">
    <i>
      <x/>
    </i>
    <i i="1">
      <x v="1"/>
    </i>
    <i i="2">
      <x v="2"/>
    </i>
  </colItems>
  <dataFields count="3">
    <dataField name="Number of Systems" fld="0" subtotal="count" baseField="21" baseItem="0"/>
    <dataField name="Average Percent Revenue Loss" fld="7" subtotal="average" baseField="21" baseItem="0" numFmtId="165"/>
    <dataField name="Average Monthly Revenue Loss (Dollars)" fld="8" subtotal="average" baseField="21" baseItem="0" numFmtId="166"/>
  </dataFields>
  <formats count="14">
    <format dxfId="99">
      <pivotArea outline="0" fieldPosition="0" collapsedLevelsAreSubtotals="1">
        <references count="1">
          <reference field="4294967294" count="1">
            <x v="1"/>
          </reference>
        </references>
      </pivotArea>
    </format>
    <format dxfId="100">
      <pivotArea outline="0" fieldPosition="0" collapsedLevelsAreSubtotals="1">
        <references count="1">
          <reference field="4294967294" count="1">
            <x v="2"/>
          </reference>
        </references>
      </pivotArea>
    </format>
    <format dxfId="101">
      <pivotArea outline="0" fieldPosition="0" axis="axisRow" dataOnly="0" field="21" labelOnly="1" type="button"/>
    </format>
    <format dxfId="102">
      <pivotArea outline="0" fieldPosition="0" dataOnly="0" labelOnly="1">
        <references count="1">
          <reference field="4294967294" count="3">
            <x v="0"/>
            <x v="1"/>
            <x v="2"/>
          </reference>
        </references>
      </pivotArea>
    </format>
    <format dxfId="103">
      <pivotArea outline="0" fieldPosition="0" axis="axisRow" dataOnly="0" field="21" labelOnly="1" type="button"/>
    </format>
    <format dxfId="104">
      <pivotArea outline="0" fieldPosition="0" dataOnly="0" labelOnly="1">
        <references count="1">
          <reference field="4294967294" count="3">
            <x v="0"/>
            <x v="1"/>
            <x v="2"/>
          </reference>
        </references>
      </pivotArea>
    </format>
    <format dxfId="105">
      <pivotArea outline="0" fieldPosition="0" axis="axisRow" dataOnly="0" field="21" labelOnly="1" type="button"/>
    </format>
    <format dxfId="106">
      <pivotArea outline="0" fieldPosition="0" dataOnly="0" labelOnly="1">
        <references count="1">
          <reference field="4294967294" count="3">
            <x v="0"/>
            <x v="1"/>
            <x v="2"/>
          </reference>
        </references>
      </pivotArea>
    </format>
    <format dxfId="107">
      <pivotArea outline="0" fieldPosition="0" dataOnly="0" type="all"/>
    </format>
    <format dxfId="108">
      <pivotArea outline="0" fieldPosition="0" collapsedLevelsAreSubtotals="1"/>
    </format>
    <format dxfId="109">
      <pivotArea outline="0" fieldPosition="0" axis="axisRow" dataOnly="0" field="21" labelOnly="1" type="button"/>
    </format>
    <format dxfId="110">
      <pivotArea outline="0" fieldPosition="0" dataOnly="0" labelOnly="1">
        <references count="1">
          <reference field="21" count="0"/>
        </references>
      </pivotArea>
    </format>
    <format dxfId="111">
      <pivotArea outline="0" fieldPosition="0" dataOnly="0" grandRow="1" labelOnly="1"/>
    </format>
    <format dxfId="112">
      <pivotArea outline="0" fieldPosition="0" dataOnly="0" labelOnly="1">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24.xml><?xml version="1.0" encoding="utf-8"?>
<pivotTableDefinition xmlns="http://schemas.openxmlformats.org/spreadsheetml/2006/main" name="PivotTable8" cacheId="5683" applyNumberFormats="0" applyBorderFormats="0" applyFontFormats="0" applyPatternFormats="0" applyAlignmentFormats="0" applyWidthHeightFormats="1" dataCaption="Values" showMissing="1" preserveFormatting="1" useAutoFormatting="1" itemPrintTitles="1" compactData="0" createdVersion="6" updatedVersion="6" indent="0" rowHeaderCaption="Revenue Loss as Percent of Cash Reserves" multipleFieldFilters="0" showMemberPropertyTips="1">
  <location ref="A16:B22" firstHeaderRow="1" firstDataRow="1" firstDataCol="1" rowPageCount="1" colPageCount="1"/>
  <pivotFields count="23">
    <pivotField dataField="1" showAll="0"/>
    <pivotField showAll="0"/>
    <pivotField showAll="0" numFmtId="2"/>
    <pivotField showAll="0"/>
    <pivotField showAll="0"/>
    <pivotField showAll="0"/>
    <pivotField showAll="0"/>
    <pivotField showAll="0"/>
    <pivotField showAll="0"/>
    <pivotField axis="axisRow" showAll="0">
      <items count="6">
        <item x="3"/>
        <item x="2"/>
        <item x="1"/>
        <item x="0"/>
        <item x="4"/>
        <item t="default"/>
      </items>
    </pivotField>
    <pivotField showAll="0"/>
    <pivotField showAll="0"/>
    <pivotField showAll="0"/>
    <pivotField showAll="0"/>
    <pivotField showAll="0"/>
    <pivotField showAll="0"/>
    <pivotField showAll="0"/>
    <pivotField showAll="0"/>
    <pivotField showAll="0"/>
    <pivotField showAll="0"/>
    <pivotField showAll="0"/>
    <pivotField axis="axisPage" showAll="0" multipleItemSelectionAllowed="1">
      <items count="6">
        <item x="1"/>
        <item h="1" x="4"/>
        <item h="1" x="3"/>
        <item x="2"/>
        <item x="0"/>
        <item t="default"/>
      </items>
    </pivotField>
    <pivotField showAll="0"/>
  </pivotFields>
  <rowFields count="1">
    <field x="9"/>
  </rowFields>
  <rowItems count="6">
    <i>
      <x/>
    </i>
    <i>
      <x v="1"/>
    </i>
    <i>
      <x v="2"/>
    </i>
    <i>
      <x v="3"/>
    </i>
    <i>
      <x v="4"/>
    </i>
    <i t="grand">
      <x/>
    </i>
  </rowItems>
  <colItems count="1">
    <i/>
  </colItems>
  <pageFields count="1">
    <pageField fld="21" hier="-1"/>
  </pageFields>
  <dataFields count="1">
    <dataField name="Number of Systems" fld="0" subtotal="count" baseField="0" baseItem="0"/>
  </dataFields>
  <formats count="8">
    <format dxfId="91">
      <pivotArea outline="0" fieldPosition="0" axis="axisValues" dataOnly="0" labelOnly="1"/>
    </format>
    <format dxfId="92">
      <pivotArea outline="0" fieldPosition="0" dataOnly="0" type="all"/>
    </format>
    <format dxfId="93">
      <pivotArea outline="0" fieldPosition="0" collapsedLevelsAreSubtotals="1"/>
    </format>
    <format dxfId="94">
      <pivotArea outline="0" fieldPosition="0" axis="axisRow" dataOnly="0" field="9" labelOnly="1" type="button"/>
    </format>
    <format dxfId="95">
      <pivotArea outline="0" fieldPosition="0" dataOnly="0" labelOnly="1">
        <references count="1">
          <reference field="9" count="0"/>
        </references>
      </pivotArea>
    </format>
    <format dxfId="96">
      <pivotArea outline="0" fieldPosition="0" dataOnly="0" grandRow="1" labelOnly="1"/>
    </format>
    <format dxfId="97">
      <pivotArea outline="0" fieldPosition="0" axis="axisValues" dataOnly="0" labelOnly="1"/>
    </format>
    <format dxfId="98">
      <pivotArea outline="0" fieldPosition="0" axis="axisRow" dataOnly="0" field="9" labelOnly="1" type="button"/>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25.xml><?xml version="1.0" encoding="utf-8"?>
<pivotTableDefinition xmlns="http://schemas.openxmlformats.org/spreadsheetml/2006/main" name="PivotTable10" cacheId="5684" applyNumberFormats="0" applyBorderFormats="0" applyFontFormats="0" applyPatternFormats="0" applyAlignmentFormats="0" applyWidthHeightFormats="1" dataCaption="Values" showMissing="1" preserveFormatting="1" useAutoFormatting="1" itemPrintTitles="1" compactData="0" createdVersion="6" updatedVersion="6" indent="0" rowHeaderCaption="Operation Duration" multipleFieldFilters="0" showMemberPropertyTips="1">
  <location ref="A29:B37" firstHeaderRow="1" firstDataRow="1" firstDataCol="1" rowPageCount="2" colPageCount="1"/>
  <pivotFields count="71">
    <pivotField dataField="1" showAll="0"/>
    <pivotField showAll="0" numFmtId="164"/>
    <pivotField showAll="0" numFmtId="164"/>
    <pivotField showAll="0"/>
    <pivotField showAll="0"/>
    <pivotField showAll="0"/>
    <pivotField showAll="0"/>
    <pivotField showAll="0"/>
    <pivotField showAll="0"/>
    <pivotField axis="axisPage" showAll="0" multipleItemSelectionAllowed="1">
      <items count="4">
        <item x="2"/>
        <item h="1" x="1"/>
        <item x="0"/>
        <item t="default"/>
      </items>
    </pivotField>
    <pivotField showAll="0"/>
    <pivotField showAll="0"/>
    <pivotField axis="axisPage" showAll="0" multipleItemSelectionAllowed="1">
      <items count="6">
        <item h="1" x="4"/>
        <item x="0"/>
        <item h="1" x="3"/>
        <item x="2"/>
        <item x="1"/>
        <item t="default"/>
      </items>
    </pivotField>
    <pivotField showAll="0"/>
    <pivotField showAll="0"/>
    <pivotField showAll="0"/>
    <pivotField showAll="0"/>
    <pivotField showAll="0"/>
    <pivotField axis="axisRow" showAll="0">
      <items count="8">
        <item x="3"/>
        <item x="6"/>
        <item x="4"/>
        <item x="2"/>
        <item x="1"/>
        <item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8">
    <i>
      <x/>
    </i>
    <i>
      <x v="1"/>
    </i>
    <i>
      <x v="2"/>
    </i>
    <i>
      <x v="3"/>
    </i>
    <i>
      <x v="4"/>
    </i>
    <i>
      <x v="5"/>
    </i>
    <i>
      <x v="6"/>
    </i>
    <i t="grand">
      <x/>
    </i>
  </rowItems>
  <colItems count="1">
    <i/>
  </colItems>
  <pageFields count="2">
    <pageField fld="9" hier="-1"/>
    <pageField fld="12" hier="-1"/>
  </pageFields>
  <dataFields count="1">
    <dataField name="Number of Systems" fld="0" subtotal="count" baseField="0" baseItem="0"/>
  </dataFields>
  <formats count="6">
    <format dxfId="85">
      <pivotArea outline="0" fieldPosition="0" dataOnly="0" type="all"/>
    </format>
    <format dxfId="86">
      <pivotArea outline="0" fieldPosition="0" collapsedLevelsAreSubtotals="1"/>
    </format>
    <format dxfId="87">
      <pivotArea outline="0" fieldPosition="0" axis="axisRow" dataOnly="0" field="18" labelOnly="1" type="button"/>
    </format>
    <format dxfId="88">
      <pivotArea outline="0" fieldPosition="0" dataOnly="0" labelOnly="1">
        <references count="1">
          <reference field="18" count="0"/>
        </references>
      </pivotArea>
    </format>
    <format dxfId="89">
      <pivotArea outline="0" fieldPosition="0" dataOnly="0" grandRow="1" labelOnly="1"/>
    </format>
    <format dxfId="90">
      <pivotArea outline="0" fieldPosition="0" axis="axisValues" dataOnly="0"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26.xml><?xml version="1.0" encoding="utf-8"?>
<pivotTableDefinition xmlns="http://schemas.openxmlformats.org/spreadsheetml/2006/main" name="PivotTable9" cacheId="5684" applyNumberFormats="0" applyBorderFormats="0" applyFontFormats="0" applyPatternFormats="0" applyAlignmentFormats="0" applyWidthHeightFormats="1" dataCaption="Values" showMissing="1" preserveFormatting="1" useAutoFormatting="1" itemPrintTitles="1" compactData="0" createdVersion="6" updatedVersion="6" indent="0" rowHeaderCaption="Percent Revenue Change" multipleFieldFilters="0" showMemberPropertyTips="1">
  <location ref="A6:C23" firstHeaderRow="0" firstDataRow="1" firstDataCol="1" rowPageCount="2" colPageCount="1"/>
  <pivotFields count="71">
    <pivotField dataField="1" showAll="0"/>
    <pivotField showAll="0" numFmtId="164"/>
    <pivotField showAll="0" numFmtId="164"/>
    <pivotField showAll="0"/>
    <pivotField showAll="0"/>
    <pivotField showAll="0"/>
    <pivotField showAll="0"/>
    <pivotField showAll="0"/>
    <pivotField showAll="0"/>
    <pivotField axis="axisPage" showAll="0" multipleItemSelectionAllowed="1">
      <items count="4">
        <item x="2"/>
        <item h="1" x="1"/>
        <item x="0"/>
        <item t="default"/>
      </items>
    </pivotField>
    <pivotField showAll="0"/>
    <pivotField showAll="0"/>
    <pivotField axis="axisPage" showAll="0" multipleItemSelectionAllowed="1">
      <items count="6">
        <item h="1" x="4"/>
        <item x="0"/>
        <item h="1" x="3"/>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4">
        <item m="1" x="27"/>
        <item m="1" x="17"/>
        <item m="1" x="23"/>
        <item m="1" x="29"/>
        <item m="1" x="20"/>
        <item m="1" x="32"/>
        <item m="1" x="28"/>
        <item m="1" x="24"/>
        <item m="1" x="19"/>
        <item m="1" x="21"/>
        <item m="1" x="18"/>
        <item m="1" x="30"/>
        <item m="1" x="25"/>
        <item m="1" x="31"/>
        <item m="1" x="22"/>
        <item m="1" x="26"/>
        <item x="7"/>
        <item x="3"/>
        <item x="16"/>
        <item x="12"/>
        <item x="9"/>
        <item x="4"/>
        <item x="10"/>
        <item x="5"/>
        <item x="6"/>
        <item x="0"/>
        <item x="1"/>
        <item x="2"/>
        <item x="8"/>
        <item x="11"/>
        <item x="15"/>
        <item x="13"/>
        <item x="14"/>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17">
    <i>
      <x v="16"/>
    </i>
    <i>
      <x v="17"/>
    </i>
    <i>
      <x v="18"/>
    </i>
    <i>
      <x v="19"/>
    </i>
    <i>
      <x v="20"/>
    </i>
    <i>
      <x v="21"/>
    </i>
    <i>
      <x v="22"/>
    </i>
    <i>
      <x v="23"/>
    </i>
    <i>
      <x v="24"/>
    </i>
    <i>
      <x v="25"/>
    </i>
    <i>
      <x v="26"/>
    </i>
    <i>
      <x v="27"/>
    </i>
    <i>
      <x v="28"/>
    </i>
    <i>
      <x v="30"/>
    </i>
    <i>
      <x v="31"/>
    </i>
    <i>
      <x v="32"/>
    </i>
    <i t="grand">
      <x/>
    </i>
  </rowItems>
  <colFields count="1">
    <field x="-2"/>
  </colFields>
  <colItems count="2">
    <i>
      <x/>
    </i>
    <i i="1">
      <x v="1"/>
    </i>
  </colItems>
  <pageFields count="2">
    <pageField fld="9" hier="-1"/>
    <pageField fld="12" hier="-1"/>
  </pageFields>
  <dataFields count="2">
    <dataField name="Number of Systems" fld="0" subtotal="count" baseField="0" baseItem="0"/>
    <dataField name="Average of Revenue Change Magnitude Direction (Dollars)" fld="40" subtotal="average" baseField="0" baseItem="0" numFmtId="44"/>
  </dataFields>
  <formats count="8">
    <format dxfId="77">
      <pivotArea outline="0" fieldPosition="0" dataOnly="0" type="all"/>
    </format>
    <format dxfId="78">
      <pivotArea outline="0" fieldPosition="0" collapsedLevelsAreSubtotals="1"/>
    </format>
    <format dxfId="79">
      <pivotArea outline="0" fieldPosition="0" axis="axisRow" dataOnly="0" field="38" labelOnly="1" type="button"/>
    </format>
    <format dxfId="80">
      <pivotArea outline="0" fieldPosition="0" dataOnly="0" labelOnly="1">
        <references count="1">
          <reference field="38" count="16">
            <x v="16"/>
            <x v="17"/>
            <x v="18"/>
            <x v="19"/>
            <x v="20"/>
            <x v="21"/>
            <x v="22"/>
            <x v="23"/>
            <x v="24"/>
            <x v="25"/>
            <x v="26"/>
            <x v="27"/>
            <x v="28"/>
            <x v="30"/>
            <x v="31"/>
            <x v="32"/>
          </reference>
        </references>
      </pivotArea>
    </format>
    <format dxfId="81">
      <pivotArea outline="0" fieldPosition="0" dataOnly="0" grandRow="1" labelOnly="1"/>
    </format>
    <format dxfId="82">
      <pivotArea outline="0" fieldPosition="0" axis="axisValues" dataOnly="0" labelOnly="1"/>
    </format>
    <format dxfId="83">
      <pivotArea outline="0" fieldPosition="0" collapsedLevelsAreSubtotals="1">
        <references count="1">
          <reference field="4294967294" count="1">
            <x v="1"/>
          </reference>
        </references>
      </pivotArea>
    </format>
    <format dxfId="84">
      <pivotArea outline="0" fieldPosition="0" dataOnly="0" labelOnly="1">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27.xml><?xml version="1.0" encoding="utf-8"?>
<pivotTableDefinition xmlns="http://schemas.openxmlformats.org/spreadsheetml/2006/main" name="PivotTable4" cacheId="5684" applyNumberFormats="0" applyBorderFormats="0" applyFontFormats="0" applyPatternFormats="0" applyAlignmentFormats="0" applyWidthHeightFormats="1" dataCaption="Values" showMissing="1" preserveFormatting="1" useAutoFormatting="1" itemPrintTitles="1" compactData="0" createdVersion="6" updatedVersion="6" indent="0" rowHeaderCaption="Percent of Population Below Poverty Line" multipleFieldFilters="0" showMemberPropertyTips="1">
  <location ref="A54:D73" firstHeaderRow="0" firstDataRow="1" firstDataCol="1" rowPageCount="2" colPageCount="1"/>
  <pivotFields count="71">
    <pivotField dataField="1" showAll="0"/>
    <pivotField showAll="0" numFmtId="164"/>
    <pivotField showAll="0" numFmtId="164"/>
    <pivotField showAll="0"/>
    <pivotField showAll="0"/>
    <pivotField showAll="0"/>
    <pivotField showAll="0"/>
    <pivotField showAll="0"/>
    <pivotField showAll="0"/>
    <pivotField axis="axisPage" showAll="0" multipleItemSelectionAllowed="1">
      <items count="4">
        <item x="2"/>
        <item h="1" x="1"/>
        <item x="0"/>
        <item t="default"/>
      </items>
    </pivotField>
    <pivotField showAll="0"/>
    <pivotField showAll="0"/>
    <pivotField axis="axisPage" showAll="0" multipleItemSelectionAllowed="1">
      <items count="6">
        <item h="1" x="4"/>
        <item x="0"/>
        <item h="1" x="3"/>
        <item x="2"/>
        <item x="1"/>
        <item t="default"/>
      </items>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3">
        <item x="0"/>
        <item x="1"/>
        <item x="2"/>
        <item x="3"/>
        <item x="4"/>
        <item x="5"/>
        <item x="6"/>
        <item x="7"/>
        <item x="8"/>
        <item x="9"/>
        <item x="10"/>
        <item x="11"/>
        <item x="12"/>
        <item x="13"/>
        <item x="14"/>
        <item x="15"/>
        <item x="16"/>
        <item x="17"/>
        <item x="18"/>
        <item x="19"/>
        <item x="20"/>
        <item x="21"/>
        <item t="default"/>
      </items>
    </pivotField>
  </pivotFields>
  <rowFields count="1">
    <field x="70"/>
  </rowFields>
  <rowItems count="19">
    <i>
      <x/>
    </i>
    <i>
      <x v="1"/>
    </i>
    <i>
      <x v="2"/>
    </i>
    <i>
      <x v="3"/>
    </i>
    <i>
      <x v="4"/>
    </i>
    <i>
      <x v="5"/>
    </i>
    <i>
      <x v="6"/>
    </i>
    <i>
      <x v="7"/>
    </i>
    <i>
      <x v="8"/>
    </i>
    <i>
      <x v="9"/>
    </i>
    <i>
      <x v="10"/>
    </i>
    <i>
      <x v="11"/>
    </i>
    <i>
      <x v="12"/>
    </i>
    <i>
      <x v="13"/>
    </i>
    <i>
      <x v="14"/>
    </i>
    <i>
      <x v="15"/>
    </i>
    <i>
      <x v="18"/>
    </i>
    <i>
      <x v="20"/>
    </i>
    <i t="grand">
      <x/>
    </i>
  </rowItems>
  <colFields count="1">
    <field x="-2"/>
  </colFields>
  <colItems count="3">
    <i>
      <x/>
    </i>
    <i i="1">
      <x v="1"/>
    </i>
    <i i="2">
      <x v="2"/>
    </i>
  </colItems>
  <pageFields count="2">
    <pageField fld="9" hier="-1"/>
    <pageField fld="12" hier="-1"/>
  </pageFields>
  <dataFields count="3">
    <dataField name="Number of Systems" fld="0" subtotal="count" baseField="0" baseItem="0"/>
    <dataField name="Average of Percent Revenue Change Filled" fld="37" subtotal="average" baseField="0" baseItem="0" numFmtId="165"/>
    <dataField name="Average of Operation Duration Estimate (months)" fld="19" subtotal="average" baseField="0" baseItem="0" numFmtId="165"/>
  </dataFields>
  <formats count="17">
    <format dxfId="60">
      <pivotArea outline="0" fieldPosition="0" collapsedLevelsAreSubtotals="1">
        <references count="1">
          <reference field="4294967294" count="1">
            <x v="1"/>
          </reference>
        </references>
      </pivotArea>
    </format>
    <format dxfId="61">
      <pivotArea outline="0" fieldPosition="0" collapsedLevelsAreSubtotals="1">
        <references count="1">
          <reference field="4294967294" count="1">
            <x v="2"/>
          </reference>
        </references>
      </pivotArea>
    </format>
    <format dxfId="62">
      <pivotArea outline="0" fieldPosition="0" axis="axisRow" dataOnly="0" field="70" labelOnly="1" type="button"/>
    </format>
    <format dxfId="63">
      <pivotArea outline="0" fieldPosition="0" dataOnly="0" labelOnly="1">
        <references count="1">
          <reference field="4294967294" count="3">
            <x v="0"/>
            <x v="1"/>
            <x v="2"/>
          </reference>
        </references>
      </pivotArea>
    </format>
    <format dxfId="64">
      <pivotArea outline="0" fieldPosition="0" dataOnly="0" type="all"/>
    </format>
    <format dxfId="65">
      <pivotArea outline="0" fieldPosition="0" collapsedLevelsAreSubtotals="1"/>
    </format>
    <format dxfId="66">
      <pivotArea outline="0" fieldPosition="0" axis="axisRow" dataOnly="0" field="70" labelOnly="1" type="button"/>
    </format>
    <format dxfId="67">
      <pivotArea outline="0" fieldPosition="0" dataOnly="0" labelOnly="1">
        <references count="1">
          <reference field="70" count="18">
            <x v="0"/>
            <x v="1"/>
            <x v="2"/>
            <x v="3"/>
            <x v="4"/>
            <x v="5"/>
            <x v="6"/>
            <x v="7"/>
            <x v="8"/>
            <x v="9"/>
            <x v="10"/>
            <x v="11"/>
            <x v="12"/>
            <x v="13"/>
            <x v="14"/>
            <x v="15"/>
            <x v="18"/>
            <x v="20"/>
          </reference>
        </references>
      </pivotArea>
    </format>
    <format dxfId="68">
      <pivotArea outline="0" fieldPosition="0" dataOnly="0" grandRow="1" labelOnly="1"/>
    </format>
    <format dxfId="69">
      <pivotArea outline="0" fieldPosition="0" dataOnly="0" labelOnly="1">
        <references count="1">
          <reference field="4294967294" count="3">
            <x v="0"/>
            <x v="1"/>
            <x v="2"/>
          </reference>
        </references>
      </pivotArea>
    </format>
    <format dxfId="70">
      <pivotArea outline="0" fieldPosition="0" dataOnly="0" type="all"/>
    </format>
    <format dxfId="71">
      <pivotArea outline="0" fieldPosition="0" collapsedLevelsAreSubtotals="1"/>
    </format>
    <format dxfId="72">
      <pivotArea outline="0" fieldPosition="0" axis="axisRow" dataOnly="0" field="70" labelOnly="1" type="button"/>
    </format>
    <format dxfId="73">
      <pivotArea outline="0" fieldPosition="0" dataOnly="0" labelOnly="1">
        <references count="1">
          <reference field="70" count="18">
            <x v="0"/>
            <x v="1"/>
            <x v="2"/>
            <x v="3"/>
            <x v="4"/>
            <x v="5"/>
            <x v="6"/>
            <x v="7"/>
            <x v="8"/>
            <x v="9"/>
            <x v="10"/>
            <x v="11"/>
            <x v="12"/>
            <x v="13"/>
            <x v="14"/>
            <x v="15"/>
            <x v="18"/>
            <x v="20"/>
          </reference>
        </references>
      </pivotArea>
    </format>
    <format dxfId="74">
      <pivotArea outline="0" fieldPosition="0" dataOnly="0" grandRow="1" labelOnly="1"/>
    </format>
    <format dxfId="75">
      <pivotArea outline="0" fieldPosition="0" dataOnly="0" labelOnly="1">
        <references count="1">
          <reference field="4294967294" count="3">
            <x v="0"/>
            <x v="1"/>
            <x v="2"/>
          </reference>
        </references>
      </pivotArea>
    </format>
    <format dxfId="76">
      <pivotArea outline="0" fieldPosition="1" axis="axisPage" dataOnly="0" field="12" labelOnly="1" type="button"/>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28.xml><?xml version="1.0" encoding="utf-8"?>
<pivotTableDefinition xmlns="http://schemas.openxmlformats.org/spreadsheetml/2006/main" name="PivotTable12" cacheId="5684" applyNumberFormats="0" applyBorderFormats="0" applyFontFormats="0" applyPatternFormats="0" applyAlignmentFormats="0" applyWidthHeightFormats="1" dataCaption="Values" showMissing="1" preserveFormatting="1" useAutoFormatting="1" itemPrintTitles="1" compactData="0" createdVersion="6" updatedVersion="6" indent="0" rowHeaderCaption="Percent of Revenue from Commercial/Industrial Customers" multipleFieldFilters="0" showMemberPropertyTips="1">
  <location ref="A79:D92" firstHeaderRow="0" firstDataRow="1" firstDataCol="1" rowPageCount="2" colPageCount="1"/>
  <pivotFields count="71">
    <pivotField dataField="1" showAll="0"/>
    <pivotField showAll="0" numFmtId="164"/>
    <pivotField showAll="0" numFmtId="164"/>
    <pivotField showAll="0"/>
    <pivotField showAll="0"/>
    <pivotField showAll="0"/>
    <pivotField showAll="0"/>
    <pivotField showAll="0"/>
    <pivotField showAll="0"/>
    <pivotField axis="axisPage" showAll="0" multipleItemSelectionAllowed="1">
      <items count="4">
        <item x="2"/>
        <item h="1" x="1"/>
        <item x="0"/>
        <item t="default"/>
      </items>
    </pivotField>
    <pivotField showAll="0"/>
    <pivotField showAll="0"/>
    <pivotField axis="axisPage" showAll="0" multipleItemSelectionAllowed="1">
      <items count="6">
        <item h="1" x="4"/>
        <item x="0"/>
        <item h="1" x="3"/>
        <item x="2"/>
        <item x="1"/>
        <item t="default"/>
      </items>
    </pivotField>
    <pivotField showAll="0"/>
    <pivotField axis="axisRow" showAll="0">
      <items count="13">
        <item x="1"/>
        <item x="8"/>
        <item x="5"/>
        <item x="2"/>
        <item x="10"/>
        <item x="4"/>
        <item x="7"/>
        <item x="6"/>
        <item x="9"/>
        <item x="11"/>
        <item x="0"/>
        <item x="3"/>
        <item t="default"/>
      </items>
    </pivotField>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13">
    <i>
      <x/>
    </i>
    <i>
      <x v="1"/>
    </i>
    <i>
      <x v="2"/>
    </i>
    <i>
      <x v="3"/>
    </i>
    <i>
      <x v="4"/>
    </i>
    <i>
      <x v="5"/>
    </i>
    <i>
      <x v="6"/>
    </i>
    <i>
      <x v="7"/>
    </i>
    <i>
      <x v="8"/>
    </i>
    <i>
      <x v="9"/>
    </i>
    <i>
      <x v="10"/>
    </i>
    <i>
      <x v="11"/>
    </i>
    <i t="grand">
      <x/>
    </i>
  </rowItems>
  <colFields count="1">
    <field x="-2"/>
  </colFields>
  <colItems count="3">
    <i>
      <x/>
    </i>
    <i i="1">
      <x v="1"/>
    </i>
    <i i="2">
      <x v="2"/>
    </i>
  </colItems>
  <pageFields count="2">
    <pageField fld="9" hier="-1"/>
    <pageField fld="12" hier="-1"/>
  </pageFields>
  <dataFields count="3">
    <dataField name="Number of Systems" fld="0" subtotal="count" baseField="0" baseItem="0"/>
    <dataField name="Average of Operation Duration Estimate (months)" fld="19" subtotal="average" baseField="0" baseItem="0" numFmtId="165"/>
    <dataField name="Average of Percent Revenue Change Filled" fld="37" subtotal="average" baseField="0" baseItem="0" numFmtId="165"/>
  </dataFields>
  <formats count="10">
    <format dxfId="50">
      <pivotArea outline="0" fieldPosition="0" collapsedLevelsAreSubtotals="1">
        <references count="1">
          <reference field="4294967294" count="1">
            <x v="1"/>
          </reference>
        </references>
      </pivotArea>
    </format>
    <format dxfId="51">
      <pivotArea outline="0" fieldPosition="0" collapsedLevelsAreSubtotals="1">
        <references count="1">
          <reference field="4294967294" count="1">
            <x v="2"/>
          </reference>
        </references>
      </pivotArea>
    </format>
    <format dxfId="52">
      <pivotArea outline="0" fieldPosition="0" axis="axisRow" dataOnly="0" field="14" labelOnly="1" type="button"/>
    </format>
    <format dxfId="53">
      <pivotArea outline="0" fieldPosition="0" dataOnly="0" labelOnly="1">
        <references count="1">
          <reference field="4294967294" count="3">
            <x v="0"/>
            <x v="1"/>
            <x v="2"/>
          </reference>
        </references>
      </pivotArea>
    </format>
    <format dxfId="54">
      <pivotArea outline="0" fieldPosition="0" dataOnly="0" type="all"/>
    </format>
    <format dxfId="55">
      <pivotArea outline="0" fieldPosition="0" collapsedLevelsAreSubtotals="1"/>
    </format>
    <format dxfId="56">
      <pivotArea outline="0" fieldPosition="0" axis="axisRow" dataOnly="0" field="14" labelOnly="1" type="button"/>
    </format>
    <format dxfId="57">
      <pivotArea outline="0" fieldPosition="0" dataOnly="0" labelOnly="1">
        <references count="1">
          <reference field="14" count="0"/>
        </references>
      </pivotArea>
    </format>
    <format dxfId="58">
      <pivotArea outline="0" fieldPosition="0" dataOnly="0" grandRow="1" labelOnly="1"/>
    </format>
    <format dxfId="59">
      <pivotArea outline="0" fieldPosition="0" dataOnly="0" labelOnly="1">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29.xml><?xml version="1.0" encoding="utf-8"?>
<pivotTableDefinition xmlns="http://schemas.openxmlformats.org/spreadsheetml/2006/main" name="PivotTable11" cacheId="5684"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A42:E48" firstHeaderRow="0" firstDataRow="1" firstDataCol="1" rowPageCount="1" colPageCount="1"/>
  <pivotFields count="71">
    <pivotField dataField="1" showAll="0"/>
    <pivotField showAll="0" numFmtId="164"/>
    <pivotField showAll="0" numFmtId="164"/>
    <pivotField showAll="0"/>
    <pivotField showAll="0"/>
    <pivotField showAll="0"/>
    <pivotField showAll="0"/>
    <pivotField showAll="0"/>
    <pivotField showAll="0"/>
    <pivotField axis="axisPage" showAll="0" multipleItemSelectionAllowed="1">
      <items count="4">
        <item x="2"/>
        <item h="1" x="1"/>
        <item x="0"/>
        <item t="default"/>
      </items>
    </pivotField>
    <pivotField showAll="0"/>
    <pivotField showAll="0"/>
    <pivotField axis="axisRow" showAll="0">
      <items count="6">
        <item x="0"/>
        <item x="1"/>
        <item x="2"/>
        <item x="3"/>
        <item x="4"/>
        <item t="default"/>
      </items>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6">
    <i>
      <x/>
    </i>
    <i>
      <x v="1"/>
    </i>
    <i>
      <x v="2"/>
    </i>
    <i>
      <x v="3"/>
    </i>
    <i>
      <x v="4"/>
    </i>
    <i t="grand">
      <x/>
    </i>
  </rowItems>
  <colFields count="1">
    <field x="-2"/>
  </colFields>
  <colItems count="4">
    <i>
      <x/>
    </i>
    <i i="1">
      <x v="1"/>
    </i>
    <i i="2">
      <x v="2"/>
    </i>
    <i i="3">
      <x v="3"/>
    </i>
  </colItems>
  <pageFields count="1">
    <pageField fld="9" hier="-1"/>
  </pageFields>
  <dataFields count="4">
    <dataField name="Count of Respondent ID" fld="0" subtotal="count" baseField="0" baseItem="0"/>
    <dataField name="Average of Percent Revenue Change Filled" fld="37" subtotal="average" baseField="0" baseItem="0" numFmtId="165"/>
    <dataField name="Average Revenue Change (Dollars)" fld="40" subtotal="average" baseField="12" baseItem="0" numFmtId="2"/>
    <dataField name="Average of Operation Duration Estimate (months)" fld="19" subtotal="average" baseField="0" baseItem="0" numFmtId="165"/>
  </dataFields>
  <formats count="11">
    <format dxfId="39">
      <pivotArea outline="0" fieldPosition="0" axis="axisRow" dataOnly="0" field="12" labelOnly="1" type="button"/>
    </format>
    <format dxfId="40">
      <pivotArea outline="0" fieldPosition="0" dataOnly="0" labelOnly="1">
        <references count="1">
          <reference field="4294967294" count="4">
            <x v="0"/>
            <x v="1"/>
            <x v="2"/>
            <x v="3"/>
          </reference>
        </references>
      </pivotArea>
    </format>
    <format dxfId="41">
      <pivotArea outline="0" fieldPosition="0" collapsedLevelsAreSubtotals="1">
        <references count="1">
          <reference field="4294967294" count="1">
            <x v="1"/>
          </reference>
        </references>
      </pivotArea>
    </format>
    <format dxfId="42">
      <pivotArea outline="0" fieldPosition="0" collapsedLevelsAreSubtotals="1">
        <references count="1">
          <reference field="4294967294" count="1">
            <x v="3"/>
          </reference>
        </references>
      </pivotArea>
    </format>
    <format dxfId="43">
      <pivotArea outline="0" fieldPosition="0" collapsedLevelsAreSubtotals="1">
        <references count="1">
          <reference field="4294967294" count="1">
            <x v="2"/>
          </reference>
        </references>
      </pivotArea>
    </format>
    <format dxfId="44">
      <pivotArea outline="0" fieldPosition="0" dataOnly="0" type="all"/>
    </format>
    <format dxfId="45">
      <pivotArea outline="0" fieldPosition="0" collapsedLevelsAreSubtotals="1"/>
    </format>
    <format dxfId="46">
      <pivotArea outline="0" fieldPosition="0" axis="axisRow" dataOnly="0" field="12" labelOnly="1" type="button"/>
    </format>
    <format dxfId="47">
      <pivotArea outline="0" fieldPosition="0" dataOnly="0" labelOnly="1">
        <references count="1">
          <reference field="12" count="0"/>
        </references>
      </pivotArea>
    </format>
    <format dxfId="48">
      <pivotArea outline="0" fieldPosition="0" dataOnly="0" grandRow="1" labelOnly="1"/>
    </format>
    <format dxfId="49">
      <pivotArea outline="0" fieldPosition="0" dataOnly="0" labelOnly="1">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30.xml><?xml version="1.0" encoding="utf-8"?>
<pivotTableDefinition xmlns="http://schemas.openxmlformats.org/spreadsheetml/2006/main" name="PivotTable2" cacheId="5685" applyNumberFormats="0" applyBorderFormats="0" applyFontFormats="0" applyPatternFormats="0" applyAlignmentFormats="0" applyWidthHeightFormats="1" dataCaption="Values" showMissing="1" preserveFormatting="1" useAutoFormatting="1" itemPrintTitles="1" compactData="0" createdVersion="6" updatedVersion="6" indent="0" rowHeaderCaption="Revenue Impacts" multipleFieldFilters="0" showMemberPropertyTips="1">
  <location ref="A17:B22" firstHeaderRow="1" firstDataRow="1" firstDataCol="1" rowPageCount="2" colPageCount="1"/>
  <pivotFields count="35">
    <pivotField axis="axisPage" showAll="0">
      <items count="3">
        <item x="1"/>
        <item x="0"/>
        <item t="default"/>
      </items>
    </pivotField>
    <pivotField dataField="1" showAll="0"/>
    <pivotField axis="axisPage"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5">
    <i>
      <x/>
    </i>
    <i>
      <x v="1"/>
    </i>
    <i>
      <x v="2"/>
    </i>
    <i>
      <x v="3"/>
    </i>
    <i t="grand">
      <x/>
    </i>
  </rowItems>
  <colItems count="1">
    <i/>
  </colItems>
  <pageFields count="2">
    <pageField fld="0" item="1" hier="-1"/>
    <pageField fld="2" hier="-1"/>
  </pageFields>
  <dataFields count="1">
    <dataField name="Number of Systems" fld="1" subtotal="count" baseField="21" baseItem="0"/>
  </dataFields>
  <formats count="6">
    <format dxfId="33">
      <pivotArea outline="0" fieldPosition="0" dataOnly="0" type="all"/>
    </format>
    <format dxfId="34">
      <pivotArea outline="0" fieldPosition="0" collapsedLevelsAreSubtotals="1"/>
    </format>
    <format dxfId="35">
      <pivotArea outline="0" fieldPosition="0" axis="axisRow" dataOnly="0" field="21" labelOnly="1" type="button"/>
    </format>
    <format dxfId="36">
      <pivotArea outline="0" fieldPosition="0" dataOnly="0" labelOnly="1">
        <references count="1">
          <reference field="21" count="0"/>
        </references>
      </pivotArea>
    </format>
    <format dxfId="37">
      <pivotArea outline="0" fieldPosition="0" dataOnly="0" grandRow="1" labelOnly="1"/>
    </format>
    <format dxfId="38">
      <pivotArea outline="0" fieldPosition="0" axis="axisValues" dataOnly="0"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31.xml><?xml version="1.0" encoding="utf-8"?>
<pivotTableDefinition xmlns="http://schemas.openxmlformats.org/spreadsheetml/2006/main" name="PivotTable1" cacheId="5685" applyNumberFormats="0" applyBorderFormats="0" applyFontFormats="0" applyPatternFormats="0" applyAlignmentFormats="0" applyWidthHeightFormats="1" dataCaption="Values" showMissing="1" preserveFormatting="1" useAutoFormatting="1" itemPrintTitles="1" compactData="0" createdVersion="6" updatedVersion="6" indent="0" rowHeaderCaption="Revenue Impacts" multipleFieldFilters="0" showMemberPropertyTips="1">
  <location ref="A7:B12" firstHeaderRow="1" firstDataRow="1" firstDataCol="1" rowPageCount="2" colPageCount="1"/>
  <pivotFields count="35">
    <pivotField axis="axisPage" showAll="0">
      <items count="3">
        <item x="1"/>
        <item x="0"/>
        <item t="default"/>
      </items>
    </pivotField>
    <pivotField dataField="1" showAll="0"/>
    <pivotField axis="axisPage"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5">
    <i>
      <x/>
    </i>
    <i>
      <x v="1"/>
    </i>
    <i>
      <x v="2"/>
    </i>
    <i>
      <x v="3"/>
    </i>
    <i t="grand">
      <x/>
    </i>
  </rowItems>
  <colItems count="1">
    <i/>
  </colItems>
  <pageFields count="2">
    <pageField fld="0" item="0" hier="-1"/>
    <pageField fld="2" hier="-1"/>
  </pageFields>
  <dataFields count="1">
    <dataField name="Number of Systems" fld="1" subtotal="count" baseField="21" baseItem="0"/>
  </dataFields>
  <formats count="6">
    <format dxfId="27">
      <pivotArea outline="0" fieldPosition="0" dataOnly="0" type="all"/>
    </format>
    <format dxfId="28">
      <pivotArea outline="0" fieldPosition="0" collapsedLevelsAreSubtotals="1"/>
    </format>
    <format dxfId="29">
      <pivotArea outline="0" fieldPosition="0" axis="axisRow" dataOnly="0" field="21" labelOnly="1" type="button"/>
    </format>
    <format dxfId="30">
      <pivotArea outline="0" fieldPosition="0" dataOnly="0" labelOnly="1">
        <references count="1">
          <reference field="21" count="0"/>
        </references>
      </pivotArea>
    </format>
    <format dxfId="31">
      <pivotArea outline="0" fieldPosition="0" dataOnly="0" grandRow="1" labelOnly="1"/>
    </format>
    <format dxfId="32">
      <pivotArea outline="0" fieldPosition="0" axis="axisValues" dataOnly="0"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32.xml><?xml version="1.0" encoding="utf-8"?>
<pivotTableDefinition xmlns="http://schemas.openxmlformats.org/spreadsheetml/2006/main" name="PivotTable14" cacheId="5688"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A22:C23" firstHeaderRow="0" firstDataRow="1" firstDataCol="0" rowPageCount="6" colPageCount="1"/>
  <pivotFields count="54">
    <pivotField dataField="1" showAll="0"/>
    <pivotField axis="axisPage" showAll="0" multipleItemSelectionAllowed="1">
      <items count="51">
        <item x="0"/>
        <item x="27"/>
        <item x="15"/>
        <item x="12"/>
        <item x="11"/>
        <item x="26"/>
        <item x="49"/>
        <item x="23"/>
        <item x="35"/>
        <item x="45"/>
        <item x="29"/>
        <item x="41"/>
        <item x="4"/>
        <item x="14"/>
        <item x="22"/>
        <item x="31"/>
        <item x="5"/>
        <item x="3"/>
        <item x="19"/>
        <item x="24"/>
        <item x="37"/>
        <item x="47"/>
        <item x="16"/>
        <item x="34"/>
        <item x="8"/>
        <item x="40"/>
        <item x="43"/>
        <item x="36"/>
        <item x="33"/>
        <item x="17"/>
        <item x="20"/>
        <item x="18"/>
        <item x="32"/>
        <item x="21"/>
        <item x="25"/>
        <item x="2"/>
        <item x="28"/>
        <item x="46"/>
        <item x="6"/>
        <item x="48"/>
        <item x="42"/>
        <item x="38"/>
        <item x="9"/>
        <item x="1"/>
        <item x="44"/>
        <item x="30"/>
        <item x="10"/>
        <item x="13"/>
        <item x="7"/>
        <item x="39"/>
        <item t="default"/>
      </items>
    </pivotField>
    <pivotField showAll="0"/>
    <pivotField showAll="0"/>
    <pivotField axis="axisPage" showAll="0">
      <items count="4">
        <item x="0"/>
        <item x="2"/>
        <item x="1"/>
        <item t="default"/>
      </items>
    </pivotField>
    <pivotField axis="axisPage" showAll="0">
      <items count="6">
        <item x="0"/>
        <item x="3"/>
        <item x="4"/>
        <item x="1"/>
        <item x="2"/>
        <item t="default"/>
      </items>
    </pivotField>
    <pivotField axis="axisPage" showAll="0">
      <items count="69">
        <item x="6"/>
        <item x="12"/>
        <item x="7"/>
        <item x="22"/>
        <item x="13"/>
        <item x="4"/>
        <item x="16"/>
        <item x="31"/>
        <item x="9"/>
        <item x="43"/>
        <item x="11"/>
        <item x="28"/>
        <item x="2"/>
        <item x="29"/>
        <item x="39"/>
        <item x="18"/>
        <item x="30"/>
        <item x="15"/>
        <item x="36"/>
        <item x="19"/>
        <item x="14"/>
        <item x="40"/>
        <item x="0"/>
        <item x="35"/>
        <item x="52"/>
        <item x="8"/>
        <item x="50"/>
        <item x="32"/>
        <item x="25"/>
        <item x="21"/>
        <item x="57"/>
        <item x="53"/>
        <item x="17"/>
        <item x="65"/>
        <item x="26"/>
        <item x="60"/>
        <item x="27"/>
        <item x="42"/>
        <item x="58"/>
        <item x="5"/>
        <item x="44"/>
        <item x="59"/>
        <item x="55"/>
        <item x="20"/>
        <item x="56"/>
        <item x="1"/>
        <item x="47"/>
        <item x="66"/>
        <item x="45"/>
        <item x="46"/>
        <item x="63"/>
        <item x="48"/>
        <item x="67"/>
        <item x="34"/>
        <item x="62"/>
        <item x="51"/>
        <item x="49"/>
        <item x="61"/>
        <item x="33"/>
        <item x="64"/>
        <item x="23"/>
        <item x="10"/>
        <item x="54"/>
        <item x="41"/>
        <item x="37"/>
        <item x="38"/>
        <item x="24"/>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23">
        <item x="0"/>
        <item x="1"/>
        <item x="2"/>
        <item x="3"/>
        <item x="4"/>
        <item x="5"/>
        <item x="6"/>
        <item x="7"/>
        <item x="8"/>
        <item x="9"/>
        <item x="10"/>
        <item x="11"/>
        <item x="12"/>
        <item x="13"/>
        <item x="14"/>
        <item x="15"/>
        <item x="16"/>
        <item x="17"/>
        <item x="18"/>
        <item x="19"/>
        <item x="20"/>
        <item x="21"/>
        <item t="default"/>
      </items>
    </pivotField>
    <pivotField axis="axisPage" showAll="0">
      <items count="3">
        <item x="0"/>
        <item x="1"/>
        <item t="default"/>
      </items>
    </pivotField>
  </pivotFields>
  <rowItems count="1">
    <i/>
  </rowItems>
  <colFields count="1">
    <field x="-2"/>
  </colFields>
  <colItems count="3">
    <i>
      <x/>
    </i>
    <i i="1">
      <x v="1"/>
    </i>
    <i i="2">
      <x v="2"/>
    </i>
  </colItems>
  <pageFields count="6">
    <pageField fld="1" hier="-1"/>
    <pageField fld="4" hier="-1"/>
    <pageField fld="5" hier="-1"/>
    <pageField fld="52" hier="-1"/>
    <pageField fld="6" hier="-1"/>
    <pageField fld="53" hier="-1"/>
  </pageFields>
  <dataFields count="3">
    <dataField name="Number of Systems" fld="0" subtotal="count" baseField="0" baseItem="0"/>
    <dataField name="Average Percent Revenue Change" fld="27" subtotal="average" baseField="0" baseItem="0" numFmtId="2"/>
    <dataField name="Average Monthly Revenue Change (Dollars)" fld="30" subtotal="average" baseField="0" baseItem="0" numFmtId="1"/>
  </dataFields>
  <formats count="10">
    <format dxfId="17">
      <pivotArea outline="0" fieldPosition="0" dataOnly="0" type="all"/>
    </format>
    <format dxfId="18">
      <pivotArea outline="0" fieldPosition="0" collapsedLevelsAreSubtotals="1"/>
    </format>
    <format dxfId="19">
      <pivotArea outline="0" fieldPosition="0" dataOnly="0" labelOnly="1">
        <references count="1">
          <reference field="4294967294" count="3">
            <x v="0"/>
            <x v="1"/>
            <x v="2"/>
          </reference>
        </references>
      </pivotArea>
    </format>
    <format dxfId="20">
      <pivotArea outline="0" fieldPosition="0" collapsedLevelsAreSubtotals="1">
        <references count="1">
          <reference field="4294967294" count="1">
            <x v="1"/>
          </reference>
        </references>
      </pivotArea>
    </format>
    <format dxfId="21">
      <pivotArea outline="0" fieldPosition="0" collapsedLevelsAreSubtotals="1">
        <references count="1">
          <reference field="4294967294" count="1">
            <x v="2"/>
          </reference>
        </references>
      </pivotArea>
    </format>
    <format dxfId="22">
      <pivotArea outline="0" fieldPosition="0" dataOnly="0" labelOnly="1">
        <references count="1">
          <reference field="4294967294" count="1">
            <x v="1"/>
          </reference>
        </references>
      </pivotArea>
    </format>
    <format dxfId="23">
      <pivotArea outline="0" fieldPosition="0" dataOnly="0" labelOnly="1">
        <references count="1">
          <reference field="4294967294" count="1">
            <x v="2"/>
          </reference>
        </references>
      </pivotArea>
    </format>
    <format dxfId="24">
      <pivotArea outline="0" fieldPosition="0" dataOnly="0" type="all"/>
    </format>
    <format dxfId="25">
      <pivotArea outline="0" fieldPosition="0" collapsedLevelsAreSubtotals="1"/>
    </format>
    <format dxfId="26">
      <pivotArea outline="0" fieldPosition="0" dataOnly="0" labelOnly="1">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33.xml><?xml version="1.0" encoding="utf-8"?>
<pivotTableDefinition xmlns="http://schemas.openxmlformats.org/spreadsheetml/2006/main" name="PivotTable1" cacheId="5686"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A30:C31" firstHeaderRow="0" firstDataRow="1" firstDataCol="0" rowPageCount="3" colPageCount="1"/>
  <pivotFields count="58">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8">
        <item x="0"/>
        <item x="6"/>
        <item x="5"/>
        <item x="3"/>
        <item x="2"/>
        <item x="1"/>
        <item x="4"/>
        <item t="default"/>
      </items>
    </pivotField>
    <pivotField showAll="0"/>
    <pivotField showAll="0"/>
    <pivotField showAll="0"/>
    <pivotField showAll="0"/>
    <pivotField axis="axisPage" showAll="0">
      <items count="5">
        <item x="2"/>
        <item x="3"/>
        <item x="1"/>
        <item x="0"/>
        <item t="default"/>
      </items>
    </pivotField>
    <pivotField showAll="0"/>
    <pivotField showAll="0"/>
    <pivotField showAll="0"/>
    <pivotField showAll="0"/>
    <pivotField dataField="1" showAll="0"/>
    <pivotField dataField="1" showAll="0"/>
    <pivotField showAll="0"/>
    <pivotField showAll="0"/>
    <pivotField showAll="0"/>
    <pivotField axis="axisPage" showAll="0">
      <items count="4">
        <item x="0"/>
        <item x="2"/>
        <item x="1"/>
        <item t="default"/>
      </items>
    </pivotField>
  </pivotFields>
  <rowItems count="1">
    <i/>
  </rowItems>
  <colFields count="1">
    <field x="-2"/>
  </colFields>
  <colItems count="3">
    <i>
      <x/>
    </i>
    <i i="1">
      <x v="1"/>
    </i>
    <i i="2">
      <x v="2"/>
    </i>
  </colItems>
  <pageFields count="3">
    <pageField fld="47" hier="-1"/>
    <pageField fld="42" hier="-1"/>
    <pageField fld="57" hier="-1"/>
  </pageFields>
  <dataFields count="3">
    <dataField name="Number of Systems" fld="0" subtotal="count" baseField="0" baseItem="0"/>
    <dataField name="Average Percent Revenue Change" fld="53" subtotal="average" baseField="0" baseItem="1" numFmtId="2"/>
    <dataField name="Average April-October Revenue Change (Dollars)" fld="52" subtotal="average" baseField="0" baseItem="2" numFmtId="1"/>
  </dataFields>
  <formats count="7">
    <format dxfId="10">
      <pivotArea outline="0" fieldPosition="0" collapsedLevelsAreSubtotals="1">
        <references count="1">
          <reference field="4294967294" count="1">
            <x v="1"/>
          </reference>
        </references>
      </pivotArea>
    </format>
    <format dxfId="11">
      <pivotArea outline="0" fieldPosition="0" collapsedLevelsAreSubtotals="1">
        <references count="1">
          <reference field="4294967294" count="1">
            <x v="2"/>
          </reference>
        </references>
      </pivotArea>
    </format>
    <format dxfId="12">
      <pivotArea outline="0" fieldPosition="0" dataOnly="0" type="all"/>
    </format>
    <format dxfId="13">
      <pivotArea outline="0" fieldPosition="0" collapsedLevelsAreSubtotals="1"/>
    </format>
    <format dxfId="14">
      <pivotArea outline="0" fieldPosition="0" dataOnly="0" labelOnly="1">
        <references count="1">
          <reference field="4294967294" count="3">
            <x v="0"/>
            <x v="1"/>
            <x v="2"/>
          </reference>
        </references>
      </pivotArea>
    </format>
    <format dxfId="15">
      <pivotArea outline="0" fieldPosition="0" dataOnly="0" labelOnly="1">
        <references count="1">
          <reference field="4294967294" count="1">
            <x v="2"/>
          </reference>
        </references>
      </pivotArea>
    </format>
    <format dxfId="16">
      <pivotArea outline="0" fieldPosition="0" dataOnly="0" labelOnly="1">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34.xml><?xml version="1.0" encoding="utf-8"?>
<pivotTableDefinition xmlns="http://schemas.openxmlformats.org/spreadsheetml/2006/main" name="PivotTable13" cacheId="5687"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A11:C12" firstHeaderRow="0" firstDataRow="1" firstDataCol="0" rowPageCount="5" colPageCount="1"/>
  <pivotFields count="26">
    <pivotField dataField="1" showAll="0"/>
    <pivotField showAll="0"/>
    <pivotField showAll="0" numFmtId="2"/>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6">
        <item x="1"/>
        <item x="4"/>
        <item x="3"/>
        <item x="2"/>
        <item x="0"/>
        <item t="default"/>
      </items>
    </pivotField>
    <pivotField axis="axisPage" showAll="0">
      <items count="13">
        <item x="0"/>
        <item x="1"/>
        <item x="2"/>
        <item x="3"/>
        <item x="4"/>
        <item x="5"/>
        <item x="6"/>
        <item x="7"/>
        <item x="8"/>
        <item x="9"/>
        <item x="10"/>
        <item x="11"/>
        <item t="default"/>
      </items>
    </pivotField>
    <pivotField axis="axisPage" showAll="0">
      <items count="55">
        <item x="0"/>
        <item x="53"/>
        <item x="41"/>
        <item x="17"/>
        <item x="23"/>
        <item x="45"/>
        <item x="4"/>
        <item x="27"/>
        <item x="40"/>
        <item x="49"/>
        <item x="42"/>
        <item x="32"/>
        <item x="12"/>
        <item x="48"/>
        <item x="28"/>
        <item x="15"/>
        <item x="14"/>
        <item x="6"/>
        <item x="43"/>
        <item x="30"/>
        <item x="25"/>
        <item x="39"/>
        <item x="9"/>
        <item x="47"/>
        <item x="11"/>
        <item x="50"/>
        <item x="5"/>
        <item x="26"/>
        <item x="29"/>
        <item x="19"/>
        <item x="33"/>
        <item x="31"/>
        <item x="13"/>
        <item x="51"/>
        <item x="52"/>
        <item x="22"/>
        <item x="8"/>
        <item x="10"/>
        <item x="20"/>
        <item x="35"/>
        <item x="21"/>
        <item x="46"/>
        <item x="38"/>
        <item x="2"/>
        <item x="36"/>
        <item x="24"/>
        <item x="34"/>
        <item x="44"/>
        <item x="16"/>
        <item x="37"/>
        <item x="18"/>
        <item x="3"/>
        <item x="7"/>
        <item x="1"/>
        <item t="default"/>
      </items>
    </pivotField>
    <pivotField axis="axisPage" showAll="0">
      <items count="162">
        <item x="1"/>
        <item x="15"/>
        <item x="34"/>
        <item x="62"/>
        <item x="96"/>
        <item x="145"/>
        <item x="156"/>
        <item x="128"/>
        <item x="9"/>
        <item x="146"/>
        <item x="19"/>
        <item x="70"/>
        <item x="42"/>
        <item x="11"/>
        <item x="67"/>
        <item x="10"/>
        <item x="154"/>
        <item x="131"/>
        <item x="134"/>
        <item x="139"/>
        <item x="88"/>
        <item x="14"/>
        <item x="103"/>
        <item x="137"/>
        <item x="12"/>
        <item x="27"/>
        <item x="43"/>
        <item x="45"/>
        <item x="149"/>
        <item x="147"/>
        <item x="60"/>
        <item x="86"/>
        <item x="98"/>
        <item x="37"/>
        <item x="92"/>
        <item x="159"/>
        <item x="153"/>
        <item x="63"/>
        <item x="118"/>
        <item x="69"/>
        <item x="47"/>
        <item x="130"/>
        <item x="52"/>
        <item x="28"/>
        <item x="57"/>
        <item x="18"/>
        <item x="39"/>
        <item x="26"/>
        <item x="79"/>
        <item x="119"/>
        <item x="54"/>
        <item x="150"/>
        <item x="140"/>
        <item x="5"/>
        <item x="148"/>
        <item x="102"/>
        <item x="84"/>
        <item x="61"/>
        <item x="53"/>
        <item x="116"/>
        <item x="91"/>
        <item x="129"/>
        <item x="75"/>
        <item x="113"/>
        <item x="74"/>
        <item x="24"/>
        <item x="109"/>
        <item x="142"/>
        <item x="16"/>
        <item x="95"/>
        <item x="31"/>
        <item x="122"/>
        <item x="105"/>
        <item x="99"/>
        <item x="38"/>
        <item x="125"/>
        <item x="29"/>
        <item x="160"/>
        <item x="83"/>
        <item x="2"/>
        <item x="127"/>
        <item x="50"/>
        <item x="104"/>
        <item x="36"/>
        <item x="68"/>
        <item x="76"/>
        <item x="110"/>
        <item x="94"/>
        <item x="111"/>
        <item x="133"/>
        <item x="44"/>
        <item x="85"/>
        <item x="35"/>
        <item x="87"/>
        <item x="157"/>
        <item x="59"/>
        <item x="112"/>
        <item x="143"/>
        <item x="55"/>
        <item x="144"/>
        <item x="65"/>
        <item x="135"/>
        <item x="126"/>
        <item x="72"/>
        <item x="138"/>
        <item x="71"/>
        <item x="30"/>
        <item x="6"/>
        <item x="123"/>
        <item x="90"/>
        <item x="97"/>
        <item x="100"/>
        <item x="77"/>
        <item x="23"/>
        <item x="136"/>
        <item x="8"/>
        <item x="66"/>
        <item x="48"/>
        <item x="4"/>
        <item x="82"/>
        <item x="117"/>
        <item x="152"/>
        <item x="158"/>
        <item x="73"/>
        <item x="64"/>
        <item x="89"/>
        <item x="124"/>
        <item x="32"/>
        <item x="17"/>
        <item x="155"/>
        <item x="151"/>
        <item x="20"/>
        <item x="33"/>
        <item x="78"/>
        <item x="7"/>
        <item x="107"/>
        <item x="121"/>
        <item x="25"/>
        <item x="13"/>
        <item x="132"/>
        <item x="22"/>
        <item x="106"/>
        <item x="21"/>
        <item x="114"/>
        <item x="41"/>
        <item x="40"/>
        <item x="46"/>
        <item x="81"/>
        <item x="120"/>
        <item x="141"/>
        <item x="0"/>
        <item x="108"/>
        <item x="115"/>
        <item x="58"/>
        <item x="101"/>
        <item x="93"/>
        <item x="80"/>
        <item x="51"/>
        <item x="49"/>
        <item x="56"/>
        <item x="3"/>
        <item t="default"/>
      </items>
    </pivotField>
    <pivotField axis="axisPage" showAll="0">
      <items count="3">
        <item x="0"/>
        <item x="1"/>
        <item t="default"/>
      </items>
    </pivotField>
  </pivotFields>
  <rowItems count="1">
    <i/>
  </rowItems>
  <colFields count="1">
    <field x="-2"/>
  </colFields>
  <colItems count="3">
    <i>
      <x/>
    </i>
    <i i="1">
      <x v="1"/>
    </i>
    <i i="2">
      <x v="2"/>
    </i>
  </colItems>
  <pageFields count="5">
    <pageField fld="21" hier="-1"/>
    <pageField fld="22" hier="-1"/>
    <pageField fld="23" hier="-1"/>
    <pageField fld="24" hier="-1"/>
    <pageField fld="25" hier="-1"/>
  </pageFields>
  <dataFields count="3">
    <dataField name="Number of Systems" fld="0" subtotal="count" baseField="0" baseItem="0"/>
    <dataField name="Average Percent Revenue Loss" fld="7" subtotal="average" baseField="0" baseItem="0" numFmtId="2"/>
    <dataField name="Average Monthly Revenue Loss (Dollars)" fld="8" subtotal="average" baseField="0" baseItem="0" numFmtId="166"/>
  </dataFields>
  <formats count="10">
    <format dxfId="0">
      <pivotArea outline="0" fieldPosition="0" dataOnly="0" labelOnly="1">
        <references count="1">
          <reference field="4294967294" count="1">
            <x v="1"/>
          </reference>
        </references>
      </pivotArea>
    </format>
    <format dxfId="1">
      <pivotArea outline="0" fieldPosition="0" collapsedLevelsAreSubtotals="1">
        <references count="1">
          <reference field="4294967294" count="1">
            <x v="1"/>
          </reference>
        </references>
      </pivotArea>
    </format>
    <format dxfId="2">
      <pivotArea outline="0" fieldPosition="0" collapsedLevelsAreSubtotals="1">
        <references count="1">
          <reference field="4294967294" count="1">
            <x v="2"/>
          </reference>
        </references>
      </pivotArea>
    </format>
    <format dxfId="3">
      <pivotArea outline="0" fieldPosition="0" dataOnly="0" type="all"/>
    </format>
    <format dxfId="4">
      <pivotArea outline="0" fieldPosition="0" collapsedLevelsAreSubtotals="1"/>
    </format>
    <format dxfId="5">
      <pivotArea outline="0" fieldPosition="0" dataOnly="0" labelOnly="1">
        <references count="1">
          <reference field="4294967294" count="3">
            <x v="0"/>
            <x v="1"/>
            <x v="2"/>
          </reference>
        </references>
      </pivotArea>
    </format>
    <format dxfId="6">
      <pivotArea outline="0" fieldPosition="0" dataOnly="0" labelOnly="1">
        <references count="1">
          <reference field="4294967294" count="1">
            <x v="2"/>
          </reference>
        </references>
      </pivotArea>
    </format>
    <format dxfId="7">
      <pivotArea outline="0" fieldPosition="0" dataOnly="0" type="all"/>
    </format>
    <format dxfId="8">
      <pivotArea outline="0" fieldPosition="0" collapsedLevelsAreSubtotals="1"/>
    </format>
    <format dxfId="9">
      <pivotArea outline="0" fieldPosition="0" dataOnly="0" labelOnly="1">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ivotTable" Target="../pivotTables/pivotTable25.xml" /><Relationship Id="rId2" Type="http://schemas.openxmlformats.org/officeDocument/2006/relationships/pivotTable" Target="../pivotTables/pivotTable26.xml" /><Relationship Id="rId3" Type="http://schemas.openxmlformats.org/officeDocument/2006/relationships/pivotTable" Target="../pivotTables/pivotTable27.xml" /><Relationship Id="rId4" Type="http://schemas.openxmlformats.org/officeDocument/2006/relationships/pivotTable" Target="../pivotTables/pivotTable28.xml" /><Relationship Id="rId5" Type="http://schemas.openxmlformats.org/officeDocument/2006/relationships/pivotTable" Target="../pivotTables/pivotTable29.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30.xml" /><Relationship Id="rId2" Type="http://schemas.openxmlformats.org/officeDocument/2006/relationships/pivotTable" Target="../pivotTables/pivotTable31.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ivotTable" Target="../pivotTables/pivotTable32.xml" /><Relationship Id="rId3" Type="http://schemas.openxmlformats.org/officeDocument/2006/relationships/pivotTable" Target="../pivotTables/pivotTable33.xml" /><Relationship Id="rId4" Type="http://schemas.openxmlformats.org/officeDocument/2006/relationships/pivotTable" Target="../pivotTables/pivotTable34.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urveymonkey.com/stories/SM-2KM7WL39/" TargetMode="External" /><Relationship Id="rId2" Type="http://schemas.openxmlformats.org/officeDocument/2006/relationships/hyperlink" Target="https://efcnetwork.org/covid-19-conditions-financial-effects-on-49-small-water-systems-in-north-carolina/" TargetMode="External" /><Relationship Id="rId3" Type="http://schemas.openxmlformats.org/officeDocument/2006/relationships/hyperlink" Target="https://www.awwa.org/Portals/0/AWWA/Communications/COVID-19Impact4thSurveyPublicSummary.pdf" TargetMode="External" /><Relationship Id="rId4" Type="http://schemas.openxmlformats.org/officeDocument/2006/relationships/hyperlink" Target="https://www.doh.wa.gov/Portals/1/Documents/4200/2020-Utility-Impact-Survey-Findings.pdf" TargetMode="External" /><Relationship Id="rId5" Type="http://schemas.openxmlformats.org/officeDocument/2006/relationships/hyperlink" Target="https://cdn.ymaws.com/www.isawwa.org/resource/collection/AF6DE88F-7824-45FC-BEBC-A7253F747E73/COVID-19_-_Impact_on_Utilities_Survey_Results_June_2020.pdf" TargetMode="External" /><Relationship Id="rId6" Type="http://schemas.openxmlformats.org/officeDocument/2006/relationships/hyperlink" Target="https://mcusercontent.com/d4c3c6f8a598f6bdb93c2975c/files/feaaee6c-dff0-4b04-b225-ec91ae1c4115/Delinquency_Survey_Summary.pdf" TargetMode="External" /><Relationship Id="rId7" Type="http://schemas.openxmlformats.org/officeDocument/2006/relationships/hyperlink" Target="https://www.raftelis.com/insight/covid-19-impacts-on-water-utility-consumption-and-revenues-through-august-2020/" TargetMode="External" /><Relationship Id="rId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18.xml" /><Relationship Id="rId2" Type="http://schemas.openxmlformats.org/officeDocument/2006/relationships/pivotTable" Target="../pivotTables/pivotTable19.xml" /><Relationship Id="rId3" Type="http://schemas.openxmlformats.org/officeDocument/2006/relationships/pivotTable" Target="../pivotTables/pivotTable20.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21.xml" /><Relationship Id="rId3" Type="http://schemas.openxmlformats.org/officeDocument/2006/relationships/pivotTable" Target="../pivotTables/pivotTable22.xml" /><Relationship Id="rId4" Type="http://schemas.openxmlformats.org/officeDocument/2006/relationships/pivotTable" Target="../pivotTables/pivotTable23.xml" /><Relationship Id="rId5" Type="http://schemas.openxmlformats.org/officeDocument/2006/relationships/pivotTable" Target="../pivotTables/pivotTable24.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48524-99F2-4C7F-B765-1789DC5A2E21}">
  <dimension ref="A1:A30"/>
  <sheetViews>
    <sheetView tabSelected="1" workbookViewId="0" topLeftCell="A1"/>
  </sheetViews>
  <sheetFormatPr defaultColWidth="9.140625" defaultRowHeight="15"/>
  <cols>
    <col min="1" max="1" width="61.28125" style="0" customWidth="1"/>
  </cols>
  <sheetData>
    <row r="1" ht="18.6">
      <c r="A1" s="12" t="s">
        <v>0</v>
      </c>
    </row>
    <row r="2" s="37" customFormat="1" ht="15">
      <c r="A2" s="38" t="s">
        <v>1</v>
      </c>
    </row>
    <row r="3" s="37" customFormat="1" ht="116.1">
      <c r="A3" s="38" t="s">
        <v>2</v>
      </c>
    </row>
    <row r="4" s="37" customFormat="1" ht="15">
      <c r="A4" s="38"/>
    </row>
    <row r="5" s="37" customFormat="1" ht="15">
      <c r="A5" s="38" t="s">
        <v>3</v>
      </c>
    </row>
    <row r="6" s="37" customFormat="1" ht="15">
      <c r="A6" s="38" t="s">
        <v>4</v>
      </c>
    </row>
    <row r="7" s="37" customFormat="1" ht="15"/>
    <row r="8" ht="15.6">
      <c r="A8" s="35" t="s">
        <v>5</v>
      </c>
    </row>
    <row r="9" ht="15">
      <c r="A9" s="36" t="s">
        <v>6</v>
      </c>
    </row>
    <row r="10" ht="29.1">
      <c r="A10" s="39" t="s">
        <v>7</v>
      </c>
    </row>
    <row r="11" ht="15">
      <c r="A11" s="135" t="s">
        <v>8</v>
      </c>
    </row>
    <row r="12" ht="15">
      <c r="A12" s="135" t="s">
        <v>9</v>
      </c>
    </row>
    <row r="13" ht="15">
      <c r="A13" s="135" t="s">
        <v>10</v>
      </c>
    </row>
    <row r="14" ht="43.5">
      <c r="A14" s="39" t="s">
        <v>11</v>
      </c>
    </row>
    <row r="15" ht="15">
      <c r="A15" s="36" t="s">
        <v>12</v>
      </c>
    </row>
    <row r="16" ht="15">
      <c r="A16" s="36" t="s">
        <v>13</v>
      </c>
    </row>
    <row r="17" ht="15">
      <c r="A17" s="36" t="s">
        <v>14</v>
      </c>
    </row>
    <row r="18" ht="29.1">
      <c r="A18" s="39" t="s">
        <v>15</v>
      </c>
    </row>
    <row r="19" ht="15">
      <c r="A19" s="36" t="s">
        <v>16</v>
      </c>
    </row>
    <row r="20" ht="15">
      <c r="A20" s="36" t="s">
        <v>17</v>
      </c>
    </row>
    <row r="21" ht="15">
      <c r="A21" s="36" t="s">
        <v>18</v>
      </c>
    </row>
    <row r="22" ht="29.1" customHeight="1">
      <c r="A22" s="13" t="s">
        <v>19</v>
      </c>
    </row>
    <row r="23" ht="15">
      <c r="A23" s="36" t="s">
        <v>20</v>
      </c>
    </row>
    <row r="24" ht="15">
      <c r="A24" s="36" t="s">
        <v>21</v>
      </c>
    </row>
    <row r="25" ht="15">
      <c r="A25" s="36" t="s">
        <v>22</v>
      </c>
    </row>
    <row r="26" ht="15">
      <c r="A26" s="36"/>
    </row>
    <row r="27" ht="15">
      <c r="A27" s="36" t="s">
        <v>23</v>
      </c>
    </row>
    <row r="28" ht="15">
      <c r="A28" s="36" t="s">
        <v>24</v>
      </c>
    </row>
    <row r="30" ht="15">
      <c r="A30" s="36" t="s">
        <v>25</v>
      </c>
    </row>
  </sheetData>
  <hyperlinks>
    <hyperlink ref="A15" location="'SWRCB Clean Data'!A1" display="SWRCB Survey Results"/>
    <hyperlink ref="A17" location="'SWRCB Data Dictionary'!A1" display="SWRCB Data Dictionary"/>
    <hyperlink ref="A9" location="'Executive Summary'!A1" display="Executive Summary"/>
    <hyperlink ref="A19" location="'RCAP Clean Data'!A1" display="RCAP Survey Results"/>
    <hyperlink ref="A21" location="'RCAP Data Dictionary'!A1" display="RCAP Data Dictionary"/>
    <hyperlink ref="A28" location="'Lookup Tables'!A1" display="Lookup tables for calculations"/>
    <hyperlink ref="A16" location="'SWRCB Survey Summaries'!A1" display="SWRCB Survey Summaries"/>
    <hyperlink ref="A20" location="'RCAP Survey Summaries'!A1" display="RCAP Survey Summaries"/>
    <hyperlink ref="A27" location="'User Queries'!A1" display="User Queries"/>
    <hyperlink ref="A30" location="'Executive Summary'!A1" display="Findings from Other Surveys"/>
    <hyperlink ref="A23" location="'ISAWWA Clean Data'!A1" display="ISAWWA Survey Results"/>
    <hyperlink ref="A24" location="'ISAWWA Survey Summaries '!A1" display="ISAWWA Survey Summaries"/>
    <hyperlink ref="A25" location="'ISAWWA Data Dictionary'!A1" display="ISAWWA Data Dictionary"/>
    <hyperlink ref="A11" location="'SWRCB November Data'!A1" display="SWRCB November Survey Results"/>
    <hyperlink ref="A12" location="'SWRCB November Survey Summaries'!A1" display="SWRCB November Survey Summaries"/>
    <hyperlink ref="A13" location="'SWRCB November Data Dictionary'!A1" display="SWRCB November Data Dictionary"/>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67E86-5657-4E06-9E98-68D652A67A83}">
  <dimension ref="A1:E92"/>
  <sheetViews>
    <sheetView workbookViewId="0" topLeftCell="A1"/>
  </sheetViews>
  <sheetFormatPr defaultColWidth="9.140625" defaultRowHeight="15"/>
  <cols>
    <col min="1" max="1" width="17.00390625" style="0" bestFit="1" customWidth="1"/>
    <col min="2" max="2" width="18.00390625" style="0" customWidth="1"/>
    <col min="3" max="3" width="36.28125" style="0" bestFit="1" customWidth="1"/>
    <col min="4" max="4" width="29.8515625" style="0" bestFit="1" customWidth="1"/>
    <col min="5" max="5" width="24.57421875" style="0" bestFit="1" customWidth="1"/>
    <col min="6" max="6" width="31.57421875" style="0" bestFit="1" customWidth="1"/>
    <col min="7" max="7" width="18.7109375" style="0" bestFit="1" customWidth="1"/>
    <col min="8" max="8" width="8.00390625" style="0" bestFit="1" customWidth="1"/>
    <col min="9" max="9" width="8.57421875" style="0" bestFit="1" customWidth="1"/>
  </cols>
  <sheetData>
    <row r="1" ht="18.95" thickBot="1">
      <c r="A1" s="12" t="s">
        <v>17</v>
      </c>
    </row>
    <row r="2" spans="1:2" ht="15.95" thickBot="1">
      <c r="A2" s="50" t="s">
        <v>1660</v>
      </c>
      <c r="B2" s="52"/>
    </row>
    <row r="3" spans="1:2" ht="15" thickBot="1">
      <c r="A3" s="70" t="s">
        <v>1411</v>
      </c>
      <c r="B3" s="71" t="s">
        <v>1349</v>
      </c>
    </row>
    <row r="4" spans="1:2" ht="15" thickBot="1">
      <c r="A4" s="70" t="s">
        <v>1412</v>
      </c>
      <c r="B4" s="71" t="s">
        <v>1349</v>
      </c>
    </row>
    <row r="5" spans="1:2" ht="15" thickBot="1">
      <c r="A5" s="53"/>
      <c r="B5" s="55"/>
    </row>
    <row r="6" spans="1:3" ht="29.45" thickBot="1">
      <c r="A6" s="121" t="s">
        <v>1433</v>
      </c>
      <c r="B6" s="51" t="s">
        <v>1096</v>
      </c>
      <c r="C6" s="145" t="s">
        <v>1661</v>
      </c>
    </row>
    <row r="7" spans="1:3" ht="15">
      <c r="A7" s="75"/>
      <c r="B7" s="80">
        <v>89</v>
      </c>
      <c r="C7" s="122">
        <v>-4698.864090909091</v>
      </c>
    </row>
    <row r="8" spans="1:3" ht="15">
      <c r="A8" s="76" t="s">
        <v>1662</v>
      </c>
      <c r="B8" s="83">
        <v>5</v>
      </c>
      <c r="C8" s="123">
        <v>-32500</v>
      </c>
    </row>
    <row r="9" spans="1:3" ht="15">
      <c r="A9" s="76" t="s">
        <v>1663</v>
      </c>
      <c r="B9" s="83">
        <v>3</v>
      </c>
      <c r="C9" s="123">
        <v>-5500</v>
      </c>
    </row>
    <row r="10" spans="1:3" ht="15">
      <c r="A10" s="76" t="s">
        <v>1664</v>
      </c>
      <c r="B10" s="83">
        <v>5</v>
      </c>
      <c r="C10" s="123">
        <v>-24083.002</v>
      </c>
    </row>
    <row r="11" spans="1:3" ht="15">
      <c r="A11" s="76" t="s">
        <v>1665</v>
      </c>
      <c r="B11" s="83">
        <v>2</v>
      </c>
      <c r="C11" s="123">
        <v>-3922</v>
      </c>
    </row>
    <row r="12" spans="1:3" ht="15">
      <c r="A12" s="76" t="s">
        <v>1666</v>
      </c>
      <c r="B12" s="83">
        <v>5</v>
      </c>
      <c r="C12" s="123">
        <v>-8530.14</v>
      </c>
    </row>
    <row r="13" spans="1:3" ht="15">
      <c r="A13" s="76" t="s">
        <v>1667</v>
      </c>
      <c r="B13" s="83">
        <v>15</v>
      </c>
      <c r="C13" s="123">
        <v>-33504.24076923077</v>
      </c>
    </row>
    <row r="14" spans="1:3" ht="15">
      <c r="A14" s="76" t="s">
        <v>1668</v>
      </c>
      <c r="B14" s="83">
        <v>12</v>
      </c>
      <c r="C14" s="123">
        <v>-9683.764</v>
      </c>
    </row>
    <row r="15" spans="1:3" ht="15">
      <c r="A15" s="76" t="s">
        <v>1669</v>
      </c>
      <c r="B15" s="83">
        <v>36</v>
      </c>
      <c r="C15" s="123">
        <v>-12741.2756</v>
      </c>
    </row>
    <row r="16" spans="1:3" ht="15">
      <c r="A16" s="76" t="s">
        <v>1670</v>
      </c>
      <c r="B16" s="83">
        <v>57</v>
      </c>
      <c r="C16" s="123">
        <v>-10181.854893617021</v>
      </c>
    </row>
    <row r="17" spans="1:3" ht="15">
      <c r="A17" s="76" t="s">
        <v>1671</v>
      </c>
      <c r="B17" s="83">
        <v>90</v>
      </c>
      <c r="C17" s="123">
        <v>-7516.120000000001</v>
      </c>
    </row>
    <row r="18" spans="1:3" ht="15">
      <c r="A18" s="76" t="s">
        <v>1672</v>
      </c>
      <c r="B18" s="83">
        <v>659</v>
      </c>
      <c r="C18" s="123">
        <v>1414.4623655913979</v>
      </c>
    </row>
    <row r="19" spans="1:3" ht="15">
      <c r="A19" s="76" t="s">
        <v>1673</v>
      </c>
      <c r="B19" s="83">
        <v>10</v>
      </c>
      <c r="C19" s="123">
        <v>5209.201</v>
      </c>
    </row>
    <row r="20" spans="1:3" ht="15">
      <c r="A20" s="76" t="s">
        <v>1674</v>
      </c>
      <c r="B20" s="83">
        <v>1</v>
      </c>
      <c r="C20" s="123">
        <v>5010.57</v>
      </c>
    </row>
    <row r="21" spans="1:3" ht="15">
      <c r="A21" s="76" t="s">
        <v>1675</v>
      </c>
      <c r="B21" s="83">
        <v>1</v>
      </c>
      <c r="C21" s="123">
        <v>253500</v>
      </c>
    </row>
    <row r="22" spans="1:3" ht="15" thickBot="1">
      <c r="A22" s="77" t="s">
        <v>1676</v>
      </c>
      <c r="B22" s="83">
        <v>1</v>
      </c>
      <c r="C22" s="123" t="e">
        <v>#DIV/0!</v>
      </c>
    </row>
    <row r="23" spans="1:3" ht="15" thickBot="1">
      <c r="A23" s="78" t="s">
        <v>1099</v>
      </c>
      <c r="B23" s="84">
        <v>991</v>
      </c>
      <c r="C23" s="124">
        <v>-5942.98251572327</v>
      </c>
    </row>
    <row r="24" ht="15" thickBot="1"/>
    <row r="25" spans="1:2" ht="15.6">
      <c r="A25" s="50" t="s">
        <v>1677</v>
      </c>
      <c r="B25" s="52"/>
    </row>
    <row r="26" spans="1:2" ht="15">
      <c r="A26" s="65" t="s">
        <v>1411</v>
      </c>
      <c r="B26" s="55" t="s">
        <v>1349</v>
      </c>
    </row>
    <row r="27" spans="1:2" ht="15">
      <c r="A27" s="65" t="s">
        <v>1412</v>
      </c>
      <c r="B27" s="55" t="s">
        <v>1349</v>
      </c>
    </row>
    <row r="28" spans="1:2" ht="15">
      <c r="A28" s="53"/>
      <c r="B28" s="55"/>
    </row>
    <row r="29" spans="1:2" ht="15">
      <c r="A29" s="65" t="s">
        <v>1678</v>
      </c>
      <c r="B29" s="55" t="s">
        <v>1096</v>
      </c>
    </row>
    <row r="30" spans="1:2" ht="15">
      <c r="A30" s="56" t="s">
        <v>1550</v>
      </c>
      <c r="B30" s="67">
        <v>28</v>
      </c>
    </row>
    <row r="31" spans="1:2" ht="15">
      <c r="A31" s="56" t="s">
        <v>1464</v>
      </c>
      <c r="B31" s="67">
        <v>49</v>
      </c>
    </row>
    <row r="32" spans="1:2" ht="15">
      <c r="A32" s="56" t="s">
        <v>1483</v>
      </c>
      <c r="B32" s="67">
        <v>131</v>
      </c>
    </row>
    <row r="33" spans="1:2" ht="15">
      <c r="A33" s="56" t="s">
        <v>1474</v>
      </c>
      <c r="B33" s="67">
        <v>177</v>
      </c>
    </row>
    <row r="34" spans="1:2" ht="15">
      <c r="A34" s="56" t="s">
        <v>1499</v>
      </c>
      <c r="B34" s="67">
        <v>288</v>
      </c>
    </row>
    <row r="35" spans="1:2" ht="15">
      <c r="A35" s="56" t="s">
        <v>1478</v>
      </c>
      <c r="B35" s="67">
        <v>19</v>
      </c>
    </row>
    <row r="36" spans="1:2" ht="15">
      <c r="A36" s="56" t="s">
        <v>1488</v>
      </c>
      <c r="B36" s="67">
        <v>299</v>
      </c>
    </row>
    <row r="37" spans="1:2" ht="15" thickBot="1">
      <c r="A37" s="60" t="s">
        <v>1099</v>
      </c>
      <c r="B37" s="68">
        <v>991</v>
      </c>
    </row>
    <row r="38" ht="15" thickBot="1"/>
    <row r="39" spans="1:5" ht="15.95" thickBot="1">
      <c r="A39" s="64" t="s">
        <v>1679</v>
      </c>
      <c r="B39" s="51"/>
      <c r="C39" s="51"/>
      <c r="D39" s="51"/>
      <c r="E39" s="52"/>
    </row>
    <row r="40" spans="1:5" ht="15" thickBot="1">
      <c r="A40" s="70" t="s">
        <v>1411</v>
      </c>
      <c r="B40" s="71" t="s">
        <v>1349</v>
      </c>
      <c r="C40" s="54"/>
      <c r="D40" s="54"/>
      <c r="E40" s="55"/>
    </row>
    <row r="41" spans="1:5" ht="15" thickBot="1">
      <c r="A41" s="53"/>
      <c r="B41" s="54"/>
      <c r="C41" s="54"/>
      <c r="D41" s="54"/>
      <c r="E41" s="55"/>
    </row>
    <row r="42" spans="1:5" s="13" customFormat="1" ht="29.45" thickBot="1">
      <c r="A42" s="89" t="s">
        <v>1680</v>
      </c>
      <c r="B42" s="112" t="s">
        <v>1681</v>
      </c>
      <c r="C42" s="113" t="s">
        <v>1682</v>
      </c>
      <c r="D42" s="113" t="s">
        <v>1683</v>
      </c>
      <c r="E42" s="114" t="s">
        <v>1684</v>
      </c>
    </row>
    <row r="43" spans="1:5" ht="15">
      <c r="A43" s="75" t="s">
        <v>129</v>
      </c>
      <c r="B43" s="80">
        <v>295</v>
      </c>
      <c r="C43" s="81">
        <v>-6.898231046931409</v>
      </c>
      <c r="D43" s="110">
        <v>-2524.628974358974</v>
      </c>
      <c r="E43" s="111">
        <v>10.216748768472906</v>
      </c>
    </row>
    <row r="44" spans="1:5" ht="15">
      <c r="A44" s="76" t="s">
        <v>117</v>
      </c>
      <c r="B44" s="83">
        <v>538</v>
      </c>
      <c r="C44" s="58">
        <v>-4.911608247422681</v>
      </c>
      <c r="D44" s="92">
        <v>-7630.157572254337</v>
      </c>
      <c r="E44" s="93">
        <v>9.228882833787466</v>
      </c>
    </row>
    <row r="45" spans="1:5" ht="15">
      <c r="A45" s="76" t="s">
        <v>122</v>
      </c>
      <c r="B45" s="83">
        <v>158</v>
      </c>
      <c r="C45" s="58">
        <v>-4.484571428571429</v>
      </c>
      <c r="D45" s="92">
        <v>-5566.121194029851</v>
      </c>
      <c r="E45" s="93">
        <v>9.951456310679612</v>
      </c>
    </row>
    <row r="46" spans="1:5" ht="15">
      <c r="A46" s="76" t="s">
        <v>144</v>
      </c>
      <c r="B46" s="83">
        <v>42</v>
      </c>
      <c r="C46" s="58">
        <v>-3.4</v>
      </c>
      <c r="D46" s="92">
        <v>-9507.059230769231</v>
      </c>
      <c r="E46" s="93">
        <v>10.3</v>
      </c>
    </row>
    <row r="47" spans="1:5" ht="15" thickBot="1">
      <c r="A47" s="77"/>
      <c r="B47" s="83">
        <v>24</v>
      </c>
      <c r="C47" s="58">
        <v>-3.8421052631578947</v>
      </c>
      <c r="D47" s="92">
        <v>-47763</v>
      </c>
      <c r="E47" s="93">
        <v>12.833333333333334</v>
      </c>
    </row>
    <row r="48" spans="1:5" ht="15" thickBot="1">
      <c r="A48" s="78" t="s">
        <v>1099</v>
      </c>
      <c r="B48" s="84">
        <v>1057</v>
      </c>
      <c r="C48" s="62">
        <v>-5.348096234309623</v>
      </c>
      <c r="D48" s="94">
        <v>-6946.157426035503</v>
      </c>
      <c r="E48" s="95">
        <v>9.71888111888112</v>
      </c>
    </row>
    <row r="49" ht="15" thickBot="1"/>
    <row r="50" spans="1:4" ht="15.6">
      <c r="A50" s="50" t="s">
        <v>1685</v>
      </c>
      <c r="B50" s="51"/>
      <c r="C50" s="51"/>
      <c r="D50" s="52"/>
    </row>
    <row r="51" spans="1:4" ht="15">
      <c r="A51" s="96" t="s">
        <v>1411</v>
      </c>
      <c r="B51" s="97" t="s">
        <v>1349</v>
      </c>
      <c r="C51" s="54"/>
      <c r="D51" s="55"/>
    </row>
    <row r="52" spans="1:4" ht="15">
      <c r="A52" s="109" t="s">
        <v>1412</v>
      </c>
      <c r="B52" s="97" t="s">
        <v>1349</v>
      </c>
      <c r="C52" s="54"/>
      <c r="D52" s="55"/>
    </row>
    <row r="53" spans="1:4" ht="15">
      <c r="A53" s="53"/>
      <c r="B53" s="54"/>
      <c r="C53" s="54"/>
      <c r="D53" s="55"/>
    </row>
    <row r="54" spans="1:4" ht="43.5">
      <c r="A54" s="98" t="s">
        <v>1686</v>
      </c>
      <c r="B54" s="99" t="s">
        <v>1096</v>
      </c>
      <c r="C54" s="99" t="s">
        <v>1682</v>
      </c>
      <c r="D54" s="100" t="s">
        <v>1684</v>
      </c>
    </row>
    <row r="55" spans="1:4" ht="15">
      <c r="A55" s="101" t="s">
        <v>1107</v>
      </c>
      <c r="B55" s="102">
        <v>107</v>
      </c>
      <c r="C55" s="103">
        <v>-5.128712871287129</v>
      </c>
      <c r="D55" s="104">
        <v>9.507042253521126</v>
      </c>
    </row>
    <row r="56" spans="1:4" ht="15">
      <c r="A56" s="101" t="s">
        <v>1687</v>
      </c>
      <c r="B56" s="102">
        <v>46</v>
      </c>
      <c r="C56" s="103">
        <v>-2.3181818181818183</v>
      </c>
      <c r="D56" s="104">
        <v>11.575757575757576</v>
      </c>
    </row>
    <row r="57" spans="1:4" ht="15">
      <c r="A57" s="101" t="s">
        <v>1688</v>
      </c>
      <c r="B57" s="102">
        <v>101</v>
      </c>
      <c r="C57" s="103">
        <v>-2.3615384615384616</v>
      </c>
      <c r="D57" s="104">
        <v>11.53225806451613</v>
      </c>
    </row>
    <row r="58" spans="1:4" ht="15">
      <c r="A58" s="101" t="s">
        <v>1689</v>
      </c>
      <c r="B58" s="102">
        <v>126</v>
      </c>
      <c r="C58" s="103">
        <v>-6.697413793103448</v>
      </c>
      <c r="D58" s="104">
        <v>9.662790697674419</v>
      </c>
    </row>
    <row r="59" spans="1:4" ht="15">
      <c r="A59" s="101" t="s">
        <v>1690</v>
      </c>
      <c r="B59" s="102">
        <v>138</v>
      </c>
      <c r="C59" s="103">
        <v>-2.861746031746032</v>
      </c>
      <c r="D59" s="104">
        <v>9.75</v>
      </c>
    </row>
    <row r="60" spans="1:4" ht="15">
      <c r="A60" s="101" t="s">
        <v>1691</v>
      </c>
      <c r="B60" s="102">
        <v>153</v>
      </c>
      <c r="C60" s="103">
        <v>-6.359624060150376</v>
      </c>
      <c r="D60" s="104">
        <v>9.153153153153154</v>
      </c>
    </row>
    <row r="61" spans="1:4" ht="15">
      <c r="A61" s="101" t="s">
        <v>1692</v>
      </c>
      <c r="B61" s="102">
        <v>91</v>
      </c>
      <c r="C61" s="103">
        <v>-2.8418072289156626</v>
      </c>
      <c r="D61" s="104">
        <v>10.068965517241379</v>
      </c>
    </row>
    <row r="62" spans="1:4" ht="15">
      <c r="A62" s="101" t="s">
        <v>1693</v>
      </c>
      <c r="B62" s="102">
        <v>64</v>
      </c>
      <c r="C62" s="103">
        <v>-1.8504918032786883</v>
      </c>
      <c r="D62" s="104">
        <v>9.279069767441861</v>
      </c>
    </row>
    <row r="63" spans="1:4" ht="15">
      <c r="A63" s="101" t="s">
        <v>1694</v>
      </c>
      <c r="B63" s="102">
        <v>55</v>
      </c>
      <c r="C63" s="103">
        <v>-12.929607843137255</v>
      </c>
      <c r="D63" s="104">
        <v>8.13953488372093</v>
      </c>
    </row>
    <row r="64" spans="1:4" s="15" customFormat="1" ht="15">
      <c r="A64" s="101" t="s">
        <v>1695</v>
      </c>
      <c r="B64" s="102">
        <v>36</v>
      </c>
      <c r="C64" s="103">
        <v>-10.030303030303031</v>
      </c>
      <c r="D64" s="104">
        <v>8.272727272727273</v>
      </c>
    </row>
    <row r="65" spans="1:4" ht="15">
      <c r="A65" s="101" t="s">
        <v>1696</v>
      </c>
      <c r="B65" s="102">
        <v>22</v>
      </c>
      <c r="C65" s="103">
        <v>-9.0205</v>
      </c>
      <c r="D65" s="104">
        <v>10.733333333333333</v>
      </c>
    </row>
    <row r="66" spans="1:4" ht="15">
      <c r="A66" s="101" t="s">
        <v>1697</v>
      </c>
      <c r="B66" s="102">
        <v>21</v>
      </c>
      <c r="C66" s="103">
        <v>-9.235294117647058</v>
      </c>
      <c r="D66" s="104">
        <v>5.357142857142857</v>
      </c>
    </row>
    <row r="67" spans="1:4" ht="15">
      <c r="A67" s="101" t="s">
        <v>1698</v>
      </c>
      <c r="B67" s="102">
        <v>13</v>
      </c>
      <c r="C67" s="103">
        <v>-20.454545454545453</v>
      </c>
      <c r="D67" s="104">
        <v>10</v>
      </c>
    </row>
    <row r="68" spans="1:4" ht="15">
      <c r="A68" s="101" t="s">
        <v>1699</v>
      </c>
      <c r="B68" s="102">
        <v>5</v>
      </c>
      <c r="C68" s="103">
        <v>-17</v>
      </c>
      <c r="D68" s="104">
        <v>9.25</v>
      </c>
    </row>
    <row r="69" spans="1:4" ht="15">
      <c r="A69" s="101" t="s">
        <v>1700</v>
      </c>
      <c r="B69" s="102">
        <v>6</v>
      </c>
      <c r="C69" s="103">
        <v>-20</v>
      </c>
      <c r="D69" s="104">
        <v>9.5</v>
      </c>
    </row>
    <row r="70" spans="1:4" ht="15">
      <c r="A70" s="101" t="s">
        <v>1701</v>
      </c>
      <c r="B70" s="102">
        <v>4</v>
      </c>
      <c r="C70" s="103">
        <v>-8.333333333333334</v>
      </c>
      <c r="D70" s="104">
        <v>6.666666666666667</v>
      </c>
    </row>
    <row r="71" spans="1:4" ht="15">
      <c r="A71" s="101" t="s">
        <v>1702</v>
      </c>
      <c r="B71" s="102">
        <v>1</v>
      </c>
      <c r="C71" s="103">
        <v>0</v>
      </c>
      <c r="D71" s="104">
        <v>15</v>
      </c>
    </row>
    <row r="72" spans="1:4" ht="15">
      <c r="A72" s="101" t="s">
        <v>1703</v>
      </c>
      <c r="B72" s="102">
        <v>2</v>
      </c>
      <c r="C72" s="103">
        <v>-4</v>
      </c>
      <c r="D72" s="104" t="e">
        <v>#DIV/0!</v>
      </c>
    </row>
    <row r="73" spans="1:4" ht="15" thickBot="1">
      <c r="A73" s="105" t="s">
        <v>1099</v>
      </c>
      <c r="B73" s="106">
        <v>991</v>
      </c>
      <c r="C73" s="107">
        <v>-5.455410199556542</v>
      </c>
      <c r="D73" s="108">
        <v>9.63744427934621</v>
      </c>
    </row>
    <row r="74" ht="15" thickBot="1"/>
    <row r="75" spans="1:4" ht="15.6">
      <c r="A75" s="115" t="s">
        <v>1704</v>
      </c>
      <c r="B75" s="51"/>
      <c r="C75" s="51"/>
      <c r="D75" s="52"/>
    </row>
    <row r="76" spans="1:4" ht="15">
      <c r="A76" s="65" t="s">
        <v>1411</v>
      </c>
      <c r="B76" s="54" t="s">
        <v>1349</v>
      </c>
      <c r="C76" s="54"/>
      <c r="D76" s="55"/>
    </row>
    <row r="77" spans="1:4" ht="15">
      <c r="A77" s="65" t="s">
        <v>1412</v>
      </c>
      <c r="B77" s="54" t="s">
        <v>1349</v>
      </c>
      <c r="C77" s="54"/>
      <c r="D77" s="55"/>
    </row>
    <row r="78" spans="1:4" ht="15">
      <c r="A78" s="53"/>
      <c r="B78" s="54"/>
      <c r="C78" s="54"/>
      <c r="D78" s="55"/>
    </row>
    <row r="79" spans="1:4" s="13" customFormat="1" ht="57.95">
      <c r="A79" s="90" t="s">
        <v>1705</v>
      </c>
      <c r="B79" s="91" t="s">
        <v>1096</v>
      </c>
      <c r="C79" s="91" t="s">
        <v>1684</v>
      </c>
      <c r="D79" s="66" t="s">
        <v>1682</v>
      </c>
    </row>
    <row r="80" spans="1:4" ht="15">
      <c r="A80" s="56" t="s">
        <v>1497</v>
      </c>
      <c r="B80" s="57">
        <v>131</v>
      </c>
      <c r="C80" s="58">
        <v>10.067415730337078</v>
      </c>
      <c r="D80" s="93">
        <v>-5.917073170731707</v>
      </c>
    </row>
    <row r="81" spans="1:4" ht="15">
      <c r="A81" s="56" t="s">
        <v>1491</v>
      </c>
      <c r="B81" s="57">
        <v>378</v>
      </c>
      <c r="C81" s="58">
        <v>9.062745098039215</v>
      </c>
      <c r="D81" s="93">
        <v>-4.9510344827586215</v>
      </c>
    </row>
    <row r="82" spans="1:4" ht="15">
      <c r="A82" s="56" t="s">
        <v>1482</v>
      </c>
      <c r="B82" s="57">
        <v>151</v>
      </c>
      <c r="C82" s="58">
        <v>10.728070175438596</v>
      </c>
      <c r="D82" s="93">
        <v>-4.690357142857143</v>
      </c>
    </row>
    <row r="83" spans="1:4" ht="15">
      <c r="A83" s="56" t="s">
        <v>1463</v>
      </c>
      <c r="B83" s="57">
        <v>99</v>
      </c>
      <c r="C83" s="58">
        <v>9.970149253731343</v>
      </c>
      <c r="D83" s="93">
        <v>-4.102608695652173</v>
      </c>
    </row>
    <row r="84" spans="1:4" ht="15">
      <c r="A84" s="56" t="s">
        <v>1493</v>
      </c>
      <c r="B84" s="57">
        <v>44</v>
      </c>
      <c r="C84" s="58">
        <v>8.407407407407407</v>
      </c>
      <c r="D84" s="93">
        <v>-4.7444444444444445</v>
      </c>
    </row>
    <row r="85" spans="1:4" ht="15">
      <c r="A85" s="56" t="s">
        <v>1473</v>
      </c>
      <c r="B85" s="57">
        <v>20</v>
      </c>
      <c r="C85" s="58">
        <v>9.2</v>
      </c>
      <c r="D85" s="93">
        <v>-6.082352941176471</v>
      </c>
    </row>
    <row r="86" spans="1:4" ht="15">
      <c r="A86" s="56" t="s">
        <v>1571</v>
      </c>
      <c r="B86" s="57">
        <v>10</v>
      </c>
      <c r="C86" s="58">
        <v>6.571428571428571</v>
      </c>
      <c r="D86" s="93">
        <v>-27.857142857142858</v>
      </c>
    </row>
    <row r="87" spans="1:4" ht="15">
      <c r="A87" s="56" t="s">
        <v>1602</v>
      </c>
      <c r="B87" s="57">
        <v>10</v>
      </c>
      <c r="C87" s="58">
        <v>11</v>
      </c>
      <c r="D87" s="93">
        <v>-4.444444444444445</v>
      </c>
    </row>
    <row r="88" spans="1:4" ht="15">
      <c r="A88" s="56" t="s">
        <v>1540</v>
      </c>
      <c r="B88" s="57">
        <v>8</v>
      </c>
      <c r="C88" s="58">
        <v>9.166666666666666</v>
      </c>
      <c r="D88" s="93">
        <v>1.7142857142857142</v>
      </c>
    </row>
    <row r="89" spans="1:4" ht="15">
      <c r="A89" s="56" t="s">
        <v>1508</v>
      </c>
      <c r="B89" s="57">
        <v>2</v>
      </c>
      <c r="C89" s="58">
        <v>2.5</v>
      </c>
      <c r="D89" s="93">
        <v>-42</v>
      </c>
    </row>
    <row r="90" spans="1:4" ht="15">
      <c r="A90" s="56" t="s">
        <v>1544</v>
      </c>
      <c r="B90" s="57">
        <v>24</v>
      </c>
      <c r="C90" s="58">
        <v>9.454545454545455</v>
      </c>
      <c r="D90" s="93">
        <v>-11.952380952380953</v>
      </c>
    </row>
    <row r="91" spans="1:4" ht="15">
      <c r="A91" s="56" t="s">
        <v>1107</v>
      </c>
      <c r="B91" s="57">
        <v>114</v>
      </c>
      <c r="C91" s="58">
        <v>10.069444444444445</v>
      </c>
      <c r="D91" s="93">
        <v>-6.0373</v>
      </c>
    </row>
    <row r="92" spans="1:4" ht="15" thickBot="1">
      <c r="A92" s="60" t="s">
        <v>1099</v>
      </c>
      <c r="B92" s="61">
        <v>991</v>
      </c>
      <c r="C92" s="62">
        <v>9.63744427934621</v>
      </c>
      <c r="D92" s="95">
        <v>-5.455410199556542</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51AD5-00F2-4A76-ABB0-0352B36729CA}">
  <dimension ref="A1:B58"/>
  <sheetViews>
    <sheetView workbookViewId="0" topLeftCell="A1"/>
  </sheetViews>
  <sheetFormatPr defaultColWidth="9.140625" defaultRowHeight="15"/>
  <cols>
    <col min="1" max="1" width="36.28125" style="0" customWidth="1"/>
    <col min="2" max="2" width="79.421875" style="0" customWidth="1"/>
  </cols>
  <sheetData>
    <row r="1" spans="1:2" ht="15">
      <c r="A1" s="18" t="s">
        <v>1706</v>
      </c>
      <c r="B1" s="18" t="s">
        <v>1707</v>
      </c>
    </row>
    <row r="2" spans="1:2" ht="15">
      <c r="A2" s="1" t="s">
        <v>1407</v>
      </c>
      <c r="B2" s="4" t="s">
        <v>1407</v>
      </c>
    </row>
    <row r="3" spans="1:2" ht="15">
      <c r="A3" s="1" t="s">
        <v>1408</v>
      </c>
      <c r="B3" s="4" t="s">
        <v>1408</v>
      </c>
    </row>
    <row r="4" spans="1:2" ht="15">
      <c r="A4" s="1" t="s">
        <v>1409</v>
      </c>
      <c r="B4" s="4" t="s">
        <v>1708</v>
      </c>
    </row>
    <row r="5" spans="1:2" ht="15">
      <c r="A5" s="1" t="s">
        <v>1410</v>
      </c>
      <c r="B5" s="4" t="s">
        <v>1709</v>
      </c>
    </row>
    <row r="6" spans="1:2" ht="15">
      <c r="A6" s="1" t="s">
        <v>1411</v>
      </c>
      <c r="B6" s="4" t="s">
        <v>1710</v>
      </c>
    </row>
    <row r="7" spans="1:2" ht="15">
      <c r="A7" s="1" t="s">
        <v>1711</v>
      </c>
      <c r="B7" s="4" t="s">
        <v>1712</v>
      </c>
    </row>
    <row r="8" spans="1:2" ht="15">
      <c r="A8" s="1" t="s">
        <v>1413</v>
      </c>
      <c r="B8" s="4" t="s">
        <v>1713</v>
      </c>
    </row>
    <row r="9" spans="1:2" ht="15">
      <c r="A9" s="1" t="s">
        <v>1414</v>
      </c>
      <c r="B9" s="1" t="s">
        <v>1714</v>
      </c>
    </row>
    <row r="10" spans="1:2" ht="15">
      <c r="A10" s="1" t="s">
        <v>1415</v>
      </c>
      <c r="B10" s="1" t="s">
        <v>1715</v>
      </c>
    </row>
    <row r="11" spans="1:2" ht="15">
      <c r="A11" s="1" t="s">
        <v>1416</v>
      </c>
      <c r="B11" s="1" t="s">
        <v>1716</v>
      </c>
    </row>
    <row r="12" spans="1:2" ht="15">
      <c r="A12" s="1" t="s">
        <v>1417</v>
      </c>
      <c r="B12" s="1" t="s">
        <v>1717</v>
      </c>
    </row>
    <row r="13" spans="1:2" ht="29.1">
      <c r="A13" s="1" t="s">
        <v>1418</v>
      </c>
      <c r="B13" s="5" t="s">
        <v>1718</v>
      </c>
    </row>
    <row r="14" spans="1:2" ht="29.1">
      <c r="A14" s="1" t="s">
        <v>1419</v>
      </c>
      <c r="B14" s="5" t="s">
        <v>1719</v>
      </c>
    </row>
    <row r="15" spans="1:2" ht="29.1">
      <c r="A15" s="1" t="s">
        <v>1420</v>
      </c>
      <c r="B15" s="5" t="s">
        <v>1720</v>
      </c>
    </row>
    <row r="16" spans="1:2" ht="15">
      <c r="A16" s="2" t="s">
        <v>1721</v>
      </c>
      <c r="B16" s="1"/>
    </row>
    <row r="17" spans="1:2" ht="15">
      <c r="A17" s="1" t="s">
        <v>1421</v>
      </c>
      <c r="B17" s="1" t="s">
        <v>1475</v>
      </c>
    </row>
    <row r="18" spans="1:2" ht="15">
      <c r="A18" s="1" t="s">
        <v>1422</v>
      </c>
      <c r="B18" s="1" t="s">
        <v>1465</v>
      </c>
    </row>
    <row r="19" spans="1:2" ht="15">
      <c r="A19" s="1" t="s">
        <v>1423</v>
      </c>
      <c r="B19" s="1" t="s">
        <v>1466</v>
      </c>
    </row>
    <row r="20" spans="1:2" ht="15">
      <c r="A20" s="1" t="s">
        <v>1424</v>
      </c>
      <c r="B20" s="1" t="s">
        <v>1501</v>
      </c>
    </row>
    <row r="21" spans="1:2" ht="15">
      <c r="A21" s="1" t="s">
        <v>1425</v>
      </c>
      <c r="B21" s="1" t="s">
        <v>1476</v>
      </c>
    </row>
    <row r="22" spans="1:2" ht="15">
      <c r="A22" s="1" t="s">
        <v>1426</v>
      </c>
      <c r="B22" s="1" t="s">
        <v>1467</v>
      </c>
    </row>
    <row r="23" spans="1:2" ht="15">
      <c r="A23" s="1" t="s">
        <v>1427</v>
      </c>
      <c r="B23" s="1" t="s">
        <v>1468</v>
      </c>
    </row>
    <row r="24" spans="1:2" ht="15">
      <c r="A24" s="1" t="s">
        <v>1428</v>
      </c>
      <c r="B24" s="1" t="s">
        <v>1469</v>
      </c>
    </row>
    <row r="25" spans="1:2" ht="15">
      <c r="A25" s="1" t="s">
        <v>1429</v>
      </c>
      <c r="B25" s="1" t="s">
        <v>1503</v>
      </c>
    </row>
    <row r="26" spans="1:2" ht="15">
      <c r="A26" s="1" t="s">
        <v>1430</v>
      </c>
      <c r="B26" s="1" t="s">
        <v>1530</v>
      </c>
    </row>
    <row r="27" spans="1:2" ht="15">
      <c r="A27" s="1" t="s">
        <v>1431</v>
      </c>
      <c r="B27" s="1" t="s">
        <v>1722</v>
      </c>
    </row>
    <row r="28" spans="1:2" ht="15">
      <c r="A28" t="s">
        <v>1432</v>
      </c>
      <c r="B28" s="1" t="s">
        <v>1723</v>
      </c>
    </row>
    <row r="29" spans="1:2" ht="15">
      <c r="A29" t="s">
        <v>1433</v>
      </c>
      <c r="B29" s="1" t="s">
        <v>1724</v>
      </c>
    </row>
    <row r="30" spans="1:2" ht="43.5">
      <c r="A30" t="s">
        <v>1434</v>
      </c>
      <c r="B30" s="5" t="s">
        <v>1725</v>
      </c>
    </row>
    <row r="31" spans="1:2" ht="15">
      <c r="A31" s="47" t="s">
        <v>1435</v>
      </c>
      <c r="B31" s="5" t="s">
        <v>1726</v>
      </c>
    </row>
    <row r="32" spans="1:2" ht="15">
      <c r="A32" t="s">
        <v>1436</v>
      </c>
      <c r="B32" s="1" t="s">
        <v>1727</v>
      </c>
    </row>
    <row r="33" spans="1:2" ht="15">
      <c r="A33" t="s">
        <v>1437</v>
      </c>
      <c r="B33" s="1" t="s">
        <v>1728</v>
      </c>
    </row>
    <row r="34" spans="1:2" ht="15">
      <c r="A34" t="s">
        <v>1438</v>
      </c>
      <c r="B34" s="8" t="s">
        <v>1729</v>
      </c>
    </row>
    <row r="35" spans="1:2" ht="15">
      <c r="A35" t="s">
        <v>1439</v>
      </c>
      <c r="B35" s="1" t="s">
        <v>1485</v>
      </c>
    </row>
    <row r="36" spans="1:2" ht="15">
      <c r="A36" t="s">
        <v>1440</v>
      </c>
      <c r="B36" s="1" t="s">
        <v>1489</v>
      </c>
    </row>
    <row r="37" spans="1:2" ht="15">
      <c r="A37" t="s">
        <v>1441</v>
      </c>
      <c r="B37" s="1" t="s">
        <v>1500</v>
      </c>
    </row>
    <row r="38" spans="1:2" ht="15">
      <c r="A38" t="s">
        <v>1442</v>
      </c>
      <c r="B38" s="1" t="s">
        <v>1498</v>
      </c>
    </row>
    <row r="39" spans="1:2" ht="15">
      <c r="A39" s="1" t="s">
        <v>1443</v>
      </c>
      <c r="B39" s="1" t="s">
        <v>1478</v>
      </c>
    </row>
    <row r="40" spans="1:2" ht="15">
      <c r="A40" t="s">
        <v>1444</v>
      </c>
      <c r="B40" s="1" t="s">
        <v>1730</v>
      </c>
    </row>
    <row r="41" spans="1:2" ht="15">
      <c r="A41" t="s">
        <v>1445</v>
      </c>
      <c r="B41" s="1" t="s">
        <v>1731</v>
      </c>
    </row>
    <row r="42" spans="1:2" ht="15">
      <c r="A42" s="6" t="s">
        <v>1732</v>
      </c>
      <c r="B42" s="1"/>
    </row>
    <row r="43" spans="1:2" ht="15">
      <c r="A43" t="s">
        <v>1446</v>
      </c>
      <c r="B43" s="1" t="s">
        <v>1733</v>
      </c>
    </row>
    <row r="44" spans="1:2" ht="15">
      <c r="A44" t="s">
        <v>1447</v>
      </c>
      <c r="B44" s="1" t="s">
        <v>1734</v>
      </c>
    </row>
    <row r="45" spans="1:2" ht="43.5">
      <c r="A45" t="s">
        <v>1448</v>
      </c>
      <c r="B45" s="5" t="s">
        <v>1735</v>
      </c>
    </row>
    <row r="46" spans="1:2" ht="15">
      <c r="A46" s="3" t="s">
        <v>1736</v>
      </c>
      <c r="B46" s="1"/>
    </row>
    <row r="47" spans="1:2" ht="15">
      <c r="A47" t="s">
        <v>1449</v>
      </c>
      <c r="B47" s="1" t="s">
        <v>1496</v>
      </c>
    </row>
    <row r="48" spans="1:2" ht="15">
      <c r="A48" t="s">
        <v>1450</v>
      </c>
      <c r="B48" s="1" t="s">
        <v>1479</v>
      </c>
    </row>
    <row r="49" spans="1:2" ht="15">
      <c r="A49" t="s">
        <v>1451</v>
      </c>
      <c r="B49" s="1" t="s">
        <v>1505</v>
      </c>
    </row>
    <row r="50" spans="1:2" ht="15">
      <c r="A50" t="s">
        <v>1452</v>
      </c>
      <c r="B50" s="1" t="s">
        <v>1510</v>
      </c>
    </row>
    <row r="51" spans="1:2" ht="15">
      <c r="A51" t="s">
        <v>1453</v>
      </c>
      <c r="B51" s="1" t="s">
        <v>1518</v>
      </c>
    </row>
    <row r="52" spans="1:2" ht="15">
      <c r="A52" t="s">
        <v>1454</v>
      </c>
      <c r="B52" s="1" t="s">
        <v>1480</v>
      </c>
    </row>
    <row r="53" spans="1:2" ht="15">
      <c r="A53" t="s">
        <v>1455</v>
      </c>
      <c r="B53" s="1" t="s">
        <v>1511</v>
      </c>
    </row>
    <row r="54" spans="1:2" ht="15">
      <c r="A54" t="s">
        <v>1456</v>
      </c>
      <c r="B54" s="1" t="s">
        <v>1656</v>
      </c>
    </row>
    <row r="55" spans="1:2" ht="15">
      <c r="A55" t="s">
        <v>1457</v>
      </c>
      <c r="B55" s="1" t="s">
        <v>1487</v>
      </c>
    </row>
    <row r="56" spans="1:2" ht="15">
      <c r="A56" t="s">
        <v>1458</v>
      </c>
      <c r="B56" s="1" t="s">
        <v>1737</v>
      </c>
    </row>
    <row r="57" spans="1:2" ht="15">
      <c r="A57" t="s">
        <v>1459</v>
      </c>
      <c r="B57" s="1" t="s">
        <v>1738</v>
      </c>
    </row>
    <row r="58" spans="1:2" ht="57.95">
      <c r="A58" s="41" t="s">
        <v>111</v>
      </c>
      <c r="B58" s="125" t="s">
        <v>1739</v>
      </c>
    </row>
  </sheetData>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75EF-C568-4950-993D-6EE1037088DF}">
  <dimension ref="A1:AI215"/>
  <sheetViews>
    <sheetView workbookViewId="0" topLeftCell="A1"/>
  </sheetViews>
  <sheetFormatPr defaultColWidth="9.140625" defaultRowHeight="15"/>
  <sheetData>
    <row r="1" spans="1:35" ht="15">
      <c r="A1" s="126" t="s">
        <v>1740</v>
      </c>
      <c r="B1" s="126" t="s">
        <v>1407</v>
      </c>
      <c r="C1" s="3" t="s">
        <v>1711</v>
      </c>
      <c r="D1" s="127" t="s">
        <v>1741</v>
      </c>
      <c r="E1" s="127" t="s">
        <v>1742</v>
      </c>
      <c r="F1" s="3" t="s">
        <v>1743</v>
      </c>
      <c r="G1" s="3" t="s">
        <v>1744</v>
      </c>
      <c r="H1" s="3" t="s">
        <v>1745</v>
      </c>
      <c r="I1" s="3" t="s">
        <v>1746</v>
      </c>
      <c r="J1" s="3" t="s">
        <v>1747</v>
      </c>
      <c r="K1" s="3" t="s">
        <v>1748</v>
      </c>
      <c r="L1" s="3" t="s">
        <v>1749</v>
      </c>
      <c r="M1" s="3" t="s">
        <v>1750</v>
      </c>
      <c r="N1" s="3" t="s">
        <v>1751</v>
      </c>
      <c r="O1" s="3" t="s">
        <v>1752</v>
      </c>
      <c r="P1" s="3" t="s">
        <v>1753</v>
      </c>
      <c r="Q1" s="3" t="s">
        <v>1754</v>
      </c>
      <c r="R1" s="3" t="s">
        <v>1755</v>
      </c>
      <c r="S1" s="3" t="s">
        <v>1756</v>
      </c>
      <c r="T1" s="3" t="s">
        <v>1757</v>
      </c>
      <c r="U1" s="3" t="s">
        <v>1758</v>
      </c>
      <c r="V1" s="3" t="s">
        <v>1759</v>
      </c>
      <c r="W1" s="3" t="s">
        <v>1760</v>
      </c>
      <c r="X1" s="3" t="s">
        <v>1761</v>
      </c>
      <c r="Y1" s="3" t="s">
        <v>1762</v>
      </c>
      <c r="Z1" s="3" t="s">
        <v>1763</v>
      </c>
      <c r="AA1" s="3" t="s">
        <v>1764</v>
      </c>
      <c r="AB1" s="3" t="s">
        <v>1765</v>
      </c>
      <c r="AC1" s="3" t="s">
        <v>1766</v>
      </c>
      <c r="AD1" s="3" t="s">
        <v>1767</v>
      </c>
      <c r="AE1" s="3" t="s">
        <v>1768</v>
      </c>
      <c r="AF1" s="3" t="s">
        <v>1769</v>
      </c>
      <c r="AG1" s="3" t="s">
        <v>1770</v>
      </c>
      <c r="AH1" s="3" t="s">
        <v>1771</v>
      </c>
      <c r="AI1" s="3" t="s">
        <v>1189</v>
      </c>
    </row>
    <row r="2" spans="1:35" ht="15">
      <c r="A2" t="s">
        <v>1772</v>
      </c>
      <c r="B2">
        <v>1</v>
      </c>
      <c r="C2" t="s">
        <v>1773</v>
      </c>
      <c r="D2" t="s">
        <v>1774</v>
      </c>
      <c r="F2" t="s">
        <v>1775</v>
      </c>
      <c r="O2" t="s">
        <v>1197</v>
      </c>
      <c r="P2" t="s">
        <v>1197</v>
      </c>
      <c r="Q2" t="s">
        <v>1197</v>
      </c>
      <c r="R2" t="s">
        <v>1197</v>
      </c>
      <c r="S2" t="s">
        <v>1197</v>
      </c>
      <c r="T2" t="s">
        <v>1776</v>
      </c>
      <c r="U2" t="s">
        <v>1197</v>
      </c>
      <c r="V2" t="s">
        <v>1197</v>
      </c>
      <c r="X2" t="s">
        <v>1197</v>
      </c>
      <c r="Z2" t="s">
        <v>1197</v>
      </c>
      <c r="AB2" t="s">
        <v>1777</v>
      </c>
      <c r="AI2" t="s">
        <v>1218</v>
      </c>
    </row>
    <row r="3" spans="1:28" ht="15">
      <c r="A3" t="s">
        <v>1772</v>
      </c>
      <c r="B3">
        <v>2</v>
      </c>
      <c r="C3" t="s">
        <v>1778</v>
      </c>
      <c r="F3" t="s">
        <v>1775</v>
      </c>
      <c r="M3" t="s">
        <v>1779</v>
      </c>
      <c r="O3" t="s">
        <v>1197</v>
      </c>
      <c r="P3" t="s">
        <v>1197</v>
      </c>
      <c r="Q3" t="s">
        <v>1197</v>
      </c>
      <c r="R3" t="s">
        <v>1228</v>
      </c>
      <c r="S3" t="s">
        <v>1197</v>
      </c>
      <c r="T3" t="s">
        <v>1780</v>
      </c>
      <c r="U3" t="s">
        <v>1197</v>
      </c>
      <c r="V3" t="s">
        <v>1781</v>
      </c>
      <c r="X3" t="s">
        <v>1197</v>
      </c>
      <c r="Z3" t="s">
        <v>1197</v>
      </c>
      <c r="AB3" t="s">
        <v>1197</v>
      </c>
    </row>
    <row r="4" spans="1:26" ht="15">
      <c r="A4" t="s">
        <v>1772</v>
      </c>
      <c r="B4">
        <v>3</v>
      </c>
      <c r="C4" t="s">
        <v>1778</v>
      </c>
      <c r="D4" t="s">
        <v>1774</v>
      </c>
      <c r="E4" t="s">
        <v>1782</v>
      </c>
      <c r="F4" t="s">
        <v>1775</v>
      </c>
      <c r="K4" t="s">
        <v>1783</v>
      </c>
      <c r="M4" t="s">
        <v>1779</v>
      </c>
      <c r="O4" t="s">
        <v>1228</v>
      </c>
      <c r="P4" t="s">
        <v>1228</v>
      </c>
      <c r="Q4" t="s">
        <v>1228</v>
      </c>
      <c r="R4" t="s">
        <v>1228</v>
      </c>
      <c r="S4" t="s">
        <v>1228</v>
      </c>
      <c r="U4" t="s">
        <v>1228</v>
      </c>
      <c r="V4" t="s">
        <v>1228</v>
      </c>
      <c r="X4" t="s">
        <v>1197</v>
      </c>
      <c r="Z4" t="s">
        <v>1228</v>
      </c>
    </row>
    <row r="5" spans="1:26" ht="15">
      <c r="A5" t="s">
        <v>1772</v>
      </c>
      <c r="B5">
        <v>4</v>
      </c>
      <c r="C5" t="s">
        <v>1784</v>
      </c>
      <c r="D5" t="s">
        <v>1774</v>
      </c>
      <c r="E5" t="s">
        <v>1782</v>
      </c>
      <c r="F5" t="s">
        <v>1775</v>
      </c>
      <c r="H5" t="s">
        <v>1785</v>
      </c>
      <c r="O5" t="s">
        <v>1197</v>
      </c>
      <c r="P5" t="s">
        <v>1228</v>
      </c>
      <c r="Q5" t="s">
        <v>1197</v>
      </c>
      <c r="R5" t="s">
        <v>1228</v>
      </c>
      <c r="S5" t="s">
        <v>1228</v>
      </c>
      <c r="T5" t="s">
        <v>1786</v>
      </c>
      <c r="U5" t="s">
        <v>1197</v>
      </c>
      <c r="V5" t="s">
        <v>1197</v>
      </c>
      <c r="X5" t="s">
        <v>1197</v>
      </c>
      <c r="Z5" t="s">
        <v>1197</v>
      </c>
    </row>
    <row r="6" spans="1:26" ht="15">
      <c r="A6" t="s">
        <v>1772</v>
      </c>
      <c r="B6">
        <v>5</v>
      </c>
      <c r="C6" t="s">
        <v>1778</v>
      </c>
      <c r="D6" t="s">
        <v>1774</v>
      </c>
      <c r="E6" t="s">
        <v>1782</v>
      </c>
      <c r="F6" t="s">
        <v>1775</v>
      </c>
      <c r="M6" t="s">
        <v>1779</v>
      </c>
      <c r="O6" t="s">
        <v>1197</v>
      </c>
      <c r="P6" t="s">
        <v>1228</v>
      </c>
      <c r="Q6" t="s">
        <v>1197</v>
      </c>
      <c r="R6" t="s">
        <v>1228</v>
      </c>
      <c r="S6" t="s">
        <v>1228</v>
      </c>
      <c r="T6" t="s">
        <v>1787</v>
      </c>
      <c r="U6" t="s">
        <v>1788</v>
      </c>
      <c r="V6" t="s">
        <v>1197</v>
      </c>
      <c r="X6" t="s">
        <v>1197</v>
      </c>
      <c r="Z6" t="s">
        <v>1197</v>
      </c>
    </row>
    <row r="7" spans="1:24" ht="15">
      <c r="A7" t="s">
        <v>1772</v>
      </c>
      <c r="B7">
        <v>6</v>
      </c>
      <c r="C7" t="s">
        <v>1778</v>
      </c>
      <c r="D7" t="s">
        <v>1774</v>
      </c>
      <c r="E7" t="s">
        <v>1782</v>
      </c>
      <c r="F7" t="s">
        <v>1775</v>
      </c>
      <c r="G7" t="s">
        <v>1789</v>
      </c>
      <c r="I7" t="s">
        <v>1790</v>
      </c>
      <c r="O7" t="s">
        <v>1791</v>
      </c>
      <c r="P7" t="s">
        <v>1228</v>
      </c>
      <c r="Q7" t="s">
        <v>1197</v>
      </c>
      <c r="R7" t="s">
        <v>1228</v>
      </c>
      <c r="S7" t="s">
        <v>1228</v>
      </c>
      <c r="U7" t="s">
        <v>1228</v>
      </c>
      <c r="V7" t="s">
        <v>1781</v>
      </c>
      <c r="X7" t="s">
        <v>1228</v>
      </c>
    </row>
    <row r="8" spans="1:26" ht="15">
      <c r="A8" t="s">
        <v>1772</v>
      </c>
      <c r="B8">
        <v>7</v>
      </c>
      <c r="C8" t="s">
        <v>1778</v>
      </c>
      <c r="D8" t="s">
        <v>1774</v>
      </c>
      <c r="E8" t="s">
        <v>1782</v>
      </c>
      <c r="F8" t="s">
        <v>1775</v>
      </c>
      <c r="H8" t="s">
        <v>1785</v>
      </c>
      <c r="K8" t="s">
        <v>1783</v>
      </c>
      <c r="M8" t="s">
        <v>1779</v>
      </c>
      <c r="O8" t="s">
        <v>1228</v>
      </c>
      <c r="P8" t="s">
        <v>1228</v>
      </c>
      <c r="Q8" t="s">
        <v>1197</v>
      </c>
      <c r="R8" t="s">
        <v>1228</v>
      </c>
      <c r="S8" t="s">
        <v>1228</v>
      </c>
      <c r="U8" t="s">
        <v>1228</v>
      </c>
      <c r="V8" t="s">
        <v>1781</v>
      </c>
      <c r="X8" t="s">
        <v>1197</v>
      </c>
      <c r="Z8" t="s">
        <v>1197</v>
      </c>
    </row>
    <row r="9" spans="1:35" ht="15">
      <c r="A9" t="s">
        <v>1772</v>
      </c>
      <c r="B9">
        <v>8</v>
      </c>
      <c r="C9" t="s">
        <v>1778</v>
      </c>
      <c r="D9" t="s">
        <v>1774</v>
      </c>
      <c r="E9" t="s">
        <v>1782</v>
      </c>
      <c r="F9" t="s">
        <v>1775</v>
      </c>
      <c r="L9" t="s">
        <v>1792</v>
      </c>
      <c r="M9" t="s">
        <v>1779</v>
      </c>
      <c r="O9" t="s">
        <v>1228</v>
      </c>
      <c r="P9" t="s">
        <v>1228</v>
      </c>
      <c r="Q9" t="s">
        <v>1228</v>
      </c>
      <c r="R9" t="s">
        <v>1228</v>
      </c>
      <c r="S9" t="s">
        <v>1228</v>
      </c>
      <c r="T9" t="s">
        <v>1793</v>
      </c>
      <c r="U9" t="s">
        <v>1228</v>
      </c>
      <c r="V9" t="s">
        <v>1228</v>
      </c>
      <c r="W9" t="s">
        <v>1794</v>
      </c>
      <c r="X9" t="s">
        <v>1228</v>
      </c>
      <c r="Y9" t="s">
        <v>1795</v>
      </c>
      <c r="Z9" t="s">
        <v>1197</v>
      </c>
      <c r="AB9" t="s">
        <v>1777</v>
      </c>
      <c r="AI9" t="s">
        <v>1796</v>
      </c>
    </row>
    <row r="10" spans="1:35" ht="15">
      <c r="A10" t="s">
        <v>1772</v>
      </c>
      <c r="B10">
        <v>9</v>
      </c>
      <c r="C10" t="s">
        <v>1778</v>
      </c>
      <c r="D10" t="s">
        <v>1774</v>
      </c>
      <c r="E10" t="s">
        <v>1782</v>
      </c>
      <c r="F10" t="s">
        <v>1775</v>
      </c>
      <c r="H10" t="s">
        <v>1785</v>
      </c>
      <c r="K10" t="s">
        <v>1783</v>
      </c>
      <c r="O10" t="s">
        <v>1197</v>
      </c>
      <c r="P10" t="s">
        <v>1197</v>
      </c>
      <c r="Q10" t="s">
        <v>1197</v>
      </c>
      <c r="R10" t="s">
        <v>1228</v>
      </c>
      <c r="S10" t="s">
        <v>1228</v>
      </c>
      <c r="T10" t="s">
        <v>1797</v>
      </c>
      <c r="U10" t="s">
        <v>1197</v>
      </c>
      <c r="V10" t="s">
        <v>1228</v>
      </c>
      <c r="W10" t="s">
        <v>1798</v>
      </c>
      <c r="X10" t="s">
        <v>1228</v>
      </c>
      <c r="Y10" t="s">
        <v>1799</v>
      </c>
      <c r="Z10" t="s">
        <v>1197</v>
      </c>
      <c r="AB10" t="s">
        <v>1218</v>
      </c>
      <c r="AI10" t="s">
        <v>1218</v>
      </c>
    </row>
    <row r="11" spans="1:28" ht="15">
      <c r="A11" t="s">
        <v>1772</v>
      </c>
      <c r="B11">
        <v>10</v>
      </c>
      <c r="C11" t="s">
        <v>1778</v>
      </c>
      <c r="E11" t="s">
        <v>1782</v>
      </c>
      <c r="F11" t="s">
        <v>1775</v>
      </c>
      <c r="K11" t="s">
        <v>1783</v>
      </c>
      <c r="M11" t="s">
        <v>1779</v>
      </c>
      <c r="O11" t="s">
        <v>1228</v>
      </c>
      <c r="P11" t="s">
        <v>1228</v>
      </c>
      <c r="Q11" t="s">
        <v>1197</v>
      </c>
      <c r="R11" t="s">
        <v>1197</v>
      </c>
      <c r="S11" t="s">
        <v>1197</v>
      </c>
      <c r="T11" t="s">
        <v>1800</v>
      </c>
      <c r="U11" t="s">
        <v>1788</v>
      </c>
      <c r="V11" t="s">
        <v>1228</v>
      </c>
      <c r="W11" t="s">
        <v>1801</v>
      </c>
      <c r="X11" t="s">
        <v>1228</v>
      </c>
      <c r="Y11" t="s">
        <v>1802</v>
      </c>
      <c r="Z11" t="s">
        <v>1197</v>
      </c>
      <c r="AB11" t="s">
        <v>1803</v>
      </c>
    </row>
    <row r="12" spans="1:35" ht="15">
      <c r="A12" t="s">
        <v>1772</v>
      </c>
      <c r="B12">
        <v>11</v>
      </c>
      <c r="C12" t="s">
        <v>1778</v>
      </c>
      <c r="D12" t="s">
        <v>1774</v>
      </c>
      <c r="F12" t="s">
        <v>1775</v>
      </c>
      <c r="H12" t="s">
        <v>1785</v>
      </c>
      <c r="O12" t="s">
        <v>1197</v>
      </c>
      <c r="P12" t="s">
        <v>1228</v>
      </c>
      <c r="Q12" t="s">
        <v>1197</v>
      </c>
      <c r="R12" t="s">
        <v>1228</v>
      </c>
      <c r="S12" t="s">
        <v>1228</v>
      </c>
      <c r="T12" t="s">
        <v>1804</v>
      </c>
      <c r="U12" t="s">
        <v>1197</v>
      </c>
      <c r="V12" t="s">
        <v>1228</v>
      </c>
      <c r="W12" t="s">
        <v>1805</v>
      </c>
      <c r="X12" t="s">
        <v>1228</v>
      </c>
      <c r="Y12" t="s">
        <v>1806</v>
      </c>
      <c r="Z12" t="s">
        <v>1197</v>
      </c>
      <c r="AB12" t="s">
        <v>1218</v>
      </c>
      <c r="AI12" t="s">
        <v>1218</v>
      </c>
    </row>
    <row r="13" spans="1:28" ht="15">
      <c r="A13" t="s">
        <v>1772</v>
      </c>
      <c r="B13">
        <v>12</v>
      </c>
      <c r="C13" t="s">
        <v>1784</v>
      </c>
      <c r="D13" t="s">
        <v>1774</v>
      </c>
      <c r="E13" t="s">
        <v>1782</v>
      </c>
      <c r="F13" t="s">
        <v>1775</v>
      </c>
      <c r="H13" t="s">
        <v>1785</v>
      </c>
      <c r="K13" t="s">
        <v>1783</v>
      </c>
      <c r="O13" t="s">
        <v>1228</v>
      </c>
      <c r="P13" t="s">
        <v>1228</v>
      </c>
      <c r="Q13" t="s">
        <v>1197</v>
      </c>
      <c r="R13" t="s">
        <v>1228</v>
      </c>
      <c r="S13" t="s">
        <v>1197</v>
      </c>
      <c r="U13" t="s">
        <v>1228</v>
      </c>
      <c r="V13" t="s">
        <v>1781</v>
      </c>
      <c r="X13" t="s">
        <v>1228</v>
      </c>
      <c r="Y13" t="s">
        <v>1807</v>
      </c>
      <c r="Z13" t="s">
        <v>1228</v>
      </c>
      <c r="AB13" t="s">
        <v>1808</v>
      </c>
    </row>
    <row r="14" spans="1:26" ht="15">
      <c r="A14" t="s">
        <v>1772</v>
      </c>
      <c r="B14">
        <v>13</v>
      </c>
      <c r="C14" t="s">
        <v>1773</v>
      </c>
      <c r="F14" t="s">
        <v>1775</v>
      </c>
      <c r="H14" t="s">
        <v>1785</v>
      </c>
      <c r="O14" t="s">
        <v>1228</v>
      </c>
      <c r="P14" t="s">
        <v>1197</v>
      </c>
      <c r="Q14" t="s">
        <v>1197</v>
      </c>
      <c r="R14" t="s">
        <v>1228</v>
      </c>
      <c r="S14" t="s">
        <v>1197</v>
      </c>
      <c r="T14" t="s">
        <v>1809</v>
      </c>
      <c r="U14" t="s">
        <v>1228</v>
      </c>
      <c r="V14" t="s">
        <v>1781</v>
      </c>
      <c r="X14" t="s">
        <v>1197</v>
      </c>
      <c r="Z14" t="s">
        <v>1197</v>
      </c>
    </row>
    <row r="15" spans="1:26" ht="15">
      <c r="A15" t="s">
        <v>1772</v>
      </c>
      <c r="B15">
        <v>14</v>
      </c>
      <c r="C15" t="s">
        <v>1778</v>
      </c>
      <c r="D15" t="s">
        <v>1774</v>
      </c>
      <c r="E15" t="s">
        <v>1782</v>
      </c>
      <c r="F15" t="s">
        <v>1775</v>
      </c>
      <c r="M15" t="s">
        <v>1779</v>
      </c>
      <c r="O15" t="s">
        <v>1228</v>
      </c>
      <c r="P15" t="s">
        <v>1228</v>
      </c>
      <c r="Q15" t="s">
        <v>1228</v>
      </c>
      <c r="R15" t="s">
        <v>1228</v>
      </c>
      <c r="S15" t="s">
        <v>1228</v>
      </c>
      <c r="T15" t="s">
        <v>1810</v>
      </c>
      <c r="U15" t="s">
        <v>1197</v>
      </c>
      <c r="V15" t="s">
        <v>1781</v>
      </c>
      <c r="X15" t="s">
        <v>1197</v>
      </c>
      <c r="Z15" t="s">
        <v>1197</v>
      </c>
    </row>
    <row r="16" spans="1:26" ht="15">
      <c r="A16" t="s">
        <v>1772</v>
      </c>
      <c r="B16">
        <v>15</v>
      </c>
      <c r="C16" t="s">
        <v>1784</v>
      </c>
      <c r="E16" t="s">
        <v>1782</v>
      </c>
      <c r="F16" t="s">
        <v>1775</v>
      </c>
      <c r="G16" t="s">
        <v>1789</v>
      </c>
      <c r="K16" t="s">
        <v>1783</v>
      </c>
      <c r="M16" t="s">
        <v>1779</v>
      </c>
      <c r="O16" t="s">
        <v>1228</v>
      </c>
      <c r="P16" t="s">
        <v>1197</v>
      </c>
      <c r="Q16" t="s">
        <v>1197</v>
      </c>
      <c r="R16" t="s">
        <v>1228</v>
      </c>
      <c r="S16" t="s">
        <v>1197</v>
      </c>
      <c r="T16" t="s">
        <v>1811</v>
      </c>
      <c r="U16" t="s">
        <v>1228</v>
      </c>
      <c r="V16" t="s">
        <v>1228</v>
      </c>
      <c r="W16" t="s">
        <v>1812</v>
      </c>
      <c r="X16" t="s">
        <v>1228</v>
      </c>
      <c r="Y16" t="s">
        <v>1813</v>
      </c>
      <c r="Z16" t="s">
        <v>1197</v>
      </c>
    </row>
    <row r="17" spans="1:35" ht="15">
      <c r="A17" t="s">
        <v>1772</v>
      </c>
      <c r="B17">
        <v>16</v>
      </c>
      <c r="C17" t="s">
        <v>1778</v>
      </c>
      <c r="D17" t="s">
        <v>1774</v>
      </c>
      <c r="E17" t="s">
        <v>1782</v>
      </c>
      <c r="F17" t="s">
        <v>1775</v>
      </c>
      <c r="H17" t="s">
        <v>1785</v>
      </c>
      <c r="M17" t="s">
        <v>1779</v>
      </c>
      <c r="O17" t="s">
        <v>1197</v>
      </c>
      <c r="P17" t="s">
        <v>1228</v>
      </c>
      <c r="Q17" t="s">
        <v>1197</v>
      </c>
      <c r="R17" t="s">
        <v>1228</v>
      </c>
      <c r="S17" t="s">
        <v>1228</v>
      </c>
      <c r="T17" t="s">
        <v>1814</v>
      </c>
      <c r="U17" t="s">
        <v>1228</v>
      </c>
      <c r="V17" t="s">
        <v>1781</v>
      </c>
      <c r="X17" t="s">
        <v>1197</v>
      </c>
      <c r="Z17" t="s">
        <v>1197</v>
      </c>
      <c r="AB17" t="s">
        <v>1197</v>
      </c>
      <c r="AI17" t="s">
        <v>457</v>
      </c>
    </row>
    <row r="18" spans="1:35" ht="15">
      <c r="A18" t="s">
        <v>1772</v>
      </c>
      <c r="B18">
        <v>17</v>
      </c>
      <c r="C18" t="s">
        <v>1778</v>
      </c>
      <c r="F18" t="s">
        <v>1775</v>
      </c>
      <c r="G18" t="s">
        <v>1789</v>
      </c>
      <c r="K18" t="s">
        <v>1783</v>
      </c>
      <c r="M18" t="s">
        <v>1779</v>
      </c>
      <c r="O18" t="s">
        <v>1197</v>
      </c>
      <c r="P18" t="s">
        <v>1197</v>
      </c>
      <c r="Q18" t="s">
        <v>1197</v>
      </c>
      <c r="R18" t="s">
        <v>1228</v>
      </c>
      <c r="S18" t="s">
        <v>1197</v>
      </c>
      <c r="T18" t="s">
        <v>1815</v>
      </c>
      <c r="U18" t="s">
        <v>1228</v>
      </c>
      <c r="V18" t="s">
        <v>1228</v>
      </c>
      <c r="W18" t="s">
        <v>1816</v>
      </c>
      <c r="X18" t="s">
        <v>1197</v>
      </c>
      <c r="Z18" t="s">
        <v>1197</v>
      </c>
      <c r="AB18" t="s">
        <v>1213</v>
      </c>
      <c r="AI18" t="s">
        <v>1213</v>
      </c>
    </row>
    <row r="19" spans="1:35" ht="15">
      <c r="A19" t="s">
        <v>1772</v>
      </c>
      <c r="B19">
        <v>18</v>
      </c>
      <c r="C19" t="s">
        <v>1778</v>
      </c>
      <c r="N19" t="s">
        <v>1817</v>
      </c>
      <c r="O19" t="s">
        <v>1197</v>
      </c>
      <c r="P19" t="s">
        <v>1197</v>
      </c>
      <c r="R19" t="s">
        <v>1228</v>
      </c>
      <c r="S19" t="s">
        <v>1228</v>
      </c>
      <c r="T19" t="s">
        <v>1818</v>
      </c>
      <c r="U19" t="s">
        <v>1228</v>
      </c>
      <c r="V19" t="s">
        <v>1228</v>
      </c>
      <c r="W19" t="s">
        <v>1819</v>
      </c>
      <c r="X19" t="s">
        <v>1228</v>
      </c>
      <c r="Y19" t="s">
        <v>1820</v>
      </c>
      <c r="Z19" t="s">
        <v>1197</v>
      </c>
      <c r="AB19" t="s">
        <v>1197</v>
      </c>
      <c r="AI19" t="s">
        <v>457</v>
      </c>
    </row>
    <row r="20" spans="1:28" ht="15">
      <c r="A20" t="s">
        <v>1772</v>
      </c>
      <c r="B20">
        <v>19</v>
      </c>
      <c r="C20" t="s">
        <v>1778</v>
      </c>
      <c r="D20" t="s">
        <v>1774</v>
      </c>
      <c r="E20" t="s">
        <v>1782</v>
      </c>
      <c r="F20" t="s">
        <v>1775</v>
      </c>
      <c r="H20" t="s">
        <v>1785</v>
      </c>
      <c r="O20" t="s">
        <v>1197</v>
      </c>
      <c r="P20" t="s">
        <v>1228</v>
      </c>
      <c r="Q20" t="s">
        <v>1791</v>
      </c>
      <c r="R20" t="s">
        <v>1791</v>
      </c>
      <c r="S20" t="s">
        <v>1791</v>
      </c>
      <c r="T20" t="s">
        <v>1821</v>
      </c>
      <c r="U20" t="s">
        <v>1228</v>
      </c>
      <c r="V20" t="s">
        <v>1228</v>
      </c>
      <c r="W20" t="s">
        <v>1822</v>
      </c>
      <c r="X20" t="s">
        <v>1228</v>
      </c>
      <c r="Y20" t="s">
        <v>1823</v>
      </c>
      <c r="Z20" t="s">
        <v>1197</v>
      </c>
      <c r="AB20" t="s">
        <v>1824</v>
      </c>
    </row>
    <row r="21" spans="1:26" ht="15">
      <c r="A21" t="s">
        <v>1772</v>
      </c>
      <c r="B21">
        <v>20</v>
      </c>
      <c r="C21" t="s">
        <v>1778</v>
      </c>
      <c r="D21" t="s">
        <v>1774</v>
      </c>
      <c r="E21" t="s">
        <v>1782</v>
      </c>
      <c r="F21" t="s">
        <v>1775</v>
      </c>
      <c r="K21" t="s">
        <v>1783</v>
      </c>
      <c r="M21" t="s">
        <v>1779</v>
      </c>
      <c r="O21" t="s">
        <v>1197</v>
      </c>
      <c r="P21" t="s">
        <v>1228</v>
      </c>
      <c r="Q21" t="s">
        <v>1197</v>
      </c>
      <c r="R21" t="s">
        <v>1228</v>
      </c>
      <c r="S21" t="s">
        <v>1228</v>
      </c>
      <c r="T21" t="s">
        <v>1825</v>
      </c>
      <c r="U21" t="s">
        <v>1228</v>
      </c>
      <c r="V21" t="s">
        <v>1781</v>
      </c>
      <c r="X21" t="s">
        <v>1228</v>
      </c>
      <c r="Y21" t="s">
        <v>1826</v>
      </c>
      <c r="Z21" t="s">
        <v>1197</v>
      </c>
    </row>
    <row r="22" spans="1:35" ht="15">
      <c r="A22" t="s">
        <v>1772</v>
      </c>
      <c r="B22">
        <v>21</v>
      </c>
      <c r="C22" t="s">
        <v>1773</v>
      </c>
      <c r="D22" t="s">
        <v>1774</v>
      </c>
      <c r="E22" t="s">
        <v>1782</v>
      </c>
      <c r="F22" t="s">
        <v>1775</v>
      </c>
      <c r="I22" t="s">
        <v>1790</v>
      </c>
      <c r="N22" t="s">
        <v>1827</v>
      </c>
      <c r="O22" t="s">
        <v>1791</v>
      </c>
      <c r="P22" t="s">
        <v>1791</v>
      </c>
      <c r="Q22" t="s">
        <v>1197</v>
      </c>
      <c r="R22" t="s">
        <v>1228</v>
      </c>
      <c r="S22" t="s">
        <v>1228</v>
      </c>
      <c r="T22" t="s">
        <v>1828</v>
      </c>
      <c r="U22" t="s">
        <v>1228</v>
      </c>
      <c r="V22" t="s">
        <v>1781</v>
      </c>
      <c r="X22" t="s">
        <v>1228</v>
      </c>
      <c r="Y22" t="s">
        <v>1829</v>
      </c>
      <c r="Z22" t="s">
        <v>1228</v>
      </c>
      <c r="AB22" t="s">
        <v>1220</v>
      </c>
      <c r="AI22" t="s">
        <v>1830</v>
      </c>
    </row>
    <row r="23" spans="1:26" ht="15">
      <c r="A23" t="s">
        <v>1772</v>
      </c>
      <c r="B23">
        <v>22</v>
      </c>
      <c r="C23" t="s">
        <v>1778</v>
      </c>
      <c r="D23" t="s">
        <v>1774</v>
      </c>
      <c r="E23" t="s">
        <v>1782</v>
      </c>
      <c r="F23" t="s">
        <v>1775</v>
      </c>
      <c r="H23" t="s">
        <v>1785</v>
      </c>
      <c r="M23" t="s">
        <v>1779</v>
      </c>
      <c r="O23" t="s">
        <v>1197</v>
      </c>
      <c r="P23" t="s">
        <v>1228</v>
      </c>
      <c r="Q23" t="s">
        <v>1228</v>
      </c>
      <c r="R23" t="s">
        <v>1228</v>
      </c>
      <c r="S23" t="s">
        <v>1228</v>
      </c>
      <c r="T23" t="s">
        <v>1831</v>
      </c>
      <c r="U23" t="s">
        <v>1228</v>
      </c>
      <c r="V23" t="s">
        <v>1781</v>
      </c>
      <c r="W23" t="s">
        <v>1832</v>
      </c>
      <c r="X23" t="s">
        <v>1228</v>
      </c>
      <c r="Y23" t="s">
        <v>1833</v>
      </c>
      <c r="Z23" t="s">
        <v>1197</v>
      </c>
    </row>
    <row r="24" spans="1:35" ht="15">
      <c r="A24" t="s">
        <v>1772</v>
      </c>
      <c r="B24">
        <v>23</v>
      </c>
      <c r="C24" t="s">
        <v>1778</v>
      </c>
      <c r="D24" t="s">
        <v>1774</v>
      </c>
      <c r="E24" t="s">
        <v>1782</v>
      </c>
      <c r="F24" t="s">
        <v>1775</v>
      </c>
      <c r="N24" t="s">
        <v>1834</v>
      </c>
      <c r="O24" t="s">
        <v>1197</v>
      </c>
      <c r="P24" t="s">
        <v>1197</v>
      </c>
      <c r="Q24" t="s">
        <v>1197</v>
      </c>
      <c r="R24" t="s">
        <v>1228</v>
      </c>
      <c r="S24" t="s">
        <v>1197</v>
      </c>
      <c r="T24" t="s">
        <v>1835</v>
      </c>
      <c r="U24" t="s">
        <v>1228</v>
      </c>
      <c r="V24" t="s">
        <v>1781</v>
      </c>
      <c r="X24" t="s">
        <v>1228</v>
      </c>
      <c r="Y24" t="s">
        <v>1836</v>
      </c>
      <c r="Z24" t="s">
        <v>1197</v>
      </c>
      <c r="AB24" t="s">
        <v>1837</v>
      </c>
      <c r="AI24" t="s">
        <v>1838</v>
      </c>
    </row>
    <row r="25" spans="1:35" ht="15">
      <c r="A25" t="s">
        <v>1772</v>
      </c>
      <c r="B25">
        <v>24</v>
      </c>
      <c r="C25" t="s">
        <v>1784</v>
      </c>
      <c r="D25" t="s">
        <v>1774</v>
      </c>
      <c r="E25" t="s">
        <v>1782</v>
      </c>
      <c r="F25" t="s">
        <v>1775</v>
      </c>
      <c r="H25" t="s">
        <v>1785</v>
      </c>
      <c r="M25" t="s">
        <v>1779</v>
      </c>
      <c r="O25" t="s">
        <v>1228</v>
      </c>
      <c r="P25" t="s">
        <v>1197</v>
      </c>
      <c r="Q25" t="s">
        <v>1228</v>
      </c>
      <c r="R25" t="s">
        <v>1228</v>
      </c>
      <c r="S25" t="s">
        <v>1228</v>
      </c>
      <c r="T25" t="s">
        <v>1839</v>
      </c>
      <c r="U25" t="s">
        <v>1228</v>
      </c>
      <c r="V25" t="s">
        <v>1781</v>
      </c>
      <c r="X25" t="s">
        <v>1228</v>
      </c>
      <c r="Z25" t="s">
        <v>1197</v>
      </c>
      <c r="AB25" t="s">
        <v>1840</v>
      </c>
      <c r="AI25" t="s">
        <v>1841</v>
      </c>
    </row>
    <row r="26" spans="1:28" ht="15">
      <c r="A26" t="s">
        <v>1772</v>
      </c>
      <c r="B26">
        <v>25</v>
      </c>
      <c r="C26" t="s">
        <v>1773</v>
      </c>
      <c r="E26" t="s">
        <v>1782</v>
      </c>
      <c r="F26" t="s">
        <v>1775</v>
      </c>
      <c r="L26" t="s">
        <v>1792</v>
      </c>
      <c r="M26" t="s">
        <v>1779</v>
      </c>
      <c r="O26" t="s">
        <v>1228</v>
      </c>
      <c r="P26" t="s">
        <v>1228</v>
      </c>
      <c r="Q26" t="s">
        <v>1228</v>
      </c>
      <c r="R26" t="s">
        <v>1228</v>
      </c>
      <c r="S26" t="s">
        <v>1228</v>
      </c>
      <c r="T26" t="s">
        <v>1842</v>
      </c>
      <c r="U26" t="s">
        <v>1228</v>
      </c>
      <c r="V26" t="s">
        <v>1228</v>
      </c>
      <c r="W26" t="s">
        <v>1843</v>
      </c>
      <c r="X26" t="s">
        <v>1197</v>
      </c>
      <c r="Z26" t="s">
        <v>1197</v>
      </c>
      <c r="AB26" t="s">
        <v>1844</v>
      </c>
    </row>
    <row r="27" spans="1:26" ht="15">
      <c r="A27" t="s">
        <v>1772</v>
      </c>
      <c r="B27">
        <v>26</v>
      </c>
      <c r="C27" t="s">
        <v>1778</v>
      </c>
      <c r="D27" t="s">
        <v>1774</v>
      </c>
      <c r="E27" t="s">
        <v>1782</v>
      </c>
      <c r="F27" t="s">
        <v>1775</v>
      </c>
      <c r="H27" t="s">
        <v>1785</v>
      </c>
      <c r="K27" t="s">
        <v>1783</v>
      </c>
      <c r="M27" t="s">
        <v>1779</v>
      </c>
      <c r="O27" t="s">
        <v>1228</v>
      </c>
      <c r="P27" t="s">
        <v>1228</v>
      </c>
      <c r="Q27" t="s">
        <v>1197</v>
      </c>
      <c r="R27" t="s">
        <v>1228</v>
      </c>
      <c r="S27" t="s">
        <v>1791</v>
      </c>
      <c r="T27" t="s">
        <v>1845</v>
      </c>
      <c r="U27" t="s">
        <v>1228</v>
      </c>
      <c r="V27" t="s">
        <v>1228</v>
      </c>
      <c r="W27" t="s">
        <v>1846</v>
      </c>
      <c r="X27" t="s">
        <v>1228</v>
      </c>
      <c r="Y27" t="s">
        <v>1847</v>
      </c>
      <c r="Z27" t="s">
        <v>1197</v>
      </c>
    </row>
    <row r="28" spans="1:26" ht="15">
      <c r="A28" t="s">
        <v>1772</v>
      </c>
      <c r="B28">
        <v>27</v>
      </c>
      <c r="C28" t="s">
        <v>1778</v>
      </c>
      <c r="D28" t="s">
        <v>1774</v>
      </c>
      <c r="F28" t="s">
        <v>1775</v>
      </c>
      <c r="H28" t="s">
        <v>1785</v>
      </c>
      <c r="O28" t="s">
        <v>1228</v>
      </c>
      <c r="P28" t="s">
        <v>1228</v>
      </c>
      <c r="Q28" t="s">
        <v>1197</v>
      </c>
      <c r="R28" t="s">
        <v>1228</v>
      </c>
      <c r="S28" t="s">
        <v>1228</v>
      </c>
      <c r="U28" t="s">
        <v>1228</v>
      </c>
      <c r="V28" t="s">
        <v>1228</v>
      </c>
      <c r="X28" t="s">
        <v>1228</v>
      </c>
      <c r="Z28" t="s">
        <v>1228</v>
      </c>
    </row>
    <row r="29" spans="1:35" ht="15">
      <c r="A29" t="s">
        <v>1772</v>
      </c>
      <c r="B29">
        <v>28</v>
      </c>
      <c r="C29" t="s">
        <v>1778</v>
      </c>
      <c r="D29" t="s">
        <v>1774</v>
      </c>
      <c r="F29" t="s">
        <v>1775</v>
      </c>
      <c r="H29" t="s">
        <v>1785</v>
      </c>
      <c r="O29" t="s">
        <v>1197</v>
      </c>
      <c r="P29" t="s">
        <v>1197</v>
      </c>
      <c r="Q29" t="s">
        <v>1228</v>
      </c>
      <c r="R29" t="s">
        <v>1228</v>
      </c>
      <c r="S29" t="s">
        <v>1228</v>
      </c>
      <c r="T29" t="s">
        <v>1848</v>
      </c>
      <c r="U29" t="s">
        <v>1197</v>
      </c>
      <c r="V29" t="s">
        <v>1197</v>
      </c>
      <c r="X29" t="s">
        <v>1197</v>
      </c>
      <c r="Z29" t="s">
        <v>1197</v>
      </c>
      <c r="AB29" t="s">
        <v>1197</v>
      </c>
      <c r="AI29" t="s">
        <v>1849</v>
      </c>
    </row>
    <row r="30" spans="1:26" ht="15">
      <c r="A30" t="s">
        <v>1772</v>
      </c>
      <c r="B30">
        <v>29</v>
      </c>
      <c r="C30" t="s">
        <v>1778</v>
      </c>
      <c r="D30" t="s">
        <v>1774</v>
      </c>
      <c r="F30" t="s">
        <v>1775</v>
      </c>
      <c r="G30" t="s">
        <v>1789</v>
      </c>
      <c r="H30" t="s">
        <v>1785</v>
      </c>
      <c r="I30" t="s">
        <v>1790</v>
      </c>
      <c r="K30" t="s">
        <v>1783</v>
      </c>
      <c r="O30" t="s">
        <v>1197</v>
      </c>
      <c r="P30" t="s">
        <v>1197</v>
      </c>
      <c r="Q30" t="s">
        <v>1791</v>
      </c>
      <c r="R30" t="s">
        <v>1228</v>
      </c>
      <c r="S30" t="s">
        <v>1228</v>
      </c>
      <c r="T30" t="s">
        <v>1850</v>
      </c>
      <c r="U30" t="s">
        <v>1197</v>
      </c>
      <c r="V30" t="s">
        <v>1197</v>
      </c>
      <c r="X30" t="s">
        <v>1197</v>
      </c>
      <c r="Z30" t="s">
        <v>1197</v>
      </c>
    </row>
    <row r="31" spans="1:35" ht="15">
      <c r="A31" t="s">
        <v>1772</v>
      </c>
      <c r="B31">
        <v>30</v>
      </c>
      <c r="C31" t="s">
        <v>1778</v>
      </c>
      <c r="D31" t="s">
        <v>1774</v>
      </c>
      <c r="F31" t="s">
        <v>1775</v>
      </c>
      <c r="H31" t="s">
        <v>1785</v>
      </c>
      <c r="O31" t="s">
        <v>1197</v>
      </c>
      <c r="P31" t="s">
        <v>1197</v>
      </c>
      <c r="Q31" t="s">
        <v>1197</v>
      </c>
      <c r="R31" t="s">
        <v>1228</v>
      </c>
      <c r="S31" t="s">
        <v>1228</v>
      </c>
      <c r="T31" t="s">
        <v>1851</v>
      </c>
      <c r="U31" t="s">
        <v>1197</v>
      </c>
      <c r="V31" t="s">
        <v>1197</v>
      </c>
      <c r="X31" t="s">
        <v>1228</v>
      </c>
      <c r="Y31" t="s">
        <v>1852</v>
      </c>
      <c r="Z31" t="s">
        <v>1197</v>
      </c>
      <c r="AB31" t="s">
        <v>1197</v>
      </c>
      <c r="AI31" t="s">
        <v>1261</v>
      </c>
    </row>
    <row r="32" spans="1:35" ht="15">
      <c r="A32" t="s">
        <v>1772</v>
      </c>
      <c r="B32">
        <v>31</v>
      </c>
      <c r="C32" t="s">
        <v>1778</v>
      </c>
      <c r="E32" t="s">
        <v>1782</v>
      </c>
      <c r="F32" t="s">
        <v>1775</v>
      </c>
      <c r="H32" t="s">
        <v>1785</v>
      </c>
      <c r="M32" t="s">
        <v>1779</v>
      </c>
      <c r="O32" t="s">
        <v>1197</v>
      </c>
      <c r="P32" t="s">
        <v>1197</v>
      </c>
      <c r="Q32" t="s">
        <v>1197</v>
      </c>
      <c r="R32" t="s">
        <v>1197</v>
      </c>
      <c r="S32" t="s">
        <v>1197</v>
      </c>
      <c r="T32" t="s">
        <v>1853</v>
      </c>
      <c r="U32" t="s">
        <v>1228</v>
      </c>
      <c r="W32" t="s">
        <v>1854</v>
      </c>
      <c r="X32" t="s">
        <v>1197</v>
      </c>
      <c r="Y32" t="s">
        <v>1855</v>
      </c>
      <c r="Z32" t="s">
        <v>1197</v>
      </c>
      <c r="AI32" t="s">
        <v>1856</v>
      </c>
    </row>
    <row r="33" spans="1:26" ht="15">
      <c r="A33" t="s">
        <v>1772</v>
      </c>
      <c r="B33">
        <v>32</v>
      </c>
      <c r="C33" t="s">
        <v>1778</v>
      </c>
      <c r="D33" t="s">
        <v>1774</v>
      </c>
      <c r="E33" t="s">
        <v>1782</v>
      </c>
      <c r="F33" t="s">
        <v>1775</v>
      </c>
      <c r="O33" t="s">
        <v>1197</v>
      </c>
      <c r="P33" t="s">
        <v>1197</v>
      </c>
      <c r="Q33" t="s">
        <v>1197</v>
      </c>
      <c r="R33" t="s">
        <v>1228</v>
      </c>
      <c r="S33" t="s">
        <v>1228</v>
      </c>
      <c r="T33" t="s">
        <v>1857</v>
      </c>
      <c r="U33" t="s">
        <v>1788</v>
      </c>
      <c r="V33" t="s">
        <v>1781</v>
      </c>
      <c r="X33" t="s">
        <v>1197</v>
      </c>
      <c r="Z33" t="s">
        <v>1197</v>
      </c>
    </row>
    <row r="34" spans="1:26" ht="15">
      <c r="A34" t="s">
        <v>1772</v>
      </c>
      <c r="B34">
        <v>33</v>
      </c>
      <c r="C34" t="s">
        <v>1778</v>
      </c>
      <c r="D34" t="s">
        <v>1774</v>
      </c>
      <c r="F34" t="s">
        <v>1775</v>
      </c>
      <c r="O34" t="s">
        <v>1197</v>
      </c>
      <c r="P34" t="s">
        <v>1197</v>
      </c>
      <c r="Q34" t="s">
        <v>1791</v>
      </c>
      <c r="R34" t="s">
        <v>1228</v>
      </c>
      <c r="S34" t="s">
        <v>1791</v>
      </c>
      <c r="T34" t="s">
        <v>1858</v>
      </c>
      <c r="U34" t="s">
        <v>1197</v>
      </c>
      <c r="V34" t="s">
        <v>1781</v>
      </c>
      <c r="X34" t="s">
        <v>1228</v>
      </c>
      <c r="Y34" t="s">
        <v>1859</v>
      </c>
      <c r="Z34" t="s">
        <v>1197</v>
      </c>
    </row>
    <row r="35" spans="1:28" ht="15">
      <c r="A35" t="s">
        <v>1772</v>
      </c>
      <c r="B35">
        <v>34</v>
      </c>
      <c r="C35" t="s">
        <v>1778</v>
      </c>
      <c r="D35" t="s">
        <v>1774</v>
      </c>
      <c r="E35" t="s">
        <v>1782</v>
      </c>
      <c r="F35" t="s">
        <v>1775</v>
      </c>
      <c r="H35" t="s">
        <v>1785</v>
      </c>
      <c r="L35" t="s">
        <v>1792</v>
      </c>
      <c r="M35" t="s">
        <v>1779</v>
      </c>
      <c r="O35" t="s">
        <v>1197</v>
      </c>
      <c r="P35" t="s">
        <v>1197</v>
      </c>
      <c r="Q35" t="s">
        <v>1197</v>
      </c>
      <c r="R35" t="s">
        <v>1228</v>
      </c>
      <c r="S35" t="s">
        <v>1228</v>
      </c>
      <c r="T35" t="s">
        <v>1860</v>
      </c>
      <c r="U35" t="s">
        <v>1228</v>
      </c>
      <c r="V35" t="s">
        <v>1197</v>
      </c>
      <c r="X35" t="s">
        <v>1228</v>
      </c>
      <c r="Y35" t="s">
        <v>1861</v>
      </c>
      <c r="Z35" t="s">
        <v>1197</v>
      </c>
      <c r="AB35" t="s">
        <v>1862</v>
      </c>
    </row>
    <row r="36" spans="1:26" ht="15">
      <c r="A36" t="s">
        <v>1772</v>
      </c>
      <c r="B36">
        <v>35</v>
      </c>
      <c r="C36" t="s">
        <v>1773</v>
      </c>
      <c r="M36" t="s">
        <v>1779</v>
      </c>
      <c r="O36" t="s">
        <v>1228</v>
      </c>
      <c r="U36" t="s">
        <v>1197</v>
      </c>
      <c r="V36" t="s">
        <v>1197</v>
      </c>
      <c r="X36" t="s">
        <v>1197</v>
      </c>
      <c r="Z36" t="s">
        <v>1228</v>
      </c>
    </row>
    <row r="37" spans="1:26" ht="15">
      <c r="A37" t="s">
        <v>1772</v>
      </c>
      <c r="B37">
        <v>36</v>
      </c>
      <c r="C37" t="s">
        <v>1778</v>
      </c>
      <c r="D37" t="s">
        <v>1774</v>
      </c>
      <c r="E37" t="s">
        <v>1782</v>
      </c>
      <c r="F37" t="s">
        <v>1775</v>
      </c>
      <c r="M37" t="s">
        <v>1779</v>
      </c>
      <c r="O37" t="s">
        <v>1197</v>
      </c>
      <c r="P37" t="s">
        <v>1197</v>
      </c>
      <c r="Q37" t="s">
        <v>1197</v>
      </c>
      <c r="R37" t="s">
        <v>1228</v>
      </c>
      <c r="S37" t="s">
        <v>1228</v>
      </c>
      <c r="T37" t="s">
        <v>1863</v>
      </c>
      <c r="U37" t="s">
        <v>1197</v>
      </c>
      <c r="V37" t="s">
        <v>1781</v>
      </c>
      <c r="X37" t="s">
        <v>1228</v>
      </c>
      <c r="Y37" t="s">
        <v>1864</v>
      </c>
      <c r="Z37" t="s">
        <v>1197</v>
      </c>
    </row>
    <row r="38" spans="1:35" ht="15">
      <c r="A38" t="s">
        <v>1772</v>
      </c>
      <c r="B38">
        <v>37</v>
      </c>
      <c r="C38" t="s">
        <v>1778</v>
      </c>
      <c r="D38" t="s">
        <v>1774</v>
      </c>
      <c r="E38" t="s">
        <v>1782</v>
      </c>
      <c r="F38" t="s">
        <v>1775</v>
      </c>
      <c r="H38" t="s">
        <v>1785</v>
      </c>
      <c r="O38" t="s">
        <v>1228</v>
      </c>
      <c r="P38" t="s">
        <v>1228</v>
      </c>
      <c r="Q38" t="s">
        <v>1197</v>
      </c>
      <c r="R38" t="s">
        <v>1228</v>
      </c>
      <c r="S38" t="s">
        <v>1228</v>
      </c>
      <c r="T38" t="s">
        <v>1865</v>
      </c>
      <c r="U38" t="s">
        <v>1788</v>
      </c>
      <c r="V38" t="s">
        <v>1781</v>
      </c>
      <c r="W38" t="s">
        <v>1866</v>
      </c>
      <c r="Y38" t="s">
        <v>1866</v>
      </c>
      <c r="Z38" t="s">
        <v>1867</v>
      </c>
      <c r="AA38" t="s">
        <v>1866</v>
      </c>
      <c r="AB38" t="s">
        <v>1866</v>
      </c>
      <c r="AI38" t="s">
        <v>1868</v>
      </c>
    </row>
    <row r="39" spans="1:26" ht="15">
      <c r="A39" t="s">
        <v>1772</v>
      </c>
      <c r="B39">
        <v>38</v>
      </c>
      <c r="C39" t="s">
        <v>1778</v>
      </c>
      <c r="D39" t="s">
        <v>1774</v>
      </c>
      <c r="E39" t="s">
        <v>1782</v>
      </c>
      <c r="F39" t="s">
        <v>1775</v>
      </c>
      <c r="O39" t="s">
        <v>1197</v>
      </c>
      <c r="P39" t="s">
        <v>1228</v>
      </c>
      <c r="Q39" t="s">
        <v>1197</v>
      </c>
      <c r="R39" t="s">
        <v>1228</v>
      </c>
      <c r="S39" t="s">
        <v>1228</v>
      </c>
      <c r="U39" t="s">
        <v>1228</v>
      </c>
      <c r="V39" t="s">
        <v>1781</v>
      </c>
      <c r="X39" t="s">
        <v>1197</v>
      </c>
      <c r="Z39" t="s">
        <v>1197</v>
      </c>
    </row>
    <row r="40" spans="1:26" ht="15">
      <c r="A40" t="s">
        <v>1772</v>
      </c>
      <c r="B40">
        <v>39</v>
      </c>
      <c r="C40" t="s">
        <v>1778</v>
      </c>
      <c r="D40" t="s">
        <v>1774</v>
      </c>
      <c r="F40" t="s">
        <v>1775</v>
      </c>
      <c r="H40" t="s">
        <v>1785</v>
      </c>
      <c r="K40" t="s">
        <v>1783</v>
      </c>
      <c r="O40" t="s">
        <v>1197</v>
      </c>
      <c r="P40" t="s">
        <v>1197</v>
      </c>
      <c r="Q40" t="s">
        <v>1197</v>
      </c>
      <c r="R40" t="s">
        <v>1228</v>
      </c>
      <c r="T40" t="s">
        <v>1869</v>
      </c>
      <c r="U40" t="s">
        <v>1788</v>
      </c>
      <c r="V40" t="s">
        <v>1228</v>
      </c>
      <c r="W40" t="s">
        <v>1870</v>
      </c>
      <c r="X40" t="s">
        <v>1228</v>
      </c>
      <c r="Y40" t="s">
        <v>1871</v>
      </c>
      <c r="Z40" t="s">
        <v>1197</v>
      </c>
    </row>
    <row r="41" spans="1:35" ht="15">
      <c r="A41" t="s">
        <v>1772</v>
      </c>
      <c r="B41">
        <v>40</v>
      </c>
      <c r="C41" t="s">
        <v>1778</v>
      </c>
      <c r="D41" t="s">
        <v>1774</v>
      </c>
      <c r="E41" t="s">
        <v>1782</v>
      </c>
      <c r="F41" t="s">
        <v>1775</v>
      </c>
      <c r="O41" t="s">
        <v>1791</v>
      </c>
      <c r="P41" t="s">
        <v>1791</v>
      </c>
      <c r="Q41" t="s">
        <v>1197</v>
      </c>
      <c r="R41" t="s">
        <v>1228</v>
      </c>
      <c r="S41" t="s">
        <v>1228</v>
      </c>
      <c r="T41" t="s">
        <v>1872</v>
      </c>
      <c r="U41" t="s">
        <v>1197</v>
      </c>
      <c r="V41" t="s">
        <v>1781</v>
      </c>
      <c r="X41" t="s">
        <v>1197</v>
      </c>
      <c r="Z41" t="s">
        <v>1197</v>
      </c>
      <c r="AB41" t="s">
        <v>1873</v>
      </c>
      <c r="AI41" t="s">
        <v>1874</v>
      </c>
    </row>
    <row r="42" spans="1:35" ht="15">
      <c r="A42" t="s">
        <v>1772</v>
      </c>
      <c r="B42">
        <v>41</v>
      </c>
      <c r="C42" t="s">
        <v>1778</v>
      </c>
      <c r="F42" t="s">
        <v>1775</v>
      </c>
      <c r="R42" t="s">
        <v>1228</v>
      </c>
      <c r="S42" t="s">
        <v>1228</v>
      </c>
      <c r="T42" t="s">
        <v>1875</v>
      </c>
      <c r="U42" t="s">
        <v>1228</v>
      </c>
      <c r="V42" t="s">
        <v>1197</v>
      </c>
      <c r="X42" t="s">
        <v>1228</v>
      </c>
      <c r="Z42" t="s">
        <v>1197</v>
      </c>
      <c r="AB42" t="s">
        <v>1284</v>
      </c>
      <c r="AI42" t="s">
        <v>1284</v>
      </c>
    </row>
    <row r="43" spans="1:28" ht="15">
      <c r="A43" t="s">
        <v>1772</v>
      </c>
      <c r="B43">
        <v>42</v>
      </c>
      <c r="C43" t="s">
        <v>1778</v>
      </c>
      <c r="D43" t="s">
        <v>1774</v>
      </c>
      <c r="E43" t="s">
        <v>1782</v>
      </c>
      <c r="F43" t="s">
        <v>1775</v>
      </c>
      <c r="H43" t="s">
        <v>1785</v>
      </c>
      <c r="O43" t="s">
        <v>1197</v>
      </c>
      <c r="P43" t="s">
        <v>1228</v>
      </c>
      <c r="Q43" t="s">
        <v>1197</v>
      </c>
      <c r="R43" t="s">
        <v>1228</v>
      </c>
      <c r="S43" t="s">
        <v>1228</v>
      </c>
      <c r="T43" t="s">
        <v>1876</v>
      </c>
      <c r="U43" t="s">
        <v>1228</v>
      </c>
      <c r="V43" t="s">
        <v>1228</v>
      </c>
      <c r="W43" t="s">
        <v>1877</v>
      </c>
      <c r="X43" t="s">
        <v>1197</v>
      </c>
      <c r="Z43" t="s">
        <v>1197</v>
      </c>
      <c r="AB43" t="s">
        <v>1878</v>
      </c>
    </row>
    <row r="44" spans="1:35" ht="15">
      <c r="A44" t="s">
        <v>1772</v>
      </c>
      <c r="B44">
        <v>43</v>
      </c>
      <c r="C44" t="s">
        <v>1784</v>
      </c>
      <c r="D44" t="s">
        <v>1774</v>
      </c>
      <c r="E44" t="s">
        <v>1782</v>
      </c>
      <c r="F44" t="s">
        <v>1775</v>
      </c>
      <c r="K44" t="s">
        <v>1783</v>
      </c>
      <c r="O44" t="s">
        <v>1228</v>
      </c>
      <c r="P44" t="s">
        <v>1228</v>
      </c>
      <c r="Q44" t="s">
        <v>1228</v>
      </c>
      <c r="R44" t="s">
        <v>1228</v>
      </c>
      <c r="S44" t="s">
        <v>1228</v>
      </c>
      <c r="T44" t="s">
        <v>1879</v>
      </c>
      <c r="U44" t="s">
        <v>1228</v>
      </c>
      <c r="V44" t="s">
        <v>1197</v>
      </c>
      <c r="X44" t="s">
        <v>1228</v>
      </c>
      <c r="Y44" t="s">
        <v>1880</v>
      </c>
      <c r="Z44" t="s">
        <v>1228</v>
      </c>
      <c r="AB44" t="s">
        <v>1881</v>
      </c>
      <c r="AI44" t="s">
        <v>1882</v>
      </c>
    </row>
    <row r="45" spans="1:26" ht="15">
      <c r="A45" t="s">
        <v>1772</v>
      </c>
      <c r="B45">
        <v>44</v>
      </c>
      <c r="D45" t="s">
        <v>1774</v>
      </c>
      <c r="E45" t="s">
        <v>1782</v>
      </c>
      <c r="F45" t="s">
        <v>1775</v>
      </c>
      <c r="H45" t="s">
        <v>1785</v>
      </c>
      <c r="K45" t="s">
        <v>1783</v>
      </c>
      <c r="R45" t="s">
        <v>1228</v>
      </c>
      <c r="T45" t="s">
        <v>1883</v>
      </c>
      <c r="U45" t="s">
        <v>1228</v>
      </c>
      <c r="V45" t="s">
        <v>1781</v>
      </c>
      <c r="X45" t="s">
        <v>1228</v>
      </c>
      <c r="Y45" t="s">
        <v>1884</v>
      </c>
      <c r="Z45" t="s">
        <v>1197</v>
      </c>
    </row>
    <row r="46" spans="1:26" ht="15">
      <c r="A46" t="s">
        <v>1772</v>
      </c>
      <c r="B46">
        <v>45</v>
      </c>
      <c r="C46" t="s">
        <v>1773</v>
      </c>
      <c r="D46" t="s">
        <v>1774</v>
      </c>
      <c r="F46" t="s">
        <v>1775</v>
      </c>
      <c r="H46" t="s">
        <v>1785</v>
      </c>
      <c r="K46" t="s">
        <v>1783</v>
      </c>
      <c r="O46" t="s">
        <v>1197</v>
      </c>
      <c r="P46" t="s">
        <v>1197</v>
      </c>
      <c r="Q46" t="s">
        <v>1197</v>
      </c>
      <c r="R46" t="s">
        <v>1228</v>
      </c>
      <c r="S46" t="s">
        <v>1228</v>
      </c>
      <c r="U46" t="s">
        <v>1197</v>
      </c>
      <c r="V46" t="s">
        <v>1197</v>
      </c>
      <c r="X46" t="s">
        <v>1228</v>
      </c>
      <c r="Z46" t="s">
        <v>1197</v>
      </c>
    </row>
    <row r="47" spans="1:35" ht="15">
      <c r="A47" t="s">
        <v>1772</v>
      </c>
      <c r="B47">
        <v>46</v>
      </c>
      <c r="C47" t="s">
        <v>1784</v>
      </c>
      <c r="E47" t="s">
        <v>1782</v>
      </c>
      <c r="K47" t="s">
        <v>1783</v>
      </c>
      <c r="M47" t="s">
        <v>1779</v>
      </c>
      <c r="O47" t="s">
        <v>1228</v>
      </c>
      <c r="P47" t="s">
        <v>1228</v>
      </c>
      <c r="Q47" t="s">
        <v>1197</v>
      </c>
      <c r="R47" t="s">
        <v>1228</v>
      </c>
      <c r="S47" t="s">
        <v>1228</v>
      </c>
      <c r="T47" t="s">
        <v>1885</v>
      </c>
      <c r="U47" t="s">
        <v>1228</v>
      </c>
      <c r="V47" t="s">
        <v>1228</v>
      </c>
      <c r="W47" t="s">
        <v>1886</v>
      </c>
      <c r="X47" t="s">
        <v>1228</v>
      </c>
      <c r="Y47" t="s">
        <v>1887</v>
      </c>
      <c r="Z47" t="s">
        <v>1197</v>
      </c>
      <c r="AB47" t="s">
        <v>457</v>
      </c>
      <c r="AI47" t="s">
        <v>457</v>
      </c>
    </row>
    <row r="48" spans="1:26" ht="15">
      <c r="A48" t="s">
        <v>1772</v>
      </c>
      <c r="B48">
        <v>47</v>
      </c>
      <c r="C48" t="s">
        <v>1778</v>
      </c>
      <c r="E48" t="s">
        <v>1782</v>
      </c>
      <c r="F48" t="s">
        <v>1775</v>
      </c>
      <c r="O48" t="s">
        <v>1228</v>
      </c>
      <c r="P48" t="s">
        <v>1228</v>
      </c>
      <c r="Q48" t="s">
        <v>1228</v>
      </c>
      <c r="R48" t="s">
        <v>1228</v>
      </c>
      <c r="S48" t="s">
        <v>1228</v>
      </c>
      <c r="U48" t="s">
        <v>1228</v>
      </c>
      <c r="V48" t="s">
        <v>1228</v>
      </c>
      <c r="X48" t="s">
        <v>1228</v>
      </c>
      <c r="Z48" t="s">
        <v>1197</v>
      </c>
    </row>
    <row r="49" spans="1:35" ht="15">
      <c r="A49" t="s">
        <v>1772</v>
      </c>
      <c r="B49">
        <v>48</v>
      </c>
      <c r="C49" t="s">
        <v>1778</v>
      </c>
      <c r="E49" t="s">
        <v>1782</v>
      </c>
      <c r="F49" t="s">
        <v>1775</v>
      </c>
      <c r="O49" t="s">
        <v>1197</v>
      </c>
      <c r="P49" t="s">
        <v>1228</v>
      </c>
      <c r="Q49" t="s">
        <v>1228</v>
      </c>
      <c r="R49" t="s">
        <v>1228</v>
      </c>
      <c r="S49" t="s">
        <v>1228</v>
      </c>
      <c r="T49" t="s">
        <v>1888</v>
      </c>
      <c r="U49" t="s">
        <v>1228</v>
      </c>
      <c r="V49" t="s">
        <v>1228</v>
      </c>
      <c r="W49" t="s">
        <v>1889</v>
      </c>
      <c r="X49" t="s">
        <v>1197</v>
      </c>
      <c r="Y49" t="s">
        <v>1890</v>
      </c>
      <c r="Z49" t="s">
        <v>1197</v>
      </c>
      <c r="AB49" t="s">
        <v>1891</v>
      </c>
      <c r="AI49" t="s">
        <v>1892</v>
      </c>
    </row>
    <row r="50" spans="1:26" ht="15">
      <c r="A50" t="s">
        <v>1772</v>
      </c>
      <c r="B50">
        <v>49</v>
      </c>
      <c r="C50" t="s">
        <v>1778</v>
      </c>
      <c r="D50" t="s">
        <v>1774</v>
      </c>
      <c r="E50" t="s">
        <v>1782</v>
      </c>
      <c r="F50" t="s">
        <v>1775</v>
      </c>
      <c r="O50" t="s">
        <v>1197</v>
      </c>
      <c r="P50" t="s">
        <v>1228</v>
      </c>
      <c r="Q50" t="s">
        <v>1228</v>
      </c>
      <c r="R50" t="s">
        <v>1228</v>
      </c>
      <c r="S50" t="s">
        <v>1228</v>
      </c>
      <c r="U50" t="s">
        <v>1788</v>
      </c>
      <c r="V50" t="s">
        <v>1781</v>
      </c>
      <c r="X50" t="s">
        <v>1197</v>
      </c>
      <c r="Z50" t="s">
        <v>1197</v>
      </c>
    </row>
    <row r="51" spans="1:35" ht="15">
      <c r="A51" t="s">
        <v>1772</v>
      </c>
      <c r="B51">
        <v>50</v>
      </c>
      <c r="C51" t="s">
        <v>1784</v>
      </c>
      <c r="D51" t="s">
        <v>1774</v>
      </c>
      <c r="E51" t="s">
        <v>1782</v>
      </c>
      <c r="F51" t="s">
        <v>1775</v>
      </c>
      <c r="H51" t="s">
        <v>1785</v>
      </c>
      <c r="M51" t="s">
        <v>1779</v>
      </c>
      <c r="O51" t="s">
        <v>1791</v>
      </c>
      <c r="P51" t="s">
        <v>1197</v>
      </c>
      <c r="Q51" t="s">
        <v>1197</v>
      </c>
      <c r="R51" t="s">
        <v>1228</v>
      </c>
      <c r="S51" t="s">
        <v>1228</v>
      </c>
      <c r="T51" t="s">
        <v>1893</v>
      </c>
      <c r="U51" t="s">
        <v>1197</v>
      </c>
      <c r="V51" t="s">
        <v>1228</v>
      </c>
      <c r="X51" t="s">
        <v>1228</v>
      </c>
      <c r="Y51" t="s">
        <v>1894</v>
      </c>
      <c r="Z51" t="s">
        <v>1197</v>
      </c>
      <c r="AB51" t="s">
        <v>1895</v>
      </c>
      <c r="AI51" t="s">
        <v>1896</v>
      </c>
    </row>
    <row r="52" spans="1:13" ht="15">
      <c r="A52" t="s">
        <v>1772</v>
      </c>
      <c r="B52">
        <v>51</v>
      </c>
      <c r="D52" t="s">
        <v>1774</v>
      </c>
      <c r="E52" t="s">
        <v>1782</v>
      </c>
      <c r="F52" t="s">
        <v>1775</v>
      </c>
      <c r="H52" t="s">
        <v>1785</v>
      </c>
      <c r="M52" t="s">
        <v>1779</v>
      </c>
    </row>
    <row r="53" spans="1:35" ht="15">
      <c r="A53" t="s">
        <v>1772</v>
      </c>
      <c r="B53">
        <v>52</v>
      </c>
      <c r="C53" t="s">
        <v>1784</v>
      </c>
      <c r="D53" t="s">
        <v>1774</v>
      </c>
      <c r="E53" t="s">
        <v>1782</v>
      </c>
      <c r="F53" t="s">
        <v>1775</v>
      </c>
      <c r="M53" t="s">
        <v>1779</v>
      </c>
      <c r="O53" t="s">
        <v>1228</v>
      </c>
      <c r="P53" t="s">
        <v>1228</v>
      </c>
      <c r="Q53" t="s">
        <v>1197</v>
      </c>
      <c r="R53" t="s">
        <v>1228</v>
      </c>
      <c r="S53" t="s">
        <v>1228</v>
      </c>
      <c r="T53" t="s">
        <v>1261</v>
      </c>
      <c r="U53" t="s">
        <v>1788</v>
      </c>
      <c r="V53" t="s">
        <v>1228</v>
      </c>
      <c r="W53" t="s">
        <v>1897</v>
      </c>
      <c r="X53" t="s">
        <v>1228</v>
      </c>
      <c r="Z53" t="s">
        <v>1197</v>
      </c>
      <c r="AB53" t="s">
        <v>1898</v>
      </c>
      <c r="AI53" t="s">
        <v>1898</v>
      </c>
    </row>
    <row r="54" spans="1:35" ht="15">
      <c r="A54" t="s">
        <v>1772</v>
      </c>
      <c r="B54">
        <v>53</v>
      </c>
      <c r="C54" t="s">
        <v>1773</v>
      </c>
      <c r="D54" t="s">
        <v>1774</v>
      </c>
      <c r="F54" t="s">
        <v>1775</v>
      </c>
      <c r="L54" t="s">
        <v>1792</v>
      </c>
      <c r="O54" t="s">
        <v>1228</v>
      </c>
      <c r="P54" t="s">
        <v>1197</v>
      </c>
      <c r="Q54" t="s">
        <v>1197</v>
      </c>
      <c r="R54" t="s">
        <v>1228</v>
      </c>
      <c r="S54" t="s">
        <v>1228</v>
      </c>
      <c r="T54" t="s">
        <v>1899</v>
      </c>
      <c r="U54" t="s">
        <v>1228</v>
      </c>
      <c r="V54" t="s">
        <v>1228</v>
      </c>
      <c r="W54" t="s">
        <v>1900</v>
      </c>
      <c r="X54" t="s">
        <v>1197</v>
      </c>
      <c r="Z54" t="s">
        <v>1197</v>
      </c>
      <c r="AB54" t="s">
        <v>1261</v>
      </c>
      <c r="AI54" t="s">
        <v>1261</v>
      </c>
    </row>
    <row r="55" spans="1:35" ht="15">
      <c r="A55" t="s">
        <v>1772</v>
      </c>
      <c r="B55">
        <v>54</v>
      </c>
      <c r="C55" t="s">
        <v>1778</v>
      </c>
      <c r="D55" t="s">
        <v>1774</v>
      </c>
      <c r="E55" t="s">
        <v>1782</v>
      </c>
      <c r="F55" t="s">
        <v>1775</v>
      </c>
      <c r="M55" t="s">
        <v>1779</v>
      </c>
      <c r="O55" t="s">
        <v>1228</v>
      </c>
      <c r="P55" t="s">
        <v>1228</v>
      </c>
      <c r="Q55" t="s">
        <v>1228</v>
      </c>
      <c r="R55" t="s">
        <v>1228</v>
      </c>
      <c r="S55" t="s">
        <v>1228</v>
      </c>
      <c r="T55" t="s">
        <v>1901</v>
      </c>
      <c r="U55" t="s">
        <v>1228</v>
      </c>
      <c r="V55" t="s">
        <v>1228</v>
      </c>
      <c r="W55" t="s">
        <v>1902</v>
      </c>
      <c r="X55" t="s">
        <v>1228</v>
      </c>
      <c r="Y55" t="s">
        <v>1903</v>
      </c>
      <c r="Z55" t="s">
        <v>1197</v>
      </c>
      <c r="AB55" t="s">
        <v>1197</v>
      </c>
      <c r="AI55" t="s">
        <v>1261</v>
      </c>
    </row>
    <row r="56" spans="1:35" ht="15">
      <c r="A56" t="s">
        <v>1772</v>
      </c>
      <c r="B56">
        <v>55</v>
      </c>
      <c r="C56" t="s">
        <v>1778</v>
      </c>
      <c r="D56" t="s">
        <v>1774</v>
      </c>
      <c r="E56" t="s">
        <v>1782</v>
      </c>
      <c r="F56" t="s">
        <v>1775</v>
      </c>
      <c r="H56" t="s">
        <v>1785</v>
      </c>
      <c r="O56" t="s">
        <v>1228</v>
      </c>
      <c r="P56" t="s">
        <v>1197</v>
      </c>
      <c r="Q56" t="s">
        <v>1228</v>
      </c>
      <c r="R56" t="s">
        <v>1228</v>
      </c>
      <c r="S56" t="s">
        <v>1228</v>
      </c>
      <c r="T56" t="s">
        <v>1904</v>
      </c>
      <c r="U56" t="s">
        <v>1197</v>
      </c>
      <c r="V56" t="s">
        <v>1781</v>
      </c>
      <c r="X56" t="s">
        <v>1197</v>
      </c>
      <c r="Z56" t="s">
        <v>1197</v>
      </c>
      <c r="AB56" t="s">
        <v>1261</v>
      </c>
      <c r="AI56" t="s">
        <v>1261</v>
      </c>
    </row>
    <row r="57" spans="1:35" ht="15">
      <c r="A57" t="s">
        <v>1772</v>
      </c>
      <c r="B57">
        <v>56</v>
      </c>
      <c r="D57" t="s">
        <v>1774</v>
      </c>
      <c r="E57" t="s">
        <v>1782</v>
      </c>
      <c r="F57" t="s">
        <v>1775</v>
      </c>
      <c r="H57" t="s">
        <v>1785</v>
      </c>
      <c r="O57" t="s">
        <v>1197</v>
      </c>
      <c r="P57" t="s">
        <v>1197</v>
      </c>
      <c r="Q57" t="s">
        <v>1197</v>
      </c>
      <c r="R57" t="s">
        <v>1197</v>
      </c>
      <c r="S57" t="s">
        <v>1197</v>
      </c>
      <c r="T57" t="s">
        <v>1905</v>
      </c>
      <c r="U57" t="s">
        <v>1228</v>
      </c>
      <c r="V57" t="s">
        <v>1781</v>
      </c>
      <c r="X57" t="s">
        <v>1228</v>
      </c>
      <c r="Y57" t="s">
        <v>1906</v>
      </c>
      <c r="Z57" t="s">
        <v>1197</v>
      </c>
      <c r="AB57" t="s">
        <v>1907</v>
      </c>
      <c r="AI57" t="s">
        <v>1908</v>
      </c>
    </row>
    <row r="58" spans="1:26" ht="15">
      <c r="A58" t="s">
        <v>1772</v>
      </c>
      <c r="B58">
        <v>57</v>
      </c>
      <c r="C58" t="s">
        <v>1773</v>
      </c>
      <c r="F58" t="s">
        <v>1775</v>
      </c>
      <c r="M58" t="s">
        <v>1779</v>
      </c>
      <c r="O58" t="s">
        <v>1197</v>
      </c>
      <c r="P58" t="s">
        <v>1197</v>
      </c>
      <c r="Q58" t="s">
        <v>1197</v>
      </c>
      <c r="R58" t="s">
        <v>1228</v>
      </c>
      <c r="S58" t="s">
        <v>1228</v>
      </c>
      <c r="T58" t="s">
        <v>1909</v>
      </c>
      <c r="U58" t="s">
        <v>1197</v>
      </c>
      <c r="V58" t="s">
        <v>1781</v>
      </c>
      <c r="X58" t="s">
        <v>1228</v>
      </c>
      <c r="Y58" t="s">
        <v>1910</v>
      </c>
      <c r="Z58" t="s">
        <v>1197</v>
      </c>
    </row>
    <row r="59" spans="1:26" ht="15">
      <c r="A59" t="s">
        <v>1772</v>
      </c>
      <c r="B59">
        <v>58</v>
      </c>
      <c r="C59" t="s">
        <v>1778</v>
      </c>
      <c r="D59" t="s">
        <v>1774</v>
      </c>
      <c r="E59" t="s">
        <v>1782</v>
      </c>
      <c r="F59" t="s">
        <v>1775</v>
      </c>
      <c r="H59" t="s">
        <v>1785</v>
      </c>
      <c r="K59" t="s">
        <v>1783</v>
      </c>
      <c r="M59" t="s">
        <v>1779</v>
      </c>
      <c r="O59" t="s">
        <v>1197</v>
      </c>
      <c r="P59" t="s">
        <v>1197</v>
      </c>
      <c r="Q59" t="s">
        <v>1228</v>
      </c>
      <c r="R59" t="s">
        <v>1228</v>
      </c>
      <c r="S59" t="s">
        <v>1228</v>
      </c>
      <c r="T59" t="s">
        <v>1911</v>
      </c>
      <c r="U59" t="s">
        <v>1228</v>
      </c>
      <c r="V59" t="s">
        <v>1228</v>
      </c>
      <c r="W59" t="s">
        <v>1912</v>
      </c>
      <c r="X59" t="s">
        <v>1228</v>
      </c>
      <c r="Y59" t="s">
        <v>1913</v>
      </c>
      <c r="Z59" t="s">
        <v>1197</v>
      </c>
    </row>
    <row r="60" spans="1:26" ht="15">
      <c r="A60" t="s">
        <v>1772</v>
      </c>
      <c r="B60">
        <v>59</v>
      </c>
      <c r="C60" t="s">
        <v>1778</v>
      </c>
      <c r="E60" t="s">
        <v>1782</v>
      </c>
      <c r="F60" t="s">
        <v>1775</v>
      </c>
      <c r="O60" t="s">
        <v>1228</v>
      </c>
      <c r="P60" t="s">
        <v>1228</v>
      </c>
      <c r="Q60" t="s">
        <v>1228</v>
      </c>
      <c r="R60" t="s">
        <v>1228</v>
      </c>
      <c r="S60" t="s">
        <v>1228</v>
      </c>
      <c r="T60" t="s">
        <v>1914</v>
      </c>
      <c r="U60" t="s">
        <v>1197</v>
      </c>
      <c r="W60" t="s">
        <v>1915</v>
      </c>
      <c r="X60" t="s">
        <v>1228</v>
      </c>
      <c r="Y60" t="s">
        <v>1916</v>
      </c>
      <c r="Z60" t="s">
        <v>1197</v>
      </c>
    </row>
    <row r="61" spans="1:35" ht="15">
      <c r="A61" t="s">
        <v>1772</v>
      </c>
      <c r="B61">
        <v>60</v>
      </c>
      <c r="C61" t="s">
        <v>1773</v>
      </c>
      <c r="D61" t="s">
        <v>1774</v>
      </c>
      <c r="F61" t="s">
        <v>1775</v>
      </c>
      <c r="H61" t="s">
        <v>1785</v>
      </c>
      <c r="O61" t="s">
        <v>1197</v>
      </c>
      <c r="P61" t="s">
        <v>1197</v>
      </c>
      <c r="Q61" t="s">
        <v>1791</v>
      </c>
      <c r="R61" t="s">
        <v>1791</v>
      </c>
      <c r="S61" t="s">
        <v>1791</v>
      </c>
      <c r="T61" t="s">
        <v>1917</v>
      </c>
      <c r="U61" t="s">
        <v>1788</v>
      </c>
      <c r="V61" t="s">
        <v>1197</v>
      </c>
      <c r="X61" t="s">
        <v>1228</v>
      </c>
      <c r="Y61" t="s">
        <v>1918</v>
      </c>
      <c r="Z61" t="s">
        <v>1197</v>
      </c>
      <c r="AB61" t="s">
        <v>1919</v>
      </c>
      <c r="AI61" t="s">
        <v>1920</v>
      </c>
    </row>
    <row r="62" spans="1:28" ht="15">
      <c r="A62" t="s">
        <v>1772</v>
      </c>
      <c r="B62">
        <v>61</v>
      </c>
      <c r="C62" t="s">
        <v>1778</v>
      </c>
      <c r="D62" t="s">
        <v>1774</v>
      </c>
      <c r="E62" t="s">
        <v>1782</v>
      </c>
      <c r="F62" t="s">
        <v>1775</v>
      </c>
      <c r="G62" t="s">
        <v>1789</v>
      </c>
      <c r="H62" t="s">
        <v>1785</v>
      </c>
      <c r="O62" t="s">
        <v>1228</v>
      </c>
      <c r="P62" t="s">
        <v>1228</v>
      </c>
      <c r="Q62" t="s">
        <v>1197</v>
      </c>
      <c r="R62" t="s">
        <v>1228</v>
      </c>
      <c r="S62" t="s">
        <v>1228</v>
      </c>
      <c r="T62" t="s">
        <v>1921</v>
      </c>
      <c r="U62" t="s">
        <v>1228</v>
      </c>
      <c r="V62" t="s">
        <v>1781</v>
      </c>
      <c r="W62" t="s">
        <v>1922</v>
      </c>
      <c r="X62" t="s">
        <v>1228</v>
      </c>
      <c r="Y62" t="s">
        <v>1923</v>
      </c>
      <c r="Z62" t="s">
        <v>1197</v>
      </c>
      <c r="AB62" t="s">
        <v>1924</v>
      </c>
    </row>
    <row r="63" spans="1:26" ht="15">
      <c r="A63" t="s">
        <v>1772</v>
      </c>
      <c r="B63">
        <v>62</v>
      </c>
      <c r="C63" t="s">
        <v>1773</v>
      </c>
      <c r="E63" t="s">
        <v>1782</v>
      </c>
      <c r="F63" t="s">
        <v>1775</v>
      </c>
      <c r="O63" t="s">
        <v>1197</v>
      </c>
      <c r="P63" t="s">
        <v>1197</v>
      </c>
      <c r="Q63" t="s">
        <v>1791</v>
      </c>
      <c r="R63" t="s">
        <v>1228</v>
      </c>
      <c r="S63" t="s">
        <v>1228</v>
      </c>
      <c r="U63" t="s">
        <v>1228</v>
      </c>
      <c r="V63" t="s">
        <v>1228</v>
      </c>
      <c r="X63" t="s">
        <v>1228</v>
      </c>
      <c r="Z63" t="s">
        <v>1197</v>
      </c>
    </row>
    <row r="64" spans="1:26" ht="15">
      <c r="A64" t="s">
        <v>1772</v>
      </c>
      <c r="B64">
        <v>63</v>
      </c>
      <c r="C64" t="s">
        <v>1778</v>
      </c>
      <c r="D64" t="s">
        <v>1774</v>
      </c>
      <c r="E64" t="s">
        <v>1782</v>
      </c>
      <c r="F64" t="s">
        <v>1775</v>
      </c>
      <c r="I64" t="s">
        <v>1790</v>
      </c>
      <c r="K64" t="s">
        <v>1783</v>
      </c>
      <c r="M64" t="s">
        <v>1779</v>
      </c>
      <c r="O64" t="s">
        <v>1197</v>
      </c>
      <c r="P64" t="s">
        <v>1228</v>
      </c>
      <c r="Q64" t="s">
        <v>1228</v>
      </c>
      <c r="R64" t="s">
        <v>1228</v>
      </c>
      <c r="S64" t="s">
        <v>1197</v>
      </c>
      <c r="T64" t="s">
        <v>1925</v>
      </c>
      <c r="U64" t="s">
        <v>1228</v>
      </c>
      <c r="V64" t="s">
        <v>1228</v>
      </c>
      <c r="W64" t="s">
        <v>1926</v>
      </c>
      <c r="X64" t="s">
        <v>1228</v>
      </c>
      <c r="Y64" t="s">
        <v>1927</v>
      </c>
      <c r="Z64" t="s">
        <v>1197</v>
      </c>
    </row>
    <row r="65" spans="1:27" ht="15">
      <c r="A65" t="s">
        <v>1772</v>
      </c>
      <c r="B65">
        <v>64</v>
      </c>
      <c r="C65" t="s">
        <v>1784</v>
      </c>
      <c r="D65" t="s">
        <v>1774</v>
      </c>
      <c r="E65" t="s">
        <v>1782</v>
      </c>
      <c r="F65" t="s">
        <v>1775</v>
      </c>
      <c r="H65" t="s">
        <v>1785</v>
      </c>
      <c r="O65" t="s">
        <v>1228</v>
      </c>
      <c r="P65" t="s">
        <v>1791</v>
      </c>
      <c r="Q65" t="s">
        <v>1197</v>
      </c>
      <c r="R65" t="s">
        <v>1228</v>
      </c>
      <c r="S65" t="s">
        <v>1791</v>
      </c>
      <c r="T65" t="s">
        <v>1928</v>
      </c>
      <c r="U65" t="s">
        <v>1228</v>
      </c>
      <c r="V65" t="s">
        <v>1781</v>
      </c>
      <c r="X65" t="s">
        <v>1228</v>
      </c>
      <c r="Y65" t="s">
        <v>1929</v>
      </c>
      <c r="Z65" t="s">
        <v>1867</v>
      </c>
      <c r="AA65" t="s">
        <v>1930</v>
      </c>
    </row>
    <row r="66" spans="1:35" ht="15">
      <c r="A66" t="s">
        <v>1772</v>
      </c>
      <c r="B66">
        <v>65</v>
      </c>
      <c r="C66" t="s">
        <v>1778</v>
      </c>
      <c r="H66" t="s">
        <v>1785</v>
      </c>
      <c r="O66" t="s">
        <v>1228</v>
      </c>
      <c r="P66" t="s">
        <v>1197</v>
      </c>
      <c r="Q66" t="s">
        <v>1197</v>
      </c>
      <c r="R66" t="s">
        <v>1228</v>
      </c>
      <c r="S66" t="s">
        <v>1228</v>
      </c>
      <c r="T66" t="s">
        <v>1931</v>
      </c>
      <c r="U66" t="s">
        <v>1197</v>
      </c>
      <c r="V66" t="s">
        <v>1781</v>
      </c>
      <c r="X66" t="s">
        <v>1197</v>
      </c>
      <c r="Z66" t="s">
        <v>1197</v>
      </c>
      <c r="AI66" t="s">
        <v>1932</v>
      </c>
    </row>
    <row r="67" spans="1:26" ht="15">
      <c r="A67" t="s">
        <v>1772</v>
      </c>
      <c r="B67">
        <v>66</v>
      </c>
      <c r="C67" t="s">
        <v>1778</v>
      </c>
      <c r="E67" t="s">
        <v>1782</v>
      </c>
      <c r="F67" t="s">
        <v>1775</v>
      </c>
      <c r="O67" t="s">
        <v>1228</v>
      </c>
      <c r="P67" t="s">
        <v>1228</v>
      </c>
      <c r="Q67" t="s">
        <v>1197</v>
      </c>
      <c r="R67" t="s">
        <v>1228</v>
      </c>
      <c r="S67" t="s">
        <v>1228</v>
      </c>
      <c r="T67" t="s">
        <v>1933</v>
      </c>
      <c r="U67" t="s">
        <v>1228</v>
      </c>
      <c r="V67" t="s">
        <v>1228</v>
      </c>
      <c r="W67" t="s">
        <v>1934</v>
      </c>
      <c r="X67" t="s">
        <v>1228</v>
      </c>
      <c r="Z67" t="s">
        <v>1197</v>
      </c>
    </row>
    <row r="68" spans="1:35" ht="15">
      <c r="A68" t="s">
        <v>1772</v>
      </c>
      <c r="B68">
        <v>67</v>
      </c>
      <c r="C68" t="s">
        <v>1778</v>
      </c>
      <c r="D68" t="s">
        <v>1774</v>
      </c>
      <c r="E68" t="s">
        <v>1782</v>
      </c>
      <c r="F68" t="s">
        <v>1775</v>
      </c>
      <c r="H68" t="s">
        <v>1785</v>
      </c>
      <c r="O68" t="s">
        <v>1791</v>
      </c>
      <c r="P68" t="s">
        <v>1791</v>
      </c>
      <c r="Q68" t="s">
        <v>1791</v>
      </c>
      <c r="R68" t="s">
        <v>1791</v>
      </c>
      <c r="S68" t="s">
        <v>1791</v>
      </c>
      <c r="T68" t="s">
        <v>1935</v>
      </c>
      <c r="U68" t="s">
        <v>1228</v>
      </c>
      <c r="V68" t="s">
        <v>1781</v>
      </c>
      <c r="X68" t="s">
        <v>1197</v>
      </c>
      <c r="Z68" t="s">
        <v>1197</v>
      </c>
      <c r="AB68" t="s">
        <v>1298</v>
      </c>
      <c r="AI68" t="s">
        <v>457</v>
      </c>
    </row>
    <row r="69" spans="1:26" ht="15">
      <c r="A69" t="s">
        <v>1772</v>
      </c>
      <c r="B69">
        <v>68</v>
      </c>
      <c r="C69" t="s">
        <v>1784</v>
      </c>
      <c r="D69" t="s">
        <v>1774</v>
      </c>
      <c r="E69" t="s">
        <v>1782</v>
      </c>
      <c r="F69" t="s">
        <v>1775</v>
      </c>
      <c r="M69" t="s">
        <v>1779</v>
      </c>
      <c r="O69" t="s">
        <v>1791</v>
      </c>
      <c r="P69" t="s">
        <v>1228</v>
      </c>
      <c r="Q69" t="s">
        <v>1228</v>
      </c>
      <c r="R69" t="s">
        <v>1228</v>
      </c>
      <c r="S69" t="s">
        <v>1228</v>
      </c>
      <c r="T69" t="s">
        <v>1936</v>
      </c>
      <c r="U69" t="s">
        <v>1228</v>
      </c>
      <c r="V69" t="s">
        <v>1197</v>
      </c>
      <c r="X69" t="s">
        <v>1197</v>
      </c>
      <c r="Z69" t="s">
        <v>1197</v>
      </c>
    </row>
    <row r="70" spans="1:35" ht="15">
      <c r="A70" t="s">
        <v>1772</v>
      </c>
      <c r="B70">
        <v>69</v>
      </c>
      <c r="C70" t="s">
        <v>1778</v>
      </c>
      <c r="F70" t="s">
        <v>1775</v>
      </c>
      <c r="H70" t="s">
        <v>1785</v>
      </c>
      <c r="K70" t="s">
        <v>1783</v>
      </c>
      <c r="O70" t="s">
        <v>1197</v>
      </c>
      <c r="P70" t="s">
        <v>1197</v>
      </c>
      <c r="Q70" t="s">
        <v>1197</v>
      </c>
      <c r="R70" t="s">
        <v>1228</v>
      </c>
      <c r="S70" t="s">
        <v>1228</v>
      </c>
      <c r="T70" t="s">
        <v>1937</v>
      </c>
      <c r="U70" t="s">
        <v>1197</v>
      </c>
      <c r="V70" t="s">
        <v>1228</v>
      </c>
      <c r="W70" t="s">
        <v>1938</v>
      </c>
      <c r="X70" t="s">
        <v>1197</v>
      </c>
      <c r="Y70" t="s">
        <v>1213</v>
      </c>
      <c r="Z70" t="s">
        <v>1197</v>
      </c>
      <c r="AB70" t="s">
        <v>1939</v>
      </c>
      <c r="AI70" t="s">
        <v>1218</v>
      </c>
    </row>
    <row r="71" spans="1:35" ht="15">
      <c r="A71" t="s">
        <v>1772</v>
      </c>
      <c r="B71">
        <v>70</v>
      </c>
      <c r="C71" t="s">
        <v>1784</v>
      </c>
      <c r="D71" t="s">
        <v>1774</v>
      </c>
      <c r="E71" t="s">
        <v>1782</v>
      </c>
      <c r="F71" t="s">
        <v>1775</v>
      </c>
      <c r="O71" t="s">
        <v>1228</v>
      </c>
      <c r="P71" t="s">
        <v>1228</v>
      </c>
      <c r="Q71" t="s">
        <v>1228</v>
      </c>
      <c r="R71" t="s">
        <v>1228</v>
      </c>
      <c r="S71" t="s">
        <v>1228</v>
      </c>
      <c r="T71" t="s">
        <v>1940</v>
      </c>
      <c r="U71" t="s">
        <v>1228</v>
      </c>
      <c r="V71" t="s">
        <v>1228</v>
      </c>
      <c r="W71" t="s">
        <v>1941</v>
      </c>
      <c r="X71" t="s">
        <v>1228</v>
      </c>
      <c r="Y71" t="s">
        <v>1942</v>
      </c>
      <c r="Z71" t="s">
        <v>1867</v>
      </c>
      <c r="AA71" t="s">
        <v>1943</v>
      </c>
      <c r="AB71" t="s">
        <v>1944</v>
      </c>
      <c r="AI71" t="s">
        <v>1945</v>
      </c>
    </row>
    <row r="72" spans="1:27" ht="15">
      <c r="A72" t="s">
        <v>1772</v>
      </c>
      <c r="B72">
        <v>71</v>
      </c>
      <c r="C72" t="s">
        <v>1778</v>
      </c>
      <c r="D72" t="s">
        <v>1774</v>
      </c>
      <c r="E72" t="s">
        <v>1782</v>
      </c>
      <c r="F72" t="s">
        <v>1775</v>
      </c>
      <c r="H72" t="s">
        <v>1785</v>
      </c>
      <c r="O72" t="s">
        <v>1197</v>
      </c>
      <c r="P72" t="s">
        <v>1197</v>
      </c>
      <c r="Q72" t="s">
        <v>1197</v>
      </c>
      <c r="R72" t="s">
        <v>1228</v>
      </c>
      <c r="S72" t="s">
        <v>1197</v>
      </c>
      <c r="T72" t="s">
        <v>1946</v>
      </c>
      <c r="U72" t="s">
        <v>1197</v>
      </c>
      <c r="V72" t="s">
        <v>1228</v>
      </c>
      <c r="W72" t="s">
        <v>1947</v>
      </c>
      <c r="X72" t="s">
        <v>1197</v>
      </c>
      <c r="Z72" t="s">
        <v>1867</v>
      </c>
      <c r="AA72" t="s">
        <v>1948</v>
      </c>
    </row>
    <row r="73" spans="1:35" ht="15">
      <c r="A73" t="s">
        <v>1772</v>
      </c>
      <c r="B73">
        <v>72</v>
      </c>
      <c r="C73" t="s">
        <v>1778</v>
      </c>
      <c r="D73" t="s">
        <v>1774</v>
      </c>
      <c r="F73" t="s">
        <v>1775</v>
      </c>
      <c r="K73" t="s">
        <v>1783</v>
      </c>
      <c r="O73" t="s">
        <v>1228</v>
      </c>
      <c r="P73" t="s">
        <v>1228</v>
      </c>
      <c r="Q73" t="s">
        <v>1197</v>
      </c>
      <c r="R73" t="s">
        <v>1228</v>
      </c>
      <c r="S73" t="s">
        <v>1228</v>
      </c>
      <c r="T73" t="s">
        <v>1949</v>
      </c>
      <c r="U73" t="s">
        <v>1197</v>
      </c>
      <c r="V73" t="s">
        <v>1781</v>
      </c>
      <c r="W73" t="s">
        <v>1950</v>
      </c>
      <c r="X73" t="s">
        <v>1197</v>
      </c>
      <c r="Y73" t="s">
        <v>1951</v>
      </c>
      <c r="Z73" t="s">
        <v>1197</v>
      </c>
      <c r="AB73" t="s">
        <v>1882</v>
      </c>
      <c r="AI73" t="s">
        <v>1882</v>
      </c>
    </row>
    <row r="74" spans="1:35" ht="15">
      <c r="A74" t="s">
        <v>1772</v>
      </c>
      <c r="B74">
        <v>73</v>
      </c>
      <c r="C74" t="s">
        <v>1778</v>
      </c>
      <c r="D74" t="s">
        <v>1774</v>
      </c>
      <c r="E74" t="s">
        <v>1782</v>
      </c>
      <c r="F74" t="s">
        <v>1775</v>
      </c>
      <c r="H74" t="s">
        <v>1785</v>
      </c>
      <c r="M74" t="s">
        <v>1779</v>
      </c>
      <c r="O74" t="s">
        <v>1197</v>
      </c>
      <c r="P74" t="s">
        <v>1228</v>
      </c>
      <c r="Q74" t="s">
        <v>1197</v>
      </c>
      <c r="R74" t="s">
        <v>1228</v>
      </c>
      <c r="S74" t="s">
        <v>1228</v>
      </c>
      <c r="T74" t="s">
        <v>1952</v>
      </c>
      <c r="U74" t="s">
        <v>1228</v>
      </c>
      <c r="V74" t="s">
        <v>1197</v>
      </c>
      <c r="X74" t="s">
        <v>1197</v>
      </c>
      <c r="Y74" t="s">
        <v>1953</v>
      </c>
      <c r="Z74" t="s">
        <v>1197</v>
      </c>
      <c r="AB74" t="s">
        <v>1197</v>
      </c>
      <c r="AI74" t="s">
        <v>457</v>
      </c>
    </row>
    <row r="75" spans="1:35" ht="15">
      <c r="A75" t="s">
        <v>1954</v>
      </c>
      <c r="B75">
        <v>1</v>
      </c>
      <c r="C75" t="s">
        <v>1778</v>
      </c>
      <c r="D75" t="s">
        <v>1774</v>
      </c>
      <c r="F75" t="s">
        <v>1775</v>
      </c>
      <c r="H75" t="s">
        <v>1785</v>
      </c>
      <c r="T75" t="s">
        <v>1955</v>
      </c>
      <c r="V75" t="s">
        <v>1197</v>
      </c>
      <c r="W75" t="s">
        <v>1956</v>
      </c>
      <c r="X75" t="s">
        <v>1197</v>
      </c>
      <c r="Y75" t="s">
        <v>1957</v>
      </c>
      <c r="AB75" t="s">
        <v>1218</v>
      </c>
      <c r="AC75" t="s">
        <v>1228</v>
      </c>
      <c r="AE75" t="s">
        <v>1197</v>
      </c>
      <c r="AF75" t="s">
        <v>1958</v>
      </c>
      <c r="AG75" t="s">
        <v>1197</v>
      </c>
      <c r="AI75" t="s">
        <v>1218</v>
      </c>
    </row>
    <row r="76" spans="1:35" ht="15">
      <c r="A76" t="s">
        <v>1954</v>
      </c>
      <c r="B76">
        <v>2</v>
      </c>
      <c r="C76" t="s">
        <v>1778</v>
      </c>
      <c r="D76" t="s">
        <v>1774</v>
      </c>
      <c r="E76" t="s">
        <v>1782</v>
      </c>
      <c r="F76" t="s">
        <v>1775</v>
      </c>
      <c r="H76" t="s">
        <v>1785</v>
      </c>
      <c r="L76" t="s">
        <v>1792</v>
      </c>
      <c r="T76" t="s">
        <v>1959</v>
      </c>
      <c r="V76" t="s">
        <v>1781</v>
      </c>
      <c r="X76" t="s">
        <v>1228</v>
      </c>
      <c r="Y76" t="s">
        <v>1960</v>
      </c>
      <c r="AB76" t="s">
        <v>1961</v>
      </c>
      <c r="AC76" t="s">
        <v>1228</v>
      </c>
      <c r="AD76" t="s">
        <v>1281</v>
      </c>
      <c r="AE76" t="s">
        <v>1197</v>
      </c>
      <c r="AF76" t="s">
        <v>1962</v>
      </c>
      <c r="AG76" t="s">
        <v>1197</v>
      </c>
      <c r="AH76" t="s">
        <v>1963</v>
      </c>
      <c r="AI76" t="s">
        <v>1964</v>
      </c>
    </row>
    <row r="77" spans="1:33" ht="15">
      <c r="A77" t="s">
        <v>1954</v>
      </c>
      <c r="B77">
        <v>3</v>
      </c>
      <c r="C77" t="s">
        <v>1778</v>
      </c>
      <c r="D77" t="s">
        <v>1774</v>
      </c>
      <c r="F77" t="s">
        <v>1775</v>
      </c>
      <c r="H77" t="s">
        <v>1785</v>
      </c>
      <c r="T77" t="s">
        <v>1965</v>
      </c>
      <c r="V77" t="s">
        <v>1781</v>
      </c>
      <c r="X77" t="s">
        <v>1197</v>
      </c>
      <c r="AC77" t="s">
        <v>1228</v>
      </c>
      <c r="AE77" t="s">
        <v>1197</v>
      </c>
      <c r="AF77" t="s">
        <v>1966</v>
      </c>
      <c r="AG77" t="s">
        <v>1197</v>
      </c>
    </row>
    <row r="78" spans="1:33" ht="15">
      <c r="A78" t="s">
        <v>1954</v>
      </c>
      <c r="B78">
        <v>4</v>
      </c>
      <c r="C78" t="s">
        <v>1784</v>
      </c>
      <c r="D78" t="s">
        <v>1774</v>
      </c>
      <c r="E78" t="s">
        <v>1782</v>
      </c>
      <c r="F78" t="s">
        <v>1775</v>
      </c>
      <c r="M78" t="s">
        <v>1779</v>
      </c>
      <c r="T78" t="s">
        <v>1967</v>
      </c>
      <c r="V78" t="s">
        <v>1781</v>
      </c>
      <c r="X78" t="s">
        <v>1228</v>
      </c>
      <c r="Y78" t="s">
        <v>1968</v>
      </c>
      <c r="AB78" t="s">
        <v>1969</v>
      </c>
      <c r="AC78" t="s">
        <v>1228</v>
      </c>
      <c r="AE78" t="s">
        <v>1228</v>
      </c>
      <c r="AG78" t="s">
        <v>1197</v>
      </c>
    </row>
    <row r="79" spans="1:33" ht="15">
      <c r="A79" t="s">
        <v>1954</v>
      </c>
      <c r="B79">
        <v>5</v>
      </c>
      <c r="C79" t="s">
        <v>1773</v>
      </c>
      <c r="F79" t="s">
        <v>1775</v>
      </c>
      <c r="M79" t="s">
        <v>1779</v>
      </c>
      <c r="T79" t="s">
        <v>1970</v>
      </c>
      <c r="V79" t="s">
        <v>1228</v>
      </c>
      <c r="W79" t="s">
        <v>1971</v>
      </c>
      <c r="X79" t="s">
        <v>1228</v>
      </c>
      <c r="AB79" t="s">
        <v>1972</v>
      </c>
      <c r="AC79" t="s">
        <v>1228</v>
      </c>
      <c r="AD79" t="s">
        <v>1882</v>
      </c>
      <c r="AE79" t="s">
        <v>1228</v>
      </c>
      <c r="AF79" t="s">
        <v>1973</v>
      </c>
      <c r="AG79" t="s">
        <v>1228</v>
      </c>
    </row>
    <row r="80" spans="1:35" ht="15">
      <c r="A80" t="s">
        <v>1954</v>
      </c>
      <c r="B80">
        <v>6</v>
      </c>
      <c r="C80" t="s">
        <v>1778</v>
      </c>
      <c r="D80" t="s">
        <v>1774</v>
      </c>
      <c r="E80" t="s">
        <v>1782</v>
      </c>
      <c r="F80" t="s">
        <v>1775</v>
      </c>
      <c r="H80" t="s">
        <v>1785</v>
      </c>
      <c r="L80" t="s">
        <v>1792</v>
      </c>
      <c r="M80" t="s">
        <v>1779</v>
      </c>
      <c r="T80" t="s">
        <v>1974</v>
      </c>
      <c r="V80" t="s">
        <v>1228</v>
      </c>
      <c r="W80" t="s">
        <v>1975</v>
      </c>
      <c r="X80" t="s">
        <v>1228</v>
      </c>
      <c r="Y80" t="s">
        <v>1976</v>
      </c>
      <c r="AB80" t="s">
        <v>1977</v>
      </c>
      <c r="AC80" t="s">
        <v>1228</v>
      </c>
      <c r="AD80" t="s">
        <v>1978</v>
      </c>
      <c r="AE80" t="s">
        <v>1197</v>
      </c>
      <c r="AF80" t="s">
        <v>1979</v>
      </c>
      <c r="AG80" t="s">
        <v>1228</v>
      </c>
      <c r="AH80" t="s">
        <v>1980</v>
      </c>
      <c r="AI80" t="s">
        <v>1981</v>
      </c>
    </row>
    <row r="81" spans="1:35" ht="15">
      <c r="A81" t="s">
        <v>1954</v>
      </c>
      <c r="B81">
        <v>7</v>
      </c>
      <c r="C81" t="s">
        <v>1778</v>
      </c>
      <c r="N81" t="s">
        <v>1213</v>
      </c>
      <c r="T81" t="s">
        <v>1982</v>
      </c>
      <c r="V81" t="s">
        <v>1781</v>
      </c>
      <c r="X81" t="s">
        <v>1197</v>
      </c>
      <c r="AB81" t="s">
        <v>1983</v>
      </c>
      <c r="AC81" t="s">
        <v>1228</v>
      </c>
      <c r="AE81" t="s">
        <v>1228</v>
      </c>
      <c r="AG81" t="s">
        <v>1197</v>
      </c>
      <c r="AH81" t="s">
        <v>1984</v>
      </c>
      <c r="AI81" t="s">
        <v>1985</v>
      </c>
    </row>
    <row r="82" spans="1:33" ht="15">
      <c r="A82" t="s">
        <v>1954</v>
      </c>
      <c r="B82">
        <v>8</v>
      </c>
      <c r="C82" t="s">
        <v>1778</v>
      </c>
      <c r="E82" t="s">
        <v>1782</v>
      </c>
      <c r="L82" t="s">
        <v>1792</v>
      </c>
      <c r="V82" t="s">
        <v>1781</v>
      </c>
      <c r="X82" t="s">
        <v>1197</v>
      </c>
      <c r="AC82" t="s">
        <v>1228</v>
      </c>
      <c r="AE82" t="s">
        <v>1228</v>
      </c>
      <c r="AG82" t="s">
        <v>1228</v>
      </c>
    </row>
    <row r="83" spans="1:35" ht="15">
      <c r="A83" t="s">
        <v>1954</v>
      </c>
      <c r="B83">
        <v>9</v>
      </c>
      <c r="C83" t="s">
        <v>1773</v>
      </c>
      <c r="D83" t="s">
        <v>1774</v>
      </c>
      <c r="E83" t="s">
        <v>1782</v>
      </c>
      <c r="F83" t="s">
        <v>1775</v>
      </c>
      <c r="H83" t="s">
        <v>1785</v>
      </c>
      <c r="T83" t="s">
        <v>1986</v>
      </c>
      <c r="V83" t="s">
        <v>1228</v>
      </c>
      <c r="W83" t="s">
        <v>1987</v>
      </c>
      <c r="X83" t="s">
        <v>1197</v>
      </c>
      <c r="AB83" t="s">
        <v>1777</v>
      </c>
      <c r="AC83" t="s">
        <v>1228</v>
      </c>
      <c r="AD83" t="s">
        <v>1220</v>
      </c>
      <c r="AE83" t="s">
        <v>1197</v>
      </c>
      <c r="AF83" t="s">
        <v>1988</v>
      </c>
      <c r="AG83" t="s">
        <v>1197</v>
      </c>
      <c r="AI83" t="s">
        <v>1989</v>
      </c>
    </row>
    <row r="84" spans="1:35" ht="15">
      <c r="A84" t="s">
        <v>1954</v>
      </c>
      <c r="B84">
        <v>10</v>
      </c>
      <c r="C84" t="s">
        <v>1778</v>
      </c>
      <c r="D84" t="s">
        <v>1774</v>
      </c>
      <c r="E84" t="s">
        <v>1782</v>
      </c>
      <c r="F84" t="s">
        <v>1775</v>
      </c>
      <c r="H84" t="s">
        <v>1785</v>
      </c>
      <c r="T84" t="s">
        <v>1990</v>
      </c>
      <c r="V84" t="s">
        <v>1228</v>
      </c>
      <c r="W84" t="s">
        <v>1991</v>
      </c>
      <c r="X84" t="s">
        <v>1197</v>
      </c>
      <c r="Y84" t="s">
        <v>457</v>
      </c>
      <c r="AB84" t="s">
        <v>1197</v>
      </c>
      <c r="AC84" t="s">
        <v>1228</v>
      </c>
      <c r="AE84" t="s">
        <v>1228</v>
      </c>
      <c r="AG84" t="s">
        <v>1228</v>
      </c>
      <c r="AH84" t="s">
        <v>1992</v>
      </c>
      <c r="AI84" t="s">
        <v>1993</v>
      </c>
    </row>
    <row r="85" spans="1:35" ht="15">
      <c r="A85" t="s">
        <v>1954</v>
      </c>
      <c r="B85">
        <v>11</v>
      </c>
      <c r="C85" t="s">
        <v>1784</v>
      </c>
      <c r="D85" t="s">
        <v>1774</v>
      </c>
      <c r="E85" t="s">
        <v>1782</v>
      </c>
      <c r="F85" t="s">
        <v>1775</v>
      </c>
      <c r="H85" t="s">
        <v>1785</v>
      </c>
      <c r="M85" t="s">
        <v>1779</v>
      </c>
      <c r="T85" t="s">
        <v>1994</v>
      </c>
      <c r="V85" t="s">
        <v>1781</v>
      </c>
      <c r="W85" t="s">
        <v>1882</v>
      </c>
      <c r="X85" t="s">
        <v>1228</v>
      </c>
      <c r="Y85" t="s">
        <v>1995</v>
      </c>
      <c r="AB85" t="s">
        <v>1882</v>
      </c>
      <c r="AC85" t="s">
        <v>1228</v>
      </c>
      <c r="AE85" t="s">
        <v>1228</v>
      </c>
      <c r="AG85" t="s">
        <v>1228</v>
      </c>
      <c r="AH85" t="s">
        <v>1882</v>
      </c>
      <c r="AI85" t="s">
        <v>1882</v>
      </c>
    </row>
    <row r="86" spans="1:35" ht="15">
      <c r="A86" t="s">
        <v>1954</v>
      </c>
      <c r="B86">
        <v>12</v>
      </c>
      <c r="C86" t="s">
        <v>1773</v>
      </c>
      <c r="D86" t="s">
        <v>1774</v>
      </c>
      <c r="F86" t="s">
        <v>1775</v>
      </c>
      <c r="T86" t="s">
        <v>1996</v>
      </c>
      <c r="V86" t="s">
        <v>1781</v>
      </c>
      <c r="X86" t="s">
        <v>1197</v>
      </c>
      <c r="AB86" t="s">
        <v>1997</v>
      </c>
      <c r="AC86" t="s">
        <v>1228</v>
      </c>
      <c r="AE86" t="s">
        <v>1197</v>
      </c>
      <c r="AF86" t="s">
        <v>1998</v>
      </c>
      <c r="AG86" t="s">
        <v>1228</v>
      </c>
      <c r="AH86" t="s">
        <v>1999</v>
      </c>
      <c r="AI86" t="s">
        <v>2000</v>
      </c>
    </row>
    <row r="87" spans="1:33" ht="15">
      <c r="A87" t="s">
        <v>1954</v>
      </c>
      <c r="B87">
        <v>13</v>
      </c>
      <c r="C87" t="s">
        <v>1778</v>
      </c>
      <c r="F87" t="s">
        <v>1775</v>
      </c>
      <c r="V87" t="s">
        <v>1197</v>
      </c>
      <c r="X87" t="s">
        <v>1197</v>
      </c>
      <c r="AC87" t="s">
        <v>1228</v>
      </c>
      <c r="AE87" t="s">
        <v>1197</v>
      </c>
      <c r="AG87" t="s">
        <v>1228</v>
      </c>
    </row>
    <row r="88" spans="1:35" ht="15">
      <c r="A88" t="s">
        <v>1954</v>
      </c>
      <c r="B88">
        <v>14</v>
      </c>
      <c r="C88" t="s">
        <v>1778</v>
      </c>
      <c r="F88" t="s">
        <v>1775</v>
      </c>
      <c r="M88" t="s">
        <v>1779</v>
      </c>
      <c r="T88" t="s">
        <v>2001</v>
      </c>
      <c r="V88" t="s">
        <v>1781</v>
      </c>
      <c r="X88" t="s">
        <v>1197</v>
      </c>
      <c r="AB88" t="s">
        <v>2002</v>
      </c>
      <c r="AC88" t="s">
        <v>1228</v>
      </c>
      <c r="AD88" t="s">
        <v>2003</v>
      </c>
      <c r="AE88" t="s">
        <v>1228</v>
      </c>
      <c r="AF88" t="s">
        <v>2004</v>
      </c>
      <c r="AG88" t="s">
        <v>1228</v>
      </c>
      <c r="AI88" t="s">
        <v>2005</v>
      </c>
    </row>
    <row r="89" spans="1:33" ht="15">
      <c r="A89" t="s">
        <v>1954</v>
      </c>
      <c r="B89">
        <v>15</v>
      </c>
      <c r="D89" t="s">
        <v>1774</v>
      </c>
      <c r="E89" t="s">
        <v>1782</v>
      </c>
      <c r="F89" t="s">
        <v>1775</v>
      </c>
      <c r="M89" t="s">
        <v>1779</v>
      </c>
      <c r="T89" t="s">
        <v>2006</v>
      </c>
      <c r="V89" t="s">
        <v>1781</v>
      </c>
      <c r="X89" t="s">
        <v>1197</v>
      </c>
      <c r="AC89" t="s">
        <v>1228</v>
      </c>
      <c r="AD89" t="s">
        <v>1261</v>
      </c>
      <c r="AE89" t="s">
        <v>1228</v>
      </c>
      <c r="AF89" t="s">
        <v>1261</v>
      </c>
      <c r="AG89" t="s">
        <v>1197</v>
      </c>
    </row>
    <row r="90" spans="1:33" ht="15">
      <c r="A90" t="s">
        <v>1954</v>
      </c>
      <c r="B90">
        <v>16</v>
      </c>
      <c r="C90" t="s">
        <v>1773</v>
      </c>
      <c r="D90" t="s">
        <v>1774</v>
      </c>
      <c r="E90" t="s">
        <v>1782</v>
      </c>
      <c r="F90" t="s">
        <v>1775</v>
      </c>
      <c r="H90" t="s">
        <v>1785</v>
      </c>
      <c r="T90" t="s">
        <v>2007</v>
      </c>
      <c r="V90" t="s">
        <v>1781</v>
      </c>
      <c r="X90" t="s">
        <v>1228</v>
      </c>
      <c r="Y90" t="s">
        <v>2008</v>
      </c>
      <c r="AC90" t="s">
        <v>1228</v>
      </c>
      <c r="AE90" t="s">
        <v>1228</v>
      </c>
      <c r="AF90" t="s">
        <v>2009</v>
      </c>
      <c r="AG90" t="s">
        <v>1228</v>
      </c>
    </row>
    <row r="91" spans="1:35" ht="15">
      <c r="A91" t="s">
        <v>1954</v>
      </c>
      <c r="B91">
        <v>17</v>
      </c>
      <c r="C91" t="s">
        <v>1778</v>
      </c>
      <c r="D91" t="s">
        <v>1774</v>
      </c>
      <c r="E91" t="s">
        <v>1782</v>
      </c>
      <c r="F91" t="s">
        <v>1775</v>
      </c>
      <c r="L91" t="s">
        <v>1792</v>
      </c>
      <c r="M91" t="s">
        <v>1779</v>
      </c>
      <c r="N91" t="s">
        <v>2010</v>
      </c>
      <c r="T91" t="s">
        <v>2011</v>
      </c>
      <c r="V91" t="s">
        <v>1228</v>
      </c>
      <c r="W91" t="s">
        <v>2012</v>
      </c>
      <c r="X91" t="s">
        <v>1228</v>
      </c>
      <c r="Y91" t="s">
        <v>2013</v>
      </c>
      <c r="AB91" t="s">
        <v>2014</v>
      </c>
      <c r="AC91" t="s">
        <v>1228</v>
      </c>
      <c r="AE91" t="s">
        <v>1228</v>
      </c>
      <c r="AF91" t="s">
        <v>1261</v>
      </c>
      <c r="AG91" t="s">
        <v>1197</v>
      </c>
      <c r="AH91" t="s">
        <v>2015</v>
      </c>
      <c r="AI91" t="s">
        <v>2016</v>
      </c>
    </row>
    <row r="92" spans="1:33" ht="15">
      <c r="A92" t="s">
        <v>1954</v>
      </c>
      <c r="B92">
        <v>18</v>
      </c>
      <c r="C92" t="s">
        <v>1778</v>
      </c>
      <c r="D92" t="s">
        <v>1774</v>
      </c>
      <c r="E92" t="s">
        <v>1782</v>
      </c>
      <c r="F92" t="s">
        <v>1775</v>
      </c>
      <c r="H92" t="s">
        <v>1785</v>
      </c>
      <c r="T92" t="s">
        <v>2017</v>
      </c>
      <c r="V92" t="s">
        <v>1197</v>
      </c>
      <c r="X92" t="s">
        <v>1197</v>
      </c>
      <c r="AC92" t="s">
        <v>1228</v>
      </c>
      <c r="AE92" t="s">
        <v>1197</v>
      </c>
      <c r="AG92" t="s">
        <v>1197</v>
      </c>
    </row>
    <row r="93" spans="1:35" ht="15">
      <c r="A93" t="s">
        <v>1954</v>
      </c>
      <c r="B93">
        <v>19</v>
      </c>
      <c r="C93" t="s">
        <v>1778</v>
      </c>
      <c r="D93" t="s">
        <v>1774</v>
      </c>
      <c r="E93" t="s">
        <v>1782</v>
      </c>
      <c r="F93" t="s">
        <v>1775</v>
      </c>
      <c r="H93" t="s">
        <v>1785</v>
      </c>
      <c r="M93" t="s">
        <v>1779</v>
      </c>
      <c r="T93" t="s">
        <v>2018</v>
      </c>
      <c r="V93" t="s">
        <v>1228</v>
      </c>
      <c r="W93" t="s">
        <v>2019</v>
      </c>
      <c r="X93" t="s">
        <v>1228</v>
      </c>
      <c r="Y93" t="s">
        <v>2020</v>
      </c>
      <c r="AB93" t="s">
        <v>1777</v>
      </c>
      <c r="AC93" t="s">
        <v>1228</v>
      </c>
      <c r="AE93" t="s">
        <v>1197</v>
      </c>
      <c r="AF93" t="s">
        <v>2021</v>
      </c>
      <c r="AG93" t="s">
        <v>1228</v>
      </c>
      <c r="AH93" t="s">
        <v>2022</v>
      </c>
      <c r="AI93" t="s">
        <v>1220</v>
      </c>
    </row>
    <row r="94" spans="1:33" ht="15">
      <c r="A94" t="s">
        <v>1954</v>
      </c>
      <c r="B94">
        <v>20</v>
      </c>
      <c r="C94" t="s">
        <v>1784</v>
      </c>
      <c r="E94" t="s">
        <v>1782</v>
      </c>
      <c r="F94" t="s">
        <v>1775</v>
      </c>
      <c r="M94" t="s">
        <v>1779</v>
      </c>
      <c r="T94" t="s">
        <v>2023</v>
      </c>
      <c r="V94" t="s">
        <v>1228</v>
      </c>
      <c r="W94" t="s">
        <v>2024</v>
      </c>
      <c r="X94" t="s">
        <v>1228</v>
      </c>
      <c r="Y94" t="s">
        <v>2025</v>
      </c>
      <c r="AC94" t="s">
        <v>1228</v>
      </c>
      <c r="AE94" t="s">
        <v>1228</v>
      </c>
      <c r="AG94" t="s">
        <v>1228</v>
      </c>
    </row>
    <row r="95" spans="1:35" ht="15">
      <c r="A95" t="s">
        <v>1954</v>
      </c>
      <c r="B95">
        <v>21</v>
      </c>
      <c r="C95" t="s">
        <v>1778</v>
      </c>
      <c r="D95" t="s">
        <v>1774</v>
      </c>
      <c r="E95" t="s">
        <v>1782</v>
      </c>
      <c r="F95" t="s">
        <v>1775</v>
      </c>
      <c r="K95" t="s">
        <v>1783</v>
      </c>
      <c r="M95" t="s">
        <v>1779</v>
      </c>
      <c r="T95" t="s">
        <v>2026</v>
      </c>
      <c r="V95" t="s">
        <v>1781</v>
      </c>
      <c r="X95" t="s">
        <v>1228</v>
      </c>
      <c r="Y95" t="s">
        <v>2027</v>
      </c>
      <c r="AB95" t="s">
        <v>2028</v>
      </c>
      <c r="AC95" t="s">
        <v>1228</v>
      </c>
      <c r="AD95" t="s">
        <v>1261</v>
      </c>
      <c r="AE95" t="s">
        <v>1197</v>
      </c>
      <c r="AF95" t="s">
        <v>2029</v>
      </c>
      <c r="AG95" t="s">
        <v>1228</v>
      </c>
      <c r="AI95" t="s">
        <v>2030</v>
      </c>
    </row>
    <row r="96" spans="1:34" ht="15">
      <c r="A96" t="s">
        <v>1954</v>
      </c>
      <c r="B96">
        <v>22</v>
      </c>
      <c r="C96" t="s">
        <v>1778</v>
      </c>
      <c r="D96" t="s">
        <v>1774</v>
      </c>
      <c r="E96" t="s">
        <v>1782</v>
      </c>
      <c r="F96" t="s">
        <v>1775</v>
      </c>
      <c r="H96" t="s">
        <v>1785</v>
      </c>
      <c r="T96" t="s">
        <v>2031</v>
      </c>
      <c r="V96" t="s">
        <v>1781</v>
      </c>
      <c r="X96" t="s">
        <v>1228</v>
      </c>
      <c r="Y96" t="s">
        <v>2032</v>
      </c>
      <c r="AC96" t="s">
        <v>1228</v>
      </c>
      <c r="AE96" t="s">
        <v>1228</v>
      </c>
      <c r="AG96" t="s">
        <v>1228</v>
      </c>
      <c r="AH96" t="s">
        <v>2033</v>
      </c>
    </row>
    <row r="97" spans="1:33" ht="15">
      <c r="A97" t="s">
        <v>1954</v>
      </c>
      <c r="B97">
        <v>23</v>
      </c>
      <c r="C97" t="s">
        <v>1784</v>
      </c>
      <c r="D97" t="s">
        <v>1774</v>
      </c>
      <c r="E97" t="s">
        <v>1782</v>
      </c>
      <c r="F97" t="s">
        <v>1775</v>
      </c>
      <c r="H97" t="s">
        <v>1785</v>
      </c>
      <c r="M97" t="s">
        <v>1779</v>
      </c>
      <c r="T97" t="s">
        <v>2034</v>
      </c>
      <c r="V97" t="s">
        <v>1781</v>
      </c>
      <c r="X97" t="s">
        <v>1228</v>
      </c>
      <c r="Y97" t="s">
        <v>2035</v>
      </c>
      <c r="AB97" t="s">
        <v>1261</v>
      </c>
      <c r="AC97" t="s">
        <v>1228</v>
      </c>
      <c r="AD97" t="s">
        <v>1261</v>
      </c>
      <c r="AE97" t="s">
        <v>1228</v>
      </c>
      <c r="AF97" t="s">
        <v>1261</v>
      </c>
      <c r="AG97" t="s">
        <v>1228</v>
      </c>
    </row>
    <row r="98" spans="1:33" ht="15">
      <c r="A98" t="s">
        <v>1954</v>
      </c>
      <c r="B98">
        <v>24</v>
      </c>
      <c r="C98" t="s">
        <v>1778</v>
      </c>
      <c r="D98" t="s">
        <v>1774</v>
      </c>
      <c r="E98" t="s">
        <v>1782</v>
      </c>
      <c r="F98" t="s">
        <v>1775</v>
      </c>
      <c r="H98" t="s">
        <v>1785</v>
      </c>
      <c r="T98" t="s">
        <v>2036</v>
      </c>
      <c r="V98" t="s">
        <v>1781</v>
      </c>
      <c r="X98" t="s">
        <v>1197</v>
      </c>
      <c r="AC98" t="s">
        <v>1228</v>
      </c>
      <c r="AE98" t="s">
        <v>1228</v>
      </c>
      <c r="AG98" t="s">
        <v>1228</v>
      </c>
    </row>
    <row r="99" spans="1:35" ht="15">
      <c r="A99" t="s">
        <v>1954</v>
      </c>
      <c r="B99">
        <v>25</v>
      </c>
      <c r="C99" t="s">
        <v>1778</v>
      </c>
      <c r="D99" t="s">
        <v>1774</v>
      </c>
      <c r="E99" t="s">
        <v>1782</v>
      </c>
      <c r="F99" t="s">
        <v>1775</v>
      </c>
      <c r="H99" t="s">
        <v>1785</v>
      </c>
      <c r="L99" t="s">
        <v>1792</v>
      </c>
      <c r="M99" t="s">
        <v>1779</v>
      </c>
      <c r="T99" t="s">
        <v>2037</v>
      </c>
      <c r="V99" t="s">
        <v>1781</v>
      </c>
      <c r="X99" t="s">
        <v>1228</v>
      </c>
      <c r="Y99" t="s">
        <v>2038</v>
      </c>
      <c r="AB99" t="s">
        <v>457</v>
      </c>
      <c r="AC99" t="s">
        <v>1228</v>
      </c>
      <c r="AD99" t="s">
        <v>2039</v>
      </c>
      <c r="AE99" t="s">
        <v>1228</v>
      </c>
      <c r="AF99" t="s">
        <v>2040</v>
      </c>
      <c r="AG99" t="s">
        <v>1228</v>
      </c>
      <c r="AH99" t="s">
        <v>2041</v>
      </c>
      <c r="AI99" t="s">
        <v>2042</v>
      </c>
    </row>
    <row r="100" spans="1:35" ht="15">
      <c r="A100" t="s">
        <v>1954</v>
      </c>
      <c r="B100">
        <v>26</v>
      </c>
      <c r="C100" t="s">
        <v>1778</v>
      </c>
      <c r="D100" t="s">
        <v>1774</v>
      </c>
      <c r="F100" t="s">
        <v>1775</v>
      </c>
      <c r="T100" t="s">
        <v>2043</v>
      </c>
      <c r="V100" t="s">
        <v>1781</v>
      </c>
      <c r="W100" t="s">
        <v>2044</v>
      </c>
      <c r="X100" t="s">
        <v>1197</v>
      </c>
      <c r="Y100" t="s">
        <v>1261</v>
      </c>
      <c r="AB100" t="s">
        <v>1197</v>
      </c>
      <c r="AC100" t="s">
        <v>1228</v>
      </c>
      <c r="AE100" t="s">
        <v>1197</v>
      </c>
      <c r="AF100" t="s">
        <v>2045</v>
      </c>
      <c r="AG100" t="s">
        <v>1197</v>
      </c>
      <c r="AH100" t="s">
        <v>457</v>
      </c>
      <c r="AI100" t="s">
        <v>457</v>
      </c>
    </row>
    <row r="101" spans="1:33" ht="15">
      <c r="A101" t="s">
        <v>1954</v>
      </c>
      <c r="B101">
        <v>27</v>
      </c>
      <c r="C101" t="s">
        <v>1778</v>
      </c>
      <c r="F101" t="s">
        <v>1775</v>
      </c>
      <c r="T101" t="s">
        <v>2046</v>
      </c>
      <c r="V101" t="s">
        <v>1781</v>
      </c>
      <c r="X101" t="s">
        <v>1197</v>
      </c>
      <c r="AC101" t="s">
        <v>1228</v>
      </c>
      <c r="AE101" t="s">
        <v>1197</v>
      </c>
      <c r="AG101" t="s">
        <v>1197</v>
      </c>
    </row>
    <row r="102" spans="1:35" ht="15">
      <c r="A102" t="s">
        <v>1954</v>
      </c>
      <c r="B102">
        <v>28</v>
      </c>
      <c r="C102" t="s">
        <v>1778</v>
      </c>
      <c r="D102" t="s">
        <v>1774</v>
      </c>
      <c r="E102" t="s">
        <v>1782</v>
      </c>
      <c r="F102" t="s">
        <v>1775</v>
      </c>
      <c r="H102" t="s">
        <v>1785</v>
      </c>
      <c r="M102" t="s">
        <v>1779</v>
      </c>
      <c r="T102" t="s">
        <v>2047</v>
      </c>
      <c r="V102" t="s">
        <v>1228</v>
      </c>
      <c r="W102" t="s">
        <v>2048</v>
      </c>
      <c r="X102" t="s">
        <v>1228</v>
      </c>
      <c r="Y102" t="s">
        <v>2049</v>
      </c>
      <c r="AB102" t="s">
        <v>1220</v>
      </c>
      <c r="AC102" t="s">
        <v>1228</v>
      </c>
      <c r="AD102" t="s">
        <v>1220</v>
      </c>
      <c r="AE102" t="s">
        <v>1228</v>
      </c>
      <c r="AF102" t="s">
        <v>1220</v>
      </c>
      <c r="AG102" t="s">
        <v>1197</v>
      </c>
      <c r="AH102" t="s">
        <v>2050</v>
      </c>
      <c r="AI102" t="s">
        <v>2051</v>
      </c>
    </row>
    <row r="103" spans="1:33" ht="15">
      <c r="A103" t="s">
        <v>1954</v>
      </c>
      <c r="B103">
        <v>29</v>
      </c>
      <c r="C103" t="s">
        <v>1778</v>
      </c>
      <c r="N103" t="s">
        <v>2052</v>
      </c>
      <c r="T103" t="s">
        <v>2053</v>
      </c>
      <c r="V103" t="s">
        <v>1197</v>
      </c>
      <c r="X103" t="s">
        <v>1197</v>
      </c>
      <c r="AB103" t="s">
        <v>2054</v>
      </c>
      <c r="AC103" t="s">
        <v>1228</v>
      </c>
      <c r="AE103" t="s">
        <v>1197</v>
      </c>
      <c r="AG103" t="s">
        <v>1197</v>
      </c>
    </row>
    <row r="104" spans="1:33" ht="15">
      <c r="A104" t="s">
        <v>1954</v>
      </c>
      <c r="B104">
        <v>30</v>
      </c>
      <c r="C104" t="s">
        <v>1778</v>
      </c>
      <c r="D104" t="s">
        <v>1774</v>
      </c>
      <c r="E104" t="s">
        <v>1782</v>
      </c>
      <c r="H104" t="s">
        <v>1785</v>
      </c>
      <c r="T104" t="s">
        <v>2055</v>
      </c>
      <c r="V104" t="s">
        <v>1781</v>
      </c>
      <c r="X104" t="s">
        <v>1228</v>
      </c>
      <c r="Y104" t="s">
        <v>2056</v>
      </c>
      <c r="AC104" t="s">
        <v>1228</v>
      </c>
      <c r="AE104" t="s">
        <v>1228</v>
      </c>
      <c r="AG104" t="s">
        <v>1197</v>
      </c>
    </row>
    <row r="105" spans="1:35" ht="15">
      <c r="A105" t="s">
        <v>1954</v>
      </c>
      <c r="B105">
        <v>31</v>
      </c>
      <c r="C105" t="s">
        <v>1773</v>
      </c>
      <c r="F105" t="s">
        <v>1775</v>
      </c>
      <c r="N105" t="s">
        <v>2057</v>
      </c>
      <c r="T105" t="s">
        <v>2058</v>
      </c>
      <c r="V105" t="s">
        <v>1781</v>
      </c>
      <c r="W105" t="s">
        <v>2059</v>
      </c>
      <c r="X105" t="s">
        <v>1197</v>
      </c>
      <c r="Y105" t="s">
        <v>2060</v>
      </c>
      <c r="AB105" t="s">
        <v>2061</v>
      </c>
      <c r="AC105" t="s">
        <v>1197</v>
      </c>
      <c r="AD105" t="s">
        <v>2062</v>
      </c>
      <c r="AE105" t="s">
        <v>1197</v>
      </c>
      <c r="AF105" t="s">
        <v>2063</v>
      </c>
      <c r="AG105" t="s">
        <v>1197</v>
      </c>
      <c r="AH105" t="s">
        <v>2064</v>
      </c>
      <c r="AI105" t="s">
        <v>2065</v>
      </c>
    </row>
    <row r="106" spans="1:33" ht="15">
      <c r="A106" t="s">
        <v>1954</v>
      </c>
      <c r="B106">
        <v>32</v>
      </c>
      <c r="C106" t="s">
        <v>1778</v>
      </c>
      <c r="D106" t="s">
        <v>1774</v>
      </c>
      <c r="E106" t="s">
        <v>1782</v>
      </c>
      <c r="F106" t="s">
        <v>1775</v>
      </c>
      <c r="H106" t="s">
        <v>1785</v>
      </c>
      <c r="T106" t="s">
        <v>2066</v>
      </c>
      <c r="V106" t="s">
        <v>1781</v>
      </c>
      <c r="X106" t="s">
        <v>1197</v>
      </c>
      <c r="AC106" t="s">
        <v>1228</v>
      </c>
      <c r="AE106" t="s">
        <v>1228</v>
      </c>
      <c r="AG106" t="s">
        <v>1228</v>
      </c>
    </row>
    <row r="107" spans="1:35" ht="15">
      <c r="A107" t="s">
        <v>1954</v>
      </c>
      <c r="B107">
        <v>33</v>
      </c>
      <c r="C107" t="s">
        <v>1773</v>
      </c>
      <c r="D107" t="s">
        <v>1774</v>
      </c>
      <c r="E107" t="s">
        <v>1782</v>
      </c>
      <c r="F107" t="s">
        <v>1775</v>
      </c>
      <c r="H107" t="s">
        <v>1785</v>
      </c>
      <c r="T107" t="s">
        <v>2067</v>
      </c>
      <c r="V107" t="s">
        <v>1781</v>
      </c>
      <c r="W107" t="s">
        <v>1261</v>
      </c>
      <c r="X107" t="s">
        <v>1197</v>
      </c>
      <c r="Y107" t="s">
        <v>1261</v>
      </c>
      <c r="AB107" t="s">
        <v>1261</v>
      </c>
      <c r="AC107" t="s">
        <v>1228</v>
      </c>
      <c r="AE107" t="s">
        <v>1228</v>
      </c>
      <c r="AF107" t="s">
        <v>1261</v>
      </c>
      <c r="AG107" t="s">
        <v>1228</v>
      </c>
      <c r="AH107" t="s">
        <v>1261</v>
      </c>
      <c r="AI107" t="s">
        <v>1261</v>
      </c>
    </row>
    <row r="108" spans="1:33" ht="15">
      <c r="A108" t="s">
        <v>1954</v>
      </c>
      <c r="B108">
        <v>34</v>
      </c>
      <c r="C108" t="s">
        <v>1773</v>
      </c>
      <c r="D108" t="s">
        <v>1774</v>
      </c>
      <c r="F108" t="s">
        <v>1775</v>
      </c>
      <c r="H108" t="s">
        <v>1785</v>
      </c>
      <c r="T108" t="s">
        <v>2068</v>
      </c>
      <c r="V108" t="s">
        <v>1781</v>
      </c>
      <c r="X108" t="s">
        <v>1197</v>
      </c>
      <c r="AB108" t="s">
        <v>2069</v>
      </c>
      <c r="AC108" t="s">
        <v>1228</v>
      </c>
      <c r="AD108" t="s">
        <v>1220</v>
      </c>
      <c r="AE108" t="s">
        <v>1197</v>
      </c>
      <c r="AF108" t="s">
        <v>2070</v>
      </c>
      <c r="AG108" t="s">
        <v>1197</v>
      </c>
    </row>
    <row r="109" spans="1:35" ht="15">
      <c r="A109" t="s">
        <v>1954</v>
      </c>
      <c r="B109">
        <v>35</v>
      </c>
      <c r="C109" t="s">
        <v>1778</v>
      </c>
      <c r="D109" t="s">
        <v>1774</v>
      </c>
      <c r="E109" t="s">
        <v>1782</v>
      </c>
      <c r="F109" t="s">
        <v>1775</v>
      </c>
      <c r="M109" t="s">
        <v>1779</v>
      </c>
      <c r="T109" t="s">
        <v>2071</v>
      </c>
      <c r="V109" t="s">
        <v>1228</v>
      </c>
      <c r="W109" t="s">
        <v>2072</v>
      </c>
      <c r="X109" t="s">
        <v>1228</v>
      </c>
      <c r="Y109" t="s">
        <v>2073</v>
      </c>
      <c r="AB109" t="s">
        <v>2074</v>
      </c>
      <c r="AC109" t="s">
        <v>1228</v>
      </c>
      <c r="AE109" t="s">
        <v>1228</v>
      </c>
      <c r="AG109" t="s">
        <v>1228</v>
      </c>
      <c r="AH109" t="s">
        <v>2075</v>
      </c>
      <c r="AI109" t="s">
        <v>2076</v>
      </c>
    </row>
    <row r="110" spans="1:33" ht="15">
      <c r="A110" t="s">
        <v>1954</v>
      </c>
      <c r="B110">
        <v>36</v>
      </c>
      <c r="C110" t="s">
        <v>1778</v>
      </c>
      <c r="D110" t="s">
        <v>1774</v>
      </c>
      <c r="E110" t="s">
        <v>1782</v>
      </c>
      <c r="F110" t="s">
        <v>1775</v>
      </c>
      <c r="T110" t="s">
        <v>2077</v>
      </c>
      <c r="V110" t="s">
        <v>1197</v>
      </c>
      <c r="X110" t="s">
        <v>1197</v>
      </c>
      <c r="AC110" t="s">
        <v>1228</v>
      </c>
      <c r="AE110" t="s">
        <v>1197</v>
      </c>
      <c r="AG110" t="s">
        <v>1228</v>
      </c>
    </row>
    <row r="111" spans="1:35" ht="15">
      <c r="A111" t="s">
        <v>1954</v>
      </c>
      <c r="B111">
        <v>37</v>
      </c>
      <c r="C111" t="s">
        <v>1773</v>
      </c>
      <c r="D111" t="s">
        <v>1774</v>
      </c>
      <c r="E111" t="s">
        <v>1782</v>
      </c>
      <c r="F111" t="s">
        <v>1775</v>
      </c>
      <c r="H111" t="s">
        <v>1785</v>
      </c>
      <c r="T111" t="s">
        <v>2078</v>
      </c>
      <c r="V111" t="s">
        <v>1781</v>
      </c>
      <c r="X111" t="s">
        <v>1197</v>
      </c>
      <c r="AB111" t="s">
        <v>1218</v>
      </c>
      <c r="AC111" t="s">
        <v>1228</v>
      </c>
      <c r="AD111" t="s">
        <v>1218</v>
      </c>
      <c r="AE111" t="s">
        <v>1197</v>
      </c>
      <c r="AF111" t="s">
        <v>1298</v>
      </c>
      <c r="AG111" t="s">
        <v>1228</v>
      </c>
      <c r="AI111" t="s">
        <v>1218</v>
      </c>
    </row>
    <row r="112" spans="1:33" ht="15">
      <c r="A112" t="s">
        <v>1954</v>
      </c>
      <c r="B112">
        <v>38</v>
      </c>
      <c r="C112" t="s">
        <v>1778</v>
      </c>
      <c r="D112" t="s">
        <v>1774</v>
      </c>
      <c r="E112" t="s">
        <v>1782</v>
      </c>
      <c r="F112" t="s">
        <v>1775</v>
      </c>
      <c r="K112" t="s">
        <v>1783</v>
      </c>
      <c r="T112" t="s">
        <v>2079</v>
      </c>
      <c r="V112" t="s">
        <v>1197</v>
      </c>
      <c r="X112" t="s">
        <v>1197</v>
      </c>
      <c r="Y112" t="s">
        <v>2080</v>
      </c>
      <c r="AB112" t="s">
        <v>2081</v>
      </c>
      <c r="AC112" t="s">
        <v>1228</v>
      </c>
      <c r="AE112" t="s">
        <v>1197</v>
      </c>
      <c r="AF112" t="s">
        <v>2082</v>
      </c>
      <c r="AG112" t="s">
        <v>1197</v>
      </c>
    </row>
    <row r="113" spans="1:33" ht="15">
      <c r="A113" t="s">
        <v>1954</v>
      </c>
      <c r="B113">
        <v>39</v>
      </c>
      <c r="C113" t="s">
        <v>1778</v>
      </c>
      <c r="D113" t="s">
        <v>1774</v>
      </c>
      <c r="F113" t="s">
        <v>1775</v>
      </c>
      <c r="H113" t="s">
        <v>1785</v>
      </c>
      <c r="T113" t="s">
        <v>2083</v>
      </c>
      <c r="V113" t="s">
        <v>1781</v>
      </c>
      <c r="X113" t="s">
        <v>1197</v>
      </c>
      <c r="AC113" t="s">
        <v>1228</v>
      </c>
      <c r="AE113" t="s">
        <v>1228</v>
      </c>
      <c r="AG113" t="s">
        <v>1197</v>
      </c>
    </row>
    <row r="114" spans="1:33" ht="15">
      <c r="A114" t="s">
        <v>1954</v>
      </c>
      <c r="B114">
        <v>40</v>
      </c>
      <c r="C114" t="s">
        <v>1778</v>
      </c>
      <c r="D114" t="s">
        <v>1774</v>
      </c>
      <c r="E114" t="s">
        <v>1782</v>
      </c>
      <c r="F114" t="s">
        <v>1775</v>
      </c>
      <c r="H114" t="s">
        <v>1785</v>
      </c>
      <c r="T114" t="s">
        <v>2084</v>
      </c>
      <c r="V114" t="s">
        <v>1781</v>
      </c>
      <c r="X114" t="s">
        <v>1197</v>
      </c>
      <c r="AC114" t="s">
        <v>1228</v>
      </c>
      <c r="AE114" t="s">
        <v>1228</v>
      </c>
      <c r="AG114" t="s">
        <v>1228</v>
      </c>
    </row>
    <row r="115" spans="1:35" ht="15">
      <c r="A115" t="s">
        <v>1954</v>
      </c>
      <c r="B115">
        <v>41</v>
      </c>
      <c r="C115" t="s">
        <v>1778</v>
      </c>
      <c r="D115" t="s">
        <v>1774</v>
      </c>
      <c r="F115" t="s">
        <v>1775</v>
      </c>
      <c r="T115" t="s">
        <v>2085</v>
      </c>
      <c r="V115" t="s">
        <v>1781</v>
      </c>
      <c r="X115" t="s">
        <v>1197</v>
      </c>
      <c r="AB115" t="s">
        <v>2086</v>
      </c>
      <c r="AC115" t="s">
        <v>1228</v>
      </c>
      <c r="AD115" t="s">
        <v>1261</v>
      </c>
      <c r="AE115" t="s">
        <v>1197</v>
      </c>
      <c r="AF115" t="s">
        <v>2087</v>
      </c>
      <c r="AG115" t="s">
        <v>1197</v>
      </c>
      <c r="AI115" t="s">
        <v>2088</v>
      </c>
    </row>
    <row r="116" spans="1:33" ht="15">
      <c r="A116" t="s">
        <v>1954</v>
      </c>
      <c r="B116">
        <v>42</v>
      </c>
      <c r="C116" t="s">
        <v>1784</v>
      </c>
      <c r="D116" t="s">
        <v>1774</v>
      </c>
      <c r="E116" t="s">
        <v>1782</v>
      </c>
      <c r="F116" t="s">
        <v>1775</v>
      </c>
      <c r="H116" t="s">
        <v>1785</v>
      </c>
      <c r="M116" t="s">
        <v>1779</v>
      </c>
      <c r="T116" t="s">
        <v>2089</v>
      </c>
      <c r="V116" t="s">
        <v>1781</v>
      </c>
      <c r="X116" t="s">
        <v>1228</v>
      </c>
      <c r="Y116" t="s">
        <v>2090</v>
      </c>
      <c r="AC116" t="s">
        <v>1228</v>
      </c>
      <c r="AE116" t="s">
        <v>1228</v>
      </c>
      <c r="AG116" t="s">
        <v>1197</v>
      </c>
    </row>
    <row r="117" spans="1:35" ht="15">
      <c r="A117" t="s">
        <v>1954</v>
      </c>
      <c r="B117">
        <v>43</v>
      </c>
      <c r="C117" t="s">
        <v>1778</v>
      </c>
      <c r="D117" t="s">
        <v>1774</v>
      </c>
      <c r="E117" t="s">
        <v>1782</v>
      </c>
      <c r="F117" t="s">
        <v>1775</v>
      </c>
      <c r="H117" t="s">
        <v>1785</v>
      </c>
      <c r="M117" t="s">
        <v>1779</v>
      </c>
      <c r="T117" t="s">
        <v>2091</v>
      </c>
      <c r="V117" t="s">
        <v>1781</v>
      </c>
      <c r="W117" t="s">
        <v>1781</v>
      </c>
      <c r="X117" t="s">
        <v>1228</v>
      </c>
      <c r="Y117" t="s">
        <v>2092</v>
      </c>
      <c r="AB117" t="s">
        <v>2093</v>
      </c>
      <c r="AC117" t="s">
        <v>1228</v>
      </c>
      <c r="AE117" t="s">
        <v>1228</v>
      </c>
      <c r="AG117" t="s">
        <v>1228</v>
      </c>
      <c r="AH117" t="s">
        <v>2094</v>
      </c>
      <c r="AI117" t="s">
        <v>2095</v>
      </c>
    </row>
    <row r="118" spans="1:35" ht="15">
      <c r="A118" t="s">
        <v>1954</v>
      </c>
      <c r="B118">
        <v>44</v>
      </c>
      <c r="C118" t="s">
        <v>1784</v>
      </c>
      <c r="D118" t="s">
        <v>1774</v>
      </c>
      <c r="F118" t="s">
        <v>1775</v>
      </c>
      <c r="M118" t="s">
        <v>1779</v>
      </c>
      <c r="T118" t="s">
        <v>2096</v>
      </c>
      <c r="V118" t="s">
        <v>1781</v>
      </c>
      <c r="X118" t="s">
        <v>1197</v>
      </c>
      <c r="Y118" t="s">
        <v>2097</v>
      </c>
      <c r="AB118" t="s">
        <v>2098</v>
      </c>
      <c r="AC118" t="s">
        <v>1228</v>
      </c>
      <c r="AD118" t="s">
        <v>1281</v>
      </c>
      <c r="AE118" t="s">
        <v>1228</v>
      </c>
      <c r="AF118" t="s">
        <v>1281</v>
      </c>
      <c r="AG118" t="s">
        <v>1228</v>
      </c>
      <c r="AH118" t="s">
        <v>2099</v>
      </c>
      <c r="AI118" t="s">
        <v>457</v>
      </c>
    </row>
    <row r="119" spans="1:33" ht="15">
      <c r="A119" t="s">
        <v>1954</v>
      </c>
      <c r="B119">
        <v>45</v>
      </c>
      <c r="C119" t="s">
        <v>1778</v>
      </c>
      <c r="D119" t="s">
        <v>1774</v>
      </c>
      <c r="E119" t="s">
        <v>1782</v>
      </c>
      <c r="F119" t="s">
        <v>1775</v>
      </c>
      <c r="H119" t="s">
        <v>1785</v>
      </c>
      <c r="T119" t="s">
        <v>2100</v>
      </c>
      <c r="V119" t="s">
        <v>1781</v>
      </c>
      <c r="AC119" t="s">
        <v>1228</v>
      </c>
      <c r="AE119" t="s">
        <v>1228</v>
      </c>
      <c r="AG119" t="s">
        <v>1197</v>
      </c>
    </row>
    <row r="120" spans="1:35" ht="15">
      <c r="A120" t="s">
        <v>1954</v>
      </c>
      <c r="B120">
        <v>46</v>
      </c>
      <c r="C120" t="s">
        <v>1778</v>
      </c>
      <c r="D120" t="s">
        <v>1774</v>
      </c>
      <c r="E120" t="s">
        <v>1782</v>
      </c>
      <c r="F120" t="s">
        <v>1775</v>
      </c>
      <c r="H120" t="s">
        <v>1785</v>
      </c>
      <c r="T120" t="s">
        <v>2101</v>
      </c>
      <c r="V120" t="s">
        <v>1781</v>
      </c>
      <c r="X120" t="s">
        <v>1197</v>
      </c>
      <c r="Y120" t="s">
        <v>2102</v>
      </c>
      <c r="AB120" t="s">
        <v>2103</v>
      </c>
      <c r="AC120" t="s">
        <v>1228</v>
      </c>
      <c r="AE120" t="s">
        <v>1228</v>
      </c>
      <c r="AG120" t="s">
        <v>1197</v>
      </c>
      <c r="AH120" t="s">
        <v>2104</v>
      </c>
      <c r="AI120" t="s">
        <v>2105</v>
      </c>
    </row>
    <row r="121" spans="1:35" ht="15">
      <c r="A121" t="s">
        <v>1954</v>
      </c>
      <c r="B121">
        <v>47</v>
      </c>
      <c r="C121" t="s">
        <v>1784</v>
      </c>
      <c r="F121" t="s">
        <v>1775</v>
      </c>
      <c r="T121" t="s">
        <v>2106</v>
      </c>
      <c r="V121" t="s">
        <v>1781</v>
      </c>
      <c r="X121" t="s">
        <v>1197</v>
      </c>
      <c r="AB121" t="s">
        <v>1777</v>
      </c>
      <c r="AC121" t="s">
        <v>1228</v>
      </c>
      <c r="AD121" t="s">
        <v>2107</v>
      </c>
      <c r="AE121" t="s">
        <v>1228</v>
      </c>
      <c r="AF121" t="s">
        <v>2107</v>
      </c>
      <c r="AG121" t="s">
        <v>1228</v>
      </c>
      <c r="AI121" t="s">
        <v>2107</v>
      </c>
    </row>
    <row r="122" spans="1:33" ht="15">
      <c r="A122" t="s">
        <v>1954</v>
      </c>
      <c r="B122">
        <v>48</v>
      </c>
      <c r="C122" t="s">
        <v>1778</v>
      </c>
      <c r="D122" t="s">
        <v>1774</v>
      </c>
      <c r="E122" t="s">
        <v>1782</v>
      </c>
      <c r="F122" t="s">
        <v>1775</v>
      </c>
      <c r="H122" t="s">
        <v>1785</v>
      </c>
      <c r="L122" t="s">
        <v>1792</v>
      </c>
      <c r="M122" t="s">
        <v>1779</v>
      </c>
      <c r="T122" t="s">
        <v>2108</v>
      </c>
      <c r="V122" t="s">
        <v>1781</v>
      </c>
      <c r="X122" t="s">
        <v>1197</v>
      </c>
      <c r="AC122" t="s">
        <v>1228</v>
      </c>
      <c r="AE122" t="s">
        <v>1197</v>
      </c>
      <c r="AG122" t="s">
        <v>1228</v>
      </c>
    </row>
    <row r="123" spans="1:31" ht="15">
      <c r="A123" t="s">
        <v>1954</v>
      </c>
      <c r="B123">
        <v>49</v>
      </c>
      <c r="C123" t="s">
        <v>1778</v>
      </c>
      <c r="D123" t="s">
        <v>1774</v>
      </c>
      <c r="E123" t="s">
        <v>1782</v>
      </c>
      <c r="F123" t="s">
        <v>1775</v>
      </c>
      <c r="H123" t="s">
        <v>1785</v>
      </c>
      <c r="T123" t="s">
        <v>1218</v>
      </c>
      <c r="V123" t="s">
        <v>1781</v>
      </c>
      <c r="X123" t="s">
        <v>1228</v>
      </c>
      <c r="AC123" t="s">
        <v>1228</v>
      </c>
      <c r="AE123" t="s">
        <v>1228</v>
      </c>
    </row>
    <row r="124" spans="1:35" ht="15">
      <c r="A124" t="s">
        <v>1954</v>
      </c>
      <c r="B124">
        <v>50</v>
      </c>
      <c r="C124" t="s">
        <v>1778</v>
      </c>
      <c r="D124" t="s">
        <v>1774</v>
      </c>
      <c r="E124" t="s">
        <v>1782</v>
      </c>
      <c r="F124" t="s">
        <v>1775</v>
      </c>
      <c r="H124" t="s">
        <v>1785</v>
      </c>
      <c r="K124" t="s">
        <v>1783</v>
      </c>
      <c r="T124" t="s">
        <v>2109</v>
      </c>
      <c r="V124" t="s">
        <v>1781</v>
      </c>
      <c r="X124" t="s">
        <v>1228</v>
      </c>
      <c r="Y124" t="s">
        <v>2110</v>
      </c>
      <c r="AB124" t="s">
        <v>1197</v>
      </c>
      <c r="AC124" t="s">
        <v>1228</v>
      </c>
      <c r="AE124" t="s">
        <v>1228</v>
      </c>
      <c r="AG124" t="s">
        <v>1228</v>
      </c>
      <c r="AH124" t="s">
        <v>2111</v>
      </c>
      <c r="AI124" t="s">
        <v>2112</v>
      </c>
    </row>
    <row r="125" spans="1:33" ht="15">
      <c r="A125" t="s">
        <v>1954</v>
      </c>
      <c r="B125">
        <v>51</v>
      </c>
      <c r="C125" t="s">
        <v>1778</v>
      </c>
      <c r="D125" t="s">
        <v>1774</v>
      </c>
      <c r="E125" t="s">
        <v>1782</v>
      </c>
      <c r="F125" t="s">
        <v>1775</v>
      </c>
      <c r="H125" t="s">
        <v>1785</v>
      </c>
      <c r="T125" t="s">
        <v>2113</v>
      </c>
      <c r="V125" t="s">
        <v>1781</v>
      </c>
      <c r="X125" t="s">
        <v>1197</v>
      </c>
      <c r="AB125" t="s">
        <v>2114</v>
      </c>
      <c r="AC125" t="s">
        <v>1228</v>
      </c>
      <c r="AE125" t="s">
        <v>1228</v>
      </c>
      <c r="AG125" t="s">
        <v>1228</v>
      </c>
    </row>
    <row r="126" spans="1:33" ht="15">
      <c r="A126" t="s">
        <v>1954</v>
      </c>
      <c r="B126">
        <v>52</v>
      </c>
      <c r="C126" t="s">
        <v>1778</v>
      </c>
      <c r="D126" t="s">
        <v>1774</v>
      </c>
      <c r="E126" t="s">
        <v>1782</v>
      </c>
      <c r="F126" t="s">
        <v>1775</v>
      </c>
      <c r="G126" t="s">
        <v>1789</v>
      </c>
      <c r="I126" t="s">
        <v>1790</v>
      </c>
      <c r="T126" t="s">
        <v>2115</v>
      </c>
      <c r="V126" t="s">
        <v>1228</v>
      </c>
      <c r="W126" t="s">
        <v>2116</v>
      </c>
      <c r="X126" t="s">
        <v>1197</v>
      </c>
      <c r="AC126" t="s">
        <v>1228</v>
      </c>
      <c r="AE126" t="s">
        <v>1197</v>
      </c>
      <c r="AF126" t="s">
        <v>2117</v>
      </c>
      <c r="AG126" t="s">
        <v>1197</v>
      </c>
    </row>
    <row r="127" spans="1:33" ht="15">
      <c r="A127" t="s">
        <v>1954</v>
      </c>
      <c r="B127">
        <v>53</v>
      </c>
      <c r="C127" t="s">
        <v>1773</v>
      </c>
      <c r="F127" t="s">
        <v>1775</v>
      </c>
      <c r="M127" t="s">
        <v>1779</v>
      </c>
      <c r="T127" t="s">
        <v>2118</v>
      </c>
      <c r="V127" t="s">
        <v>1781</v>
      </c>
      <c r="X127" t="s">
        <v>1197</v>
      </c>
      <c r="AC127" t="s">
        <v>1228</v>
      </c>
      <c r="AE127" t="s">
        <v>1197</v>
      </c>
      <c r="AG127" t="s">
        <v>1197</v>
      </c>
    </row>
    <row r="128" spans="1:35" ht="15">
      <c r="A128" t="s">
        <v>1954</v>
      </c>
      <c r="B128">
        <v>54</v>
      </c>
      <c r="C128" t="s">
        <v>1773</v>
      </c>
      <c r="F128" t="s">
        <v>1775</v>
      </c>
      <c r="H128" t="s">
        <v>1785</v>
      </c>
      <c r="T128" t="s">
        <v>457</v>
      </c>
      <c r="V128" t="s">
        <v>1228</v>
      </c>
      <c r="X128" t="s">
        <v>1197</v>
      </c>
      <c r="AB128" t="s">
        <v>1197</v>
      </c>
      <c r="AC128" t="s">
        <v>1228</v>
      </c>
      <c r="AD128" t="s">
        <v>1197</v>
      </c>
      <c r="AE128" t="s">
        <v>1197</v>
      </c>
      <c r="AF128" t="s">
        <v>2119</v>
      </c>
      <c r="AG128" t="s">
        <v>1197</v>
      </c>
      <c r="AI128" t="s">
        <v>1197</v>
      </c>
    </row>
    <row r="129" spans="1:35" ht="15">
      <c r="A129" t="s">
        <v>1954</v>
      </c>
      <c r="B129">
        <v>55</v>
      </c>
      <c r="C129" t="s">
        <v>1773</v>
      </c>
      <c r="D129" t="s">
        <v>1774</v>
      </c>
      <c r="T129" t="s">
        <v>2120</v>
      </c>
      <c r="V129" t="s">
        <v>1197</v>
      </c>
      <c r="X129" t="s">
        <v>1197</v>
      </c>
      <c r="AB129" t="s">
        <v>2121</v>
      </c>
      <c r="AC129" t="s">
        <v>1228</v>
      </c>
      <c r="AD129" t="s">
        <v>1882</v>
      </c>
      <c r="AE129" t="s">
        <v>1228</v>
      </c>
      <c r="AG129" t="s">
        <v>1228</v>
      </c>
      <c r="AI129" t="s">
        <v>2122</v>
      </c>
    </row>
    <row r="130" spans="1:34" ht="15">
      <c r="A130" t="s">
        <v>1954</v>
      </c>
      <c r="B130">
        <v>56</v>
      </c>
      <c r="C130" t="s">
        <v>1784</v>
      </c>
      <c r="D130" t="s">
        <v>1774</v>
      </c>
      <c r="E130" t="s">
        <v>1782</v>
      </c>
      <c r="F130" t="s">
        <v>1775</v>
      </c>
      <c r="T130" t="s">
        <v>2123</v>
      </c>
      <c r="V130" t="s">
        <v>1228</v>
      </c>
      <c r="W130" t="s">
        <v>2124</v>
      </c>
      <c r="X130" t="s">
        <v>1228</v>
      </c>
      <c r="Y130" t="s">
        <v>2125</v>
      </c>
      <c r="AB130" t="s">
        <v>1220</v>
      </c>
      <c r="AC130" t="s">
        <v>1228</v>
      </c>
      <c r="AE130" t="s">
        <v>1228</v>
      </c>
      <c r="AG130" t="s">
        <v>1228</v>
      </c>
      <c r="AH130" t="s">
        <v>2126</v>
      </c>
    </row>
    <row r="131" spans="1:33" ht="15">
      <c r="A131" t="s">
        <v>1954</v>
      </c>
      <c r="B131">
        <v>57</v>
      </c>
      <c r="C131" t="s">
        <v>1773</v>
      </c>
      <c r="E131" t="s">
        <v>1782</v>
      </c>
      <c r="F131" t="s">
        <v>1775</v>
      </c>
      <c r="G131" t="s">
        <v>1789</v>
      </c>
      <c r="L131" t="s">
        <v>1792</v>
      </c>
      <c r="M131" t="s">
        <v>1779</v>
      </c>
      <c r="T131" t="s">
        <v>2127</v>
      </c>
      <c r="V131" t="s">
        <v>1781</v>
      </c>
      <c r="X131" t="s">
        <v>1197</v>
      </c>
      <c r="Y131" t="s">
        <v>1837</v>
      </c>
      <c r="AB131" t="s">
        <v>2128</v>
      </c>
      <c r="AC131" t="s">
        <v>1197</v>
      </c>
      <c r="AD131" t="s">
        <v>2129</v>
      </c>
      <c r="AE131" t="s">
        <v>1228</v>
      </c>
      <c r="AG131" t="s">
        <v>1197</v>
      </c>
    </row>
    <row r="132" spans="1:35" ht="15">
      <c r="A132" t="s">
        <v>1954</v>
      </c>
      <c r="B132">
        <v>58</v>
      </c>
      <c r="C132" t="s">
        <v>1773</v>
      </c>
      <c r="E132" t="s">
        <v>1782</v>
      </c>
      <c r="F132" t="s">
        <v>1775</v>
      </c>
      <c r="V132" t="s">
        <v>1781</v>
      </c>
      <c r="W132" t="s">
        <v>1298</v>
      </c>
      <c r="X132" t="s">
        <v>1197</v>
      </c>
      <c r="AB132" t="s">
        <v>1197</v>
      </c>
      <c r="AC132" t="s">
        <v>1228</v>
      </c>
      <c r="AE132" t="s">
        <v>1197</v>
      </c>
      <c r="AF132" t="s">
        <v>2130</v>
      </c>
      <c r="AG132" t="s">
        <v>1228</v>
      </c>
      <c r="AI132" t="s">
        <v>1261</v>
      </c>
    </row>
    <row r="133" spans="1:33" ht="15">
      <c r="A133" t="s">
        <v>1954</v>
      </c>
      <c r="B133">
        <v>59</v>
      </c>
      <c r="C133" t="s">
        <v>1773</v>
      </c>
      <c r="E133" t="s">
        <v>1782</v>
      </c>
      <c r="F133" t="s">
        <v>1775</v>
      </c>
      <c r="L133" t="s">
        <v>1792</v>
      </c>
      <c r="M133" t="s">
        <v>1779</v>
      </c>
      <c r="T133" t="s">
        <v>2131</v>
      </c>
      <c r="V133" t="s">
        <v>1781</v>
      </c>
      <c r="X133" t="s">
        <v>1197</v>
      </c>
      <c r="AB133" t="s">
        <v>2132</v>
      </c>
      <c r="AC133" t="s">
        <v>1228</v>
      </c>
      <c r="AD133" t="s">
        <v>2133</v>
      </c>
      <c r="AE133" t="s">
        <v>1228</v>
      </c>
      <c r="AF133" t="s">
        <v>1220</v>
      </c>
      <c r="AG133" t="s">
        <v>1228</v>
      </c>
    </row>
    <row r="134" spans="1:33" ht="15">
      <c r="A134" t="s">
        <v>1954</v>
      </c>
      <c r="B134">
        <v>60</v>
      </c>
      <c r="C134" t="s">
        <v>1784</v>
      </c>
      <c r="D134" t="s">
        <v>1774</v>
      </c>
      <c r="E134" t="s">
        <v>1782</v>
      </c>
      <c r="F134" t="s">
        <v>1775</v>
      </c>
      <c r="H134" t="s">
        <v>1785</v>
      </c>
      <c r="T134" t="s">
        <v>2134</v>
      </c>
      <c r="V134" t="s">
        <v>1781</v>
      </c>
      <c r="X134" t="s">
        <v>1197</v>
      </c>
      <c r="AC134" t="s">
        <v>1228</v>
      </c>
      <c r="AE134" t="s">
        <v>1228</v>
      </c>
      <c r="AG134" t="s">
        <v>1228</v>
      </c>
    </row>
    <row r="135" spans="1:35" ht="15">
      <c r="A135" t="s">
        <v>1954</v>
      </c>
      <c r="B135">
        <v>61</v>
      </c>
      <c r="C135" t="s">
        <v>1778</v>
      </c>
      <c r="D135" t="s">
        <v>1774</v>
      </c>
      <c r="E135" t="s">
        <v>1782</v>
      </c>
      <c r="F135" t="s">
        <v>1775</v>
      </c>
      <c r="H135" t="s">
        <v>1785</v>
      </c>
      <c r="T135" t="s">
        <v>2135</v>
      </c>
      <c r="V135" t="s">
        <v>1781</v>
      </c>
      <c r="X135" t="s">
        <v>1228</v>
      </c>
      <c r="Y135" t="s">
        <v>2136</v>
      </c>
      <c r="AB135" t="s">
        <v>1777</v>
      </c>
      <c r="AC135" t="s">
        <v>1228</v>
      </c>
      <c r="AD135" t="s">
        <v>1220</v>
      </c>
      <c r="AE135" t="s">
        <v>1228</v>
      </c>
      <c r="AF135" t="s">
        <v>1220</v>
      </c>
      <c r="AG135" t="s">
        <v>1228</v>
      </c>
      <c r="AI135" t="s">
        <v>1220</v>
      </c>
    </row>
    <row r="136" spans="1:33" ht="15">
      <c r="A136" t="s">
        <v>1954</v>
      </c>
      <c r="B136">
        <v>62</v>
      </c>
      <c r="C136" t="s">
        <v>1778</v>
      </c>
      <c r="D136" t="s">
        <v>1774</v>
      </c>
      <c r="F136" t="s">
        <v>1775</v>
      </c>
      <c r="H136" t="s">
        <v>1785</v>
      </c>
      <c r="T136" t="s">
        <v>2137</v>
      </c>
      <c r="V136" t="s">
        <v>1781</v>
      </c>
      <c r="X136" t="s">
        <v>1197</v>
      </c>
      <c r="AB136" t="s">
        <v>2138</v>
      </c>
      <c r="AC136" t="s">
        <v>1228</v>
      </c>
      <c r="AE136" t="s">
        <v>1197</v>
      </c>
      <c r="AF136" t="s">
        <v>2139</v>
      </c>
      <c r="AG136" t="s">
        <v>1197</v>
      </c>
    </row>
    <row r="137" spans="1:34" ht="15">
      <c r="A137" t="s">
        <v>1954</v>
      </c>
      <c r="B137">
        <v>63</v>
      </c>
      <c r="C137" t="s">
        <v>1784</v>
      </c>
      <c r="D137" t="s">
        <v>1774</v>
      </c>
      <c r="E137" t="s">
        <v>1782</v>
      </c>
      <c r="F137" t="s">
        <v>1775</v>
      </c>
      <c r="M137" t="s">
        <v>1779</v>
      </c>
      <c r="T137" t="s">
        <v>2140</v>
      </c>
      <c r="V137" t="s">
        <v>1781</v>
      </c>
      <c r="W137" t="s">
        <v>2141</v>
      </c>
      <c r="X137" t="s">
        <v>1197</v>
      </c>
      <c r="Y137" t="s">
        <v>2142</v>
      </c>
      <c r="AB137" t="s">
        <v>2143</v>
      </c>
      <c r="AC137" t="s">
        <v>1228</v>
      </c>
      <c r="AD137" t="s">
        <v>1220</v>
      </c>
      <c r="AF137" t="s">
        <v>2144</v>
      </c>
      <c r="AG137" t="s">
        <v>1197</v>
      </c>
      <c r="AH137" t="s">
        <v>2145</v>
      </c>
    </row>
    <row r="138" spans="1:33" ht="15">
      <c r="A138" t="s">
        <v>1954</v>
      </c>
      <c r="B138">
        <v>64</v>
      </c>
      <c r="C138" t="s">
        <v>1784</v>
      </c>
      <c r="N138" t="s">
        <v>2146</v>
      </c>
      <c r="T138" t="s">
        <v>2147</v>
      </c>
      <c r="V138" t="s">
        <v>1781</v>
      </c>
      <c r="X138" t="s">
        <v>1197</v>
      </c>
      <c r="AC138" t="s">
        <v>1228</v>
      </c>
      <c r="AE138" t="s">
        <v>1197</v>
      </c>
      <c r="AF138" t="s">
        <v>2148</v>
      </c>
      <c r="AG138" t="s">
        <v>1228</v>
      </c>
    </row>
    <row r="139" spans="1:35" ht="15">
      <c r="A139" t="s">
        <v>1954</v>
      </c>
      <c r="B139">
        <v>65</v>
      </c>
      <c r="C139" t="s">
        <v>1778</v>
      </c>
      <c r="D139" t="s">
        <v>1774</v>
      </c>
      <c r="E139" t="s">
        <v>1782</v>
      </c>
      <c r="F139" t="s">
        <v>1775</v>
      </c>
      <c r="K139" t="s">
        <v>1783</v>
      </c>
      <c r="M139" t="s">
        <v>1779</v>
      </c>
      <c r="T139" t="s">
        <v>2149</v>
      </c>
      <c r="V139" t="s">
        <v>1228</v>
      </c>
      <c r="W139" t="s">
        <v>2150</v>
      </c>
      <c r="X139" t="s">
        <v>1228</v>
      </c>
      <c r="Y139" t="s">
        <v>2151</v>
      </c>
      <c r="AB139" t="s">
        <v>1197</v>
      </c>
      <c r="AC139" t="s">
        <v>1228</v>
      </c>
      <c r="AD139" t="s">
        <v>2152</v>
      </c>
      <c r="AE139" t="s">
        <v>1228</v>
      </c>
      <c r="AF139" t="s">
        <v>2153</v>
      </c>
      <c r="AG139" t="s">
        <v>1228</v>
      </c>
      <c r="AI139" t="s">
        <v>2154</v>
      </c>
    </row>
    <row r="140" spans="1:35" ht="15">
      <c r="A140" t="s">
        <v>1954</v>
      </c>
      <c r="B140">
        <v>66</v>
      </c>
      <c r="C140" t="s">
        <v>1778</v>
      </c>
      <c r="D140" t="s">
        <v>1774</v>
      </c>
      <c r="E140" t="s">
        <v>1782</v>
      </c>
      <c r="F140" t="s">
        <v>1775</v>
      </c>
      <c r="H140" t="s">
        <v>1785</v>
      </c>
      <c r="M140" t="s">
        <v>1779</v>
      </c>
      <c r="T140" t="s">
        <v>2155</v>
      </c>
      <c r="V140" t="s">
        <v>1781</v>
      </c>
      <c r="X140" t="s">
        <v>1197</v>
      </c>
      <c r="AB140" t="s">
        <v>2156</v>
      </c>
      <c r="AC140" t="s">
        <v>1228</v>
      </c>
      <c r="AD140" t="s">
        <v>1261</v>
      </c>
      <c r="AE140" t="s">
        <v>1197</v>
      </c>
      <c r="AF140" t="s">
        <v>2157</v>
      </c>
      <c r="AG140" t="s">
        <v>1228</v>
      </c>
      <c r="AI140" t="s">
        <v>457</v>
      </c>
    </row>
    <row r="141" spans="1:33" ht="15">
      <c r="A141" t="s">
        <v>1954</v>
      </c>
      <c r="B141">
        <v>67</v>
      </c>
      <c r="C141" t="s">
        <v>1778</v>
      </c>
      <c r="D141" t="s">
        <v>1774</v>
      </c>
      <c r="E141" t="s">
        <v>1782</v>
      </c>
      <c r="F141" t="s">
        <v>1775</v>
      </c>
      <c r="K141" t="s">
        <v>1783</v>
      </c>
      <c r="M141" t="s">
        <v>1779</v>
      </c>
      <c r="T141" t="s">
        <v>2158</v>
      </c>
      <c r="V141" t="s">
        <v>1781</v>
      </c>
      <c r="X141" t="s">
        <v>1197</v>
      </c>
      <c r="AC141" t="s">
        <v>1228</v>
      </c>
      <c r="AE141" t="s">
        <v>1197</v>
      </c>
      <c r="AG141" t="s">
        <v>1197</v>
      </c>
    </row>
    <row r="142" spans="1:34" ht="15">
      <c r="A142" t="s">
        <v>1954</v>
      </c>
      <c r="B142">
        <v>68</v>
      </c>
      <c r="C142" t="s">
        <v>1773</v>
      </c>
      <c r="D142" t="s">
        <v>1774</v>
      </c>
      <c r="E142" t="s">
        <v>1782</v>
      </c>
      <c r="F142" t="s">
        <v>1775</v>
      </c>
      <c r="T142" t="s">
        <v>2159</v>
      </c>
      <c r="V142" t="s">
        <v>1781</v>
      </c>
      <c r="W142" t="s">
        <v>2160</v>
      </c>
      <c r="X142" t="s">
        <v>1228</v>
      </c>
      <c r="Y142" t="s">
        <v>2161</v>
      </c>
      <c r="AB142" t="s">
        <v>2162</v>
      </c>
      <c r="AC142" t="s">
        <v>1228</v>
      </c>
      <c r="AE142" t="s">
        <v>1197</v>
      </c>
      <c r="AF142" t="s">
        <v>2163</v>
      </c>
      <c r="AG142" t="s">
        <v>1228</v>
      </c>
      <c r="AH142" t="s">
        <v>2164</v>
      </c>
    </row>
    <row r="143" spans="1:33" ht="15">
      <c r="A143" t="s">
        <v>1954</v>
      </c>
      <c r="B143">
        <v>69</v>
      </c>
      <c r="C143" t="s">
        <v>1773</v>
      </c>
      <c r="N143" t="s">
        <v>2165</v>
      </c>
      <c r="T143" t="s">
        <v>2166</v>
      </c>
      <c r="V143" t="s">
        <v>1197</v>
      </c>
      <c r="X143" t="s">
        <v>1197</v>
      </c>
      <c r="AC143" t="s">
        <v>1228</v>
      </c>
      <c r="AE143" t="s">
        <v>1228</v>
      </c>
      <c r="AG143" t="s">
        <v>1197</v>
      </c>
    </row>
    <row r="144" spans="1:35" ht="15">
      <c r="A144" t="s">
        <v>1954</v>
      </c>
      <c r="B144">
        <v>70</v>
      </c>
      <c r="C144" t="s">
        <v>1778</v>
      </c>
      <c r="D144" t="s">
        <v>1774</v>
      </c>
      <c r="E144" t="s">
        <v>1782</v>
      </c>
      <c r="F144" t="s">
        <v>1775</v>
      </c>
      <c r="H144" t="s">
        <v>1785</v>
      </c>
      <c r="M144" t="s">
        <v>1779</v>
      </c>
      <c r="T144" t="s">
        <v>2167</v>
      </c>
      <c r="V144" t="s">
        <v>1781</v>
      </c>
      <c r="X144" t="s">
        <v>1228</v>
      </c>
      <c r="Y144" t="s">
        <v>2168</v>
      </c>
      <c r="AB144" t="s">
        <v>2169</v>
      </c>
      <c r="AC144" t="s">
        <v>1228</v>
      </c>
      <c r="AE144" t="s">
        <v>1228</v>
      </c>
      <c r="AG144" t="s">
        <v>1228</v>
      </c>
      <c r="AI144" t="s">
        <v>2170</v>
      </c>
    </row>
    <row r="145" spans="1:34" ht="15">
      <c r="A145" t="s">
        <v>1954</v>
      </c>
      <c r="B145">
        <v>71</v>
      </c>
      <c r="C145" t="s">
        <v>1773</v>
      </c>
      <c r="F145" t="s">
        <v>1775</v>
      </c>
      <c r="T145" t="s">
        <v>2171</v>
      </c>
      <c r="V145" t="s">
        <v>1781</v>
      </c>
      <c r="X145" t="s">
        <v>1197</v>
      </c>
      <c r="AB145" t="s">
        <v>2172</v>
      </c>
      <c r="AC145" t="s">
        <v>1228</v>
      </c>
      <c r="AE145" t="s">
        <v>1197</v>
      </c>
      <c r="AF145" t="s">
        <v>2173</v>
      </c>
      <c r="AG145" t="s">
        <v>1197</v>
      </c>
      <c r="AH145" t="s">
        <v>2174</v>
      </c>
    </row>
    <row r="146" spans="1:35" ht="15">
      <c r="A146" t="s">
        <v>1954</v>
      </c>
      <c r="B146">
        <v>72</v>
      </c>
      <c r="C146" t="s">
        <v>1778</v>
      </c>
      <c r="D146" t="s">
        <v>1774</v>
      </c>
      <c r="E146" t="s">
        <v>1782</v>
      </c>
      <c r="F146" t="s">
        <v>1775</v>
      </c>
      <c r="H146" t="s">
        <v>1785</v>
      </c>
      <c r="M146" t="s">
        <v>1779</v>
      </c>
      <c r="T146" t="s">
        <v>2175</v>
      </c>
      <c r="V146" t="s">
        <v>1228</v>
      </c>
      <c r="W146" t="s">
        <v>2176</v>
      </c>
      <c r="X146" t="s">
        <v>1197</v>
      </c>
      <c r="AC146" t="s">
        <v>1228</v>
      </c>
      <c r="AE146" t="s">
        <v>1197</v>
      </c>
      <c r="AF146" t="s">
        <v>2177</v>
      </c>
      <c r="AG146" t="s">
        <v>1197</v>
      </c>
      <c r="AH146" t="s">
        <v>2178</v>
      </c>
      <c r="AI146" t="s">
        <v>2179</v>
      </c>
    </row>
    <row r="147" spans="1:34" ht="15">
      <c r="A147" t="s">
        <v>1954</v>
      </c>
      <c r="B147">
        <v>73</v>
      </c>
      <c r="C147" t="s">
        <v>1778</v>
      </c>
      <c r="D147" t="s">
        <v>1774</v>
      </c>
      <c r="E147" t="s">
        <v>1782</v>
      </c>
      <c r="F147" t="s">
        <v>1775</v>
      </c>
      <c r="M147" t="s">
        <v>1779</v>
      </c>
      <c r="T147" t="s">
        <v>2180</v>
      </c>
      <c r="V147" t="s">
        <v>1781</v>
      </c>
      <c r="W147" t="s">
        <v>2181</v>
      </c>
      <c r="X147" t="s">
        <v>1228</v>
      </c>
      <c r="Y147" t="s">
        <v>2182</v>
      </c>
      <c r="AB147" t="s">
        <v>2183</v>
      </c>
      <c r="AC147" t="s">
        <v>1228</v>
      </c>
      <c r="AE147" t="s">
        <v>1228</v>
      </c>
      <c r="AF147" t="s">
        <v>1220</v>
      </c>
      <c r="AG147" t="s">
        <v>1228</v>
      </c>
      <c r="AH147" t="s">
        <v>2184</v>
      </c>
    </row>
    <row r="148" spans="1:33" ht="15">
      <c r="A148" t="s">
        <v>1954</v>
      </c>
      <c r="B148">
        <v>74</v>
      </c>
      <c r="F148" t="s">
        <v>1775</v>
      </c>
      <c r="T148" t="s">
        <v>2185</v>
      </c>
      <c r="V148" t="s">
        <v>1781</v>
      </c>
      <c r="X148" t="s">
        <v>1197</v>
      </c>
      <c r="AC148" t="s">
        <v>1228</v>
      </c>
      <c r="AE148" t="s">
        <v>1197</v>
      </c>
      <c r="AG148" t="s">
        <v>1228</v>
      </c>
    </row>
    <row r="149" spans="1:33" ht="15">
      <c r="A149" t="s">
        <v>1954</v>
      </c>
      <c r="B149">
        <v>75</v>
      </c>
      <c r="C149" t="s">
        <v>1773</v>
      </c>
      <c r="D149" t="s">
        <v>1774</v>
      </c>
      <c r="E149" t="s">
        <v>1782</v>
      </c>
      <c r="F149" t="s">
        <v>1775</v>
      </c>
      <c r="M149" t="s">
        <v>1779</v>
      </c>
      <c r="T149" t="s">
        <v>1782</v>
      </c>
      <c r="V149" t="s">
        <v>1781</v>
      </c>
      <c r="X149" t="s">
        <v>1197</v>
      </c>
      <c r="AC149" t="s">
        <v>1228</v>
      </c>
      <c r="AE149" t="s">
        <v>1228</v>
      </c>
      <c r="AG149" t="s">
        <v>1197</v>
      </c>
    </row>
    <row r="150" spans="1:34" ht="15">
      <c r="A150" t="s">
        <v>1954</v>
      </c>
      <c r="B150">
        <v>76</v>
      </c>
      <c r="C150" t="s">
        <v>1778</v>
      </c>
      <c r="D150" t="s">
        <v>1774</v>
      </c>
      <c r="F150" t="s">
        <v>1775</v>
      </c>
      <c r="N150" t="s">
        <v>2186</v>
      </c>
      <c r="T150" t="s">
        <v>2187</v>
      </c>
      <c r="V150" t="s">
        <v>1228</v>
      </c>
      <c r="W150" t="s">
        <v>2188</v>
      </c>
      <c r="X150" t="s">
        <v>1197</v>
      </c>
      <c r="Y150" t="s">
        <v>2189</v>
      </c>
      <c r="AC150" t="s">
        <v>1228</v>
      </c>
      <c r="AE150" t="s">
        <v>1228</v>
      </c>
      <c r="AG150" t="s">
        <v>1228</v>
      </c>
      <c r="AH150" t="s">
        <v>2190</v>
      </c>
    </row>
    <row r="151" spans="1:34" ht="15">
      <c r="A151" t="s">
        <v>1954</v>
      </c>
      <c r="B151">
        <v>77</v>
      </c>
      <c r="C151" t="s">
        <v>1778</v>
      </c>
      <c r="D151" t="s">
        <v>1774</v>
      </c>
      <c r="E151" t="s">
        <v>1782</v>
      </c>
      <c r="F151" t="s">
        <v>1775</v>
      </c>
      <c r="H151" t="s">
        <v>1785</v>
      </c>
      <c r="T151" t="s">
        <v>2191</v>
      </c>
      <c r="V151" t="s">
        <v>1781</v>
      </c>
      <c r="X151" t="s">
        <v>1228</v>
      </c>
      <c r="Y151" t="s">
        <v>2192</v>
      </c>
      <c r="AC151" t="s">
        <v>1228</v>
      </c>
      <c r="AG151" t="s">
        <v>1228</v>
      </c>
      <c r="AH151" t="s">
        <v>2193</v>
      </c>
    </row>
    <row r="152" spans="1:34" ht="15">
      <c r="A152" t="s">
        <v>1954</v>
      </c>
      <c r="B152">
        <v>78</v>
      </c>
      <c r="C152" t="s">
        <v>1784</v>
      </c>
      <c r="D152" t="s">
        <v>1774</v>
      </c>
      <c r="E152" t="s">
        <v>1782</v>
      </c>
      <c r="F152" t="s">
        <v>1775</v>
      </c>
      <c r="L152" t="s">
        <v>1792</v>
      </c>
      <c r="T152" t="s">
        <v>2194</v>
      </c>
      <c r="V152" t="s">
        <v>1781</v>
      </c>
      <c r="W152" t="s">
        <v>2195</v>
      </c>
      <c r="X152" t="s">
        <v>1197</v>
      </c>
      <c r="Y152" t="s">
        <v>2196</v>
      </c>
      <c r="AB152" t="s">
        <v>2197</v>
      </c>
      <c r="AC152" t="s">
        <v>1228</v>
      </c>
      <c r="AE152" t="s">
        <v>1228</v>
      </c>
      <c r="AG152" t="s">
        <v>1228</v>
      </c>
      <c r="AH152" t="s">
        <v>2198</v>
      </c>
    </row>
    <row r="153" spans="1:34" ht="15">
      <c r="A153" t="s">
        <v>1954</v>
      </c>
      <c r="B153">
        <v>79</v>
      </c>
      <c r="C153" t="s">
        <v>1778</v>
      </c>
      <c r="D153" t="s">
        <v>1774</v>
      </c>
      <c r="E153" t="s">
        <v>1782</v>
      </c>
      <c r="F153" t="s">
        <v>1775</v>
      </c>
      <c r="M153" t="s">
        <v>1779</v>
      </c>
      <c r="T153" t="s">
        <v>2199</v>
      </c>
      <c r="V153" t="s">
        <v>1781</v>
      </c>
      <c r="X153" t="s">
        <v>1197</v>
      </c>
      <c r="AB153" t="s">
        <v>2200</v>
      </c>
      <c r="AC153" t="s">
        <v>1228</v>
      </c>
      <c r="AE153" t="s">
        <v>1197</v>
      </c>
      <c r="AF153" t="s">
        <v>2201</v>
      </c>
      <c r="AG153" t="s">
        <v>1228</v>
      </c>
      <c r="AH153" t="s">
        <v>2202</v>
      </c>
    </row>
    <row r="154" spans="1:33" ht="15">
      <c r="A154" t="s">
        <v>1954</v>
      </c>
      <c r="B154">
        <v>80</v>
      </c>
      <c r="C154" t="s">
        <v>1773</v>
      </c>
      <c r="D154" t="s">
        <v>1774</v>
      </c>
      <c r="E154" t="s">
        <v>1782</v>
      </c>
      <c r="F154" t="s">
        <v>1775</v>
      </c>
      <c r="T154" t="s">
        <v>2203</v>
      </c>
      <c r="V154" t="s">
        <v>1781</v>
      </c>
      <c r="X154" t="s">
        <v>1197</v>
      </c>
      <c r="AB154" t="s">
        <v>1777</v>
      </c>
      <c r="AC154" t="s">
        <v>1228</v>
      </c>
      <c r="AE154" t="s">
        <v>1197</v>
      </c>
      <c r="AF154" t="s">
        <v>2204</v>
      </c>
      <c r="AG154" t="s">
        <v>1228</v>
      </c>
    </row>
    <row r="155" spans="1:35" ht="15">
      <c r="A155" t="s">
        <v>1954</v>
      </c>
      <c r="B155">
        <v>81</v>
      </c>
      <c r="C155" t="s">
        <v>1784</v>
      </c>
      <c r="E155" t="s">
        <v>1782</v>
      </c>
      <c r="F155" t="s">
        <v>1775</v>
      </c>
      <c r="H155" t="s">
        <v>1785</v>
      </c>
      <c r="M155" t="s">
        <v>1779</v>
      </c>
      <c r="T155" t="s">
        <v>2205</v>
      </c>
      <c r="V155" t="s">
        <v>1228</v>
      </c>
      <c r="W155" t="s">
        <v>2206</v>
      </c>
      <c r="X155" t="s">
        <v>1228</v>
      </c>
      <c r="Y155" t="s">
        <v>2207</v>
      </c>
      <c r="AB155" t="s">
        <v>457</v>
      </c>
      <c r="AC155" t="s">
        <v>1228</v>
      </c>
      <c r="AE155" t="s">
        <v>1197</v>
      </c>
      <c r="AF155" t="s">
        <v>1261</v>
      </c>
      <c r="AG155" t="s">
        <v>1197</v>
      </c>
      <c r="AH155" t="s">
        <v>1261</v>
      </c>
      <c r="AI155" t="s">
        <v>2208</v>
      </c>
    </row>
    <row r="156" spans="1:33" ht="15">
      <c r="A156" t="s">
        <v>1954</v>
      </c>
      <c r="B156">
        <v>82</v>
      </c>
      <c r="C156" t="s">
        <v>1773</v>
      </c>
      <c r="F156" t="s">
        <v>1775</v>
      </c>
      <c r="V156" t="s">
        <v>1781</v>
      </c>
      <c r="X156" t="s">
        <v>1197</v>
      </c>
      <c r="AC156" t="s">
        <v>1228</v>
      </c>
      <c r="AE156" t="s">
        <v>1197</v>
      </c>
      <c r="AF156" t="s">
        <v>2209</v>
      </c>
      <c r="AG156" t="s">
        <v>1197</v>
      </c>
    </row>
    <row r="157" spans="1:33" ht="15">
      <c r="A157" t="s">
        <v>1954</v>
      </c>
      <c r="B157">
        <v>83</v>
      </c>
      <c r="C157" t="s">
        <v>1784</v>
      </c>
      <c r="E157" t="s">
        <v>1782</v>
      </c>
      <c r="F157" t="s">
        <v>1775</v>
      </c>
      <c r="L157" t="s">
        <v>1792</v>
      </c>
      <c r="M157" t="s">
        <v>1779</v>
      </c>
      <c r="T157" t="s">
        <v>2210</v>
      </c>
      <c r="V157" t="s">
        <v>1228</v>
      </c>
      <c r="W157" t="s">
        <v>2211</v>
      </c>
      <c r="X157" t="s">
        <v>1197</v>
      </c>
      <c r="AB157" t="s">
        <v>1197</v>
      </c>
      <c r="AC157" t="s">
        <v>1228</v>
      </c>
      <c r="AE157" t="s">
        <v>1228</v>
      </c>
      <c r="AG157" t="s">
        <v>1228</v>
      </c>
    </row>
    <row r="158" spans="1:35" ht="15">
      <c r="A158" t="s">
        <v>1954</v>
      </c>
      <c r="B158">
        <v>84</v>
      </c>
      <c r="C158" t="s">
        <v>1784</v>
      </c>
      <c r="D158" t="s">
        <v>1774</v>
      </c>
      <c r="E158" t="s">
        <v>1782</v>
      </c>
      <c r="F158" t="s">
        <v>1775</v>
      </c>
      <c r="H158" t="s">
        <v>1785</v>
      </c>
      <c r="L158" t="s">
        <v>1792</v>
      </c>
      <c r="M158" t="s">
        <v>1779</v>
      </c>
      <c r="N158" t="s">
        <v>2212</v>
      </c>
      <c r="T158" t="s">
        <v>2213</v>
      </c>
      <c r="V158" t="s">
        <v>1228</v>
      </c>
      <c r="W158" t="s">
        <v>2214</v>
      </c>
      <c r="X158" t="s">
        <v>1228</v>
      </c>
      <c r="Y158" t="s">
        <v>2215</v>
      </c>
      <c r="AB158" t="s">
        <v>2216</v>
      </c>
      <c r="AC158" t="s">
        <v>1228</v>
      </c>
      <c r="AD158" t="s">
        <v>1882</v>
      </c>
      <c r="AE158" t="s">
        <v>1228</v>
      </c>
      <c r="AF158" t="s">
        <v>2217</v>
      </c>
      <c r="AG158" t="s">
        <v>1228</v>
      </c>
      <c r="AI158" t="s">
        <v>2218</v>
      </c>
    </row>
    <row r="159" spans="1:35" ht="15">
      <c r="A159" t="s">
        <v>1954</v>
      </c>
      <c r="B159">
        <v>85</v>
      </c>
      <c r="C159" t="s">
        <v>1778</v>
      </c>
      <c r="D159" t="s">
        <v>1774</v>
      </c>
      <c r="E159" t="s">
        <v>1782</v>
      </c>
      <c r="F159" t="s">
        <v>1775</v>
      </c>
      <c r="H159" t="s">
        <v>1785</v>
      </c>
      <c r="T159" t="s">
        <v>2219</v>
      </c>
      <c r="V159" t="s">
        <v>1781</v>
      </c>
      <c r="W159" t="s">
        <v>2220</v>
      </c>
      <c r="X159" t="s">
        <v>1228</v>
      </c>
      <c r="Y159" t="s">
        <v>2221</v>
      </c>
      <c r="AB159" t="s">
        <v>1197</v>
      </c>
      <c r="AC159" t="s">
        <v>1228</v>
      </c>
      <c r="AE159" t="s">
        <v>1197</v>
      </c>
      <c r="AF159" t="s">
        <v>2222</v>
      </c>
      <c r="AG159" t="s">
        <v>1228</v>
      </c>
      <c r="AH159" t="s">
        <v>457</v>
      </c>
      <c r="AI159" t="s">
        <v>2223</v>
      </c>
    </row>
    <row r="160" spans="1:35" ht="15">
      <c r="A160" t="s">
        <v>1954</v>
      </c>
      <c r="B160">
        <v>86</v>
      </c>
      <c r="C160" t="s">
        <v>1778</v>
      </c>
      <c r="D160" t="s">
        <v>1774</v>
      </c>
      <c r="E160" t="s">
        <v>1782</v>
      </c>
      <c r="F160" t="s">
        <v>1775</v>
      </c>
      <c r="M160" t="s">
        <v>1779</v>
      </c>
      <c r="T160" t="s">
        <v>2224</v>
      </c>
      <c r="V160" t="s">
        <v>1781</v>
      </c>
      <c r="W160" t="s">
        <v>2225</v>
      </c>
      <c r="X160" t="s">
        <v>1197</v>
      </c>
      <c r="AB160" t="s">
        <v>2226</v>
      </c>
      <c r="AC160" t="s">
        <v>1228</v>
      </c>
      <c r="AE160" t="s">
        <v>1197</v>
      </c>
      <c r="AF160" t="s">
        <v>2227</v>
      </c>
      <c r="AG160" t="s">
        <v>1197</v>
      </c>
      <c r="AI160" t="s">
        <v>2228</v>
      </c>
    </row>
    <row r="161" spans="1:33" ht="15">
      <c r="A161" t="s">
        <v>1954</v>
      </c>
      <c r="B161">
        <v>87</v>
      </c>
      <c r="C161" t="s">
        <v>1778</v>
      </c>
      <c r="D161" t="s">
        <v>1774</v>
      </c>
      <c r="E161" t="s">
        <v>1782</v>
      </c>
      <c r="F161" t="s">
        <v>1775</v>
      </c>
      <c r="H161" t="s">
        <v>1785</v>
      </c>
      <c r="M161" t="s">
        <v>1779</v>
      </c>
      <c r="T161" t="s">
        <v>2229</v>
      </c>
      <c r="V161" t="s">
        <v>1781</v>
      </c>
      <c r="X161" t="s">
        <v>1197</v>
      </c>
      <c r="Y161" t="s">
        <v>2230</v>
      </c>
      <c r="AB161" t="s">
        <v>2231</v>
      </c>
      <c r="AC161" t="s">
        <v>1228</v>
      </c>
      <c r="AE161" t="s">
        <v>1228</v>
      </c>
      <c r="AG161" t="s">
        <v>1197</v>
      </c>
    </row>
    <row r="162" spans="1:33" ht="15">
      <c r="A162" t="s">
        <v>1954</v>
      </c>
      <c r="B162">
        <v>88</v>
      </c>
      <c r="C162" t="s">
        <v>1778</v>
      </c>
      <c r="D162" t="s">
        <v>1774</v>
      </c>
      <c r="E162" t="s">
        <v>1782</v>
      </c>
      <c r="F162" t="s">
        <v>1775</v>
      </c>
      <c r="L162" t="s">
        <v>1792</v>
      </c>
      <c r="M162" t="s">
        <v>1779</v>
      </c>
      <c r="T162" t="s">
        <v>2232</v>
      </c>
      <c r="V162" t="s">
        <v>1228</v>
      </c>
      <c r="W162" t="s">
        <v>2233</v>
      </c>
      <c r="X162" t="s">
        <v>1197</v>
      </c>
      <c r="Y162" t="s">
        <v>2234</v>
      </c>
      <c r="AC162" t="s">
        <v>1228</v>
      </c>
      <c r="AE162" t="s">
        <v>1197</v>
      </c>
      <c r="AF162" t="s">
        <v>2235</v>
      </c>
      <c r="AG162" t="s">
        <v>1228</v>
      </c>
    </row>
    <row r="163" spans="1:33" ht="15">
      <c r="A163" t="s">
        <v>1954</v>
      </c>
      <c r="B163">
        <v>89</v>
      </c>
      <c r="C163" t="s">
        <v>1778</v>
      </c>
      <c r="F163" t="s">
        <v>1775</v>
      </c>
      <c r="N163" t="s">
        <v>2236</v>
      </c>
      <c r="T163" t="s">
        <v>2237</v>
      </c>
      <c r="V163" t="s">
        <v>1781</v>
      </c>
      <c r="X163" t="s">
        <v>1197</v>
      </c>
      <c r="AC163" t="s">
        <v>1228</v>
      </c>
      <c r="AE163" t="s">
        <v>1197</v>
      </c>
      <c r="AF163" t="s">
        <v>2238</v>
      </c>
      <c r="AG163" t="s">
        <v>1228</v>
      </c>
    </row>
    <row r="164" spans="1:29" ht="15">
      <c r="A164" t="s">
        <v>1954</v>
      </c>
      <c r="B164">
        <v>90</v>
      </c>
      <c r="C164" t="s">
        <v>1773</v>
      </c>
      <c r="D164" t="s">
        <v>1774</v>
      </c>
      <c r="E164" t="s">
        <v>1782</v>
      </c>
      <c r="F164" t="s">
        <v>1775</v>
      </c>
      <c r="H164" t="s">
        <v>1785</v>
      </c>
      <c r="V164" t="s">
        <v>1781</v>
      </c>
      <c r="AC164" t="s">
        <v>1228</v>
      </c>
    </row>
    <row r="165" spans="1:33" ht="15">
      <c r="A165" t="s">
        <v>1954</v>
      </c>
      <c r="B165">
        <v>91</v>
      </c>
      <c r="C165" t="s">
        <v>1784</v>
      </c>
      <c r="F165" t="s">
        <v>1775</v>
      </c>
      <c r="T165" t="s">
        <v>2239</v>
      </c>
      <c r="V165" t="s">
        <v>1197</v>
      </c>
      <c r="X165" t="s">
        <v>1197</v>
      </c>
      <c r="AC165" t="s">
        <v>1228</v>
      </c>
      <c r="AE165" t="s">
        <v>1228</v>
      </c>
      <c r="AG165" t="s">
        <v>1228</v>
      </c>
    </row>
    <row r="166" spans="1:35" ht="15">
      <c r="A166" t="s">
        <v>1954</v>
      </c>
      <c r="B166">
        <v>92</v>
      </c>
      <c r="C166" t="s">
        <v>1784</v>
      </c>
      <c r="D166" t="s">
        <v>1774</v>
      </c>
      <c r="E166" t="s">
        <v>1782</v>
      </c>
      <c r="F166" t="s">
        <v>1775</v>
      </c>
      <c r="M166" t="s">
        <v>1779</v>
      </c>
      <c r="T166" t="s">
        <v>2240</v>
      </c>
      <c r="V166" t="s">
        <v>1197</v>
      </c>
      <c r="X166" t="s">
        <v>1197</v>
      </c>
      <c r="AB166" t="s">
        <v>1197</v>
      </c>
      <c r="AC166" t="s">
        <v>1228</v>
      </c>
      <c r="AE166" t="s">
        <v>1228</v>
      </c>
      <c r="AG166" t="s">
        <v>1228</v>
      </c>
      <c r="AI166" t="s">
        <v>2241</v>
      </c>
    </row>
    <row r="167" spans="1:35" ht="15">
      <c r="A167" t="s">
        <v>1954</v>
      </c>
      <c r="B167">
        <v>93</v>
      </c>
      <c r="C167" t="s">
        <v>1778</v>
      </c>
      <c r="D167" t="s">
        <v>1774</v>
      </c>
      <c r="E167" t="s">
        <v>1782</v>
      </c>
      <c r="F167" t="s">
        <v>1775</v>
      </c>
      <c r="H167" t="s">
        <v>1785</v>
      </c>
      <c r="N167" t="s">
        <v>2242</v>
      </c>
      <c r="T167" t="s">
        <v>2243</v>
      </c>
      <c r="V167" t="s">
        <v>1781</v>
      </c>
      <c r="X167" t="s">
        <v>1197</v>
      </c>
      <c r="AB167" t="s">
        <v>2244</v>
      </c>
      <c r="AC167" t="s">
        <v>1197</v>
      </c>
      <c r="AD167" t="s">
        <v>2245</v>
      </c>
      <c r="AE167" t="s">
        <v>1228</v>
      </c>
      <c r="AG167" t="s">
        <v>1228</v>
      </c>
      <c r="AH167" t="s">
        <v>2246</v>
      </c>
      <c r="AI167" t="s">
        <v>2247</v>
      </c>
    </row>
    <row r="168" spans="1:33" ht="15">
      <c r="A168" t="s">
        <v>1954</v>
      </c>
      <c r="B168">
        <v>94</v>
      </c>
      <c r="C168" t="s">
        <v>1778</v>
      </c>
      <c r="E168" t="s">
        <v>1782</v>
      </c>
      <c r="F168" t="s">
        <v>1775</v>
      </c>
      <c r="T168" t="s">
        <v>2248</v>
      </c>
      <c r="V168" t="s">
        <v>1781</v>
      </c>
      <c r="X168" t="s">
        <v>1197</v>
      </c>
      <c r="AB168" t="s">
        <v>2249</v>
      </c>
      <c r="AC168" t="s">
        <v>1228</v>
      </c>
      <c r="AE168" t="s">
        <v>1228</v>
      </c>
      <c r="AG168" t="s">
        <v>1228</v>
      </c>
    </row>
    <row r="169" spans="1:33" ht="15">
      <c r="A169" t="s">
        <v>1954</v>
      </c>
      <c r="B169">
        <v>95</v>
      </c>
      <c r="D169" t="s">
        <v>1774</v>
      </c>
      <c r="E169" t="s">
        <v>1782</v>
      </c>
      <c r="F169" t="s">
        <v>1775</v>
      </c>
      <c r="H169" t="s">
        <v>1785</v>
      </c>
      <c r="T169" t="s">
        <v>2250</v>
      </c>
      <c r="V169" t="s">
        <v>1197</v>
      </c>
      <c r="AB169" t="s">
        <v>2251</v>
      </c>
      <c r="AC169" t="s">
        <v>1228</v>
      </c>
      <c r="AE169" t="s">
        <v>1197</v>
      </c>
      <c r="AF169" t="s">
        <v>2252</v>
      </c>
      <c r="AG169" t="s">
        <v>1197</v>
      </c>
    </row>
    <row r="170" spans="1:33" ht="15">
      <c r="A170" t="s">
        <v>1954</v>
      </c>
      <c r="B170">
        <v>96</v>
      </c>
      <c r="C170" t="s">
        <v>1778</v>
      </c>
      <c r="D170" t="s">
        <v>1774</v>
      </c>
      <c r="E170" t="s">
        <v>1782</v>
      </c>
      <c r="F170" t="s">
        <v>1775</v>
      </c>
      <c r="H170" t="s">
        <v>1785</v>
      </c>
      <c r="M170" t="s">
        <v>1779</v>
      </c>
      <c r="T170" t="s">
        <v>2253</v>
      </c>
      <c r="V170" t="s">
        <v>1781</v>
      </c>
      <c r="X170" t="s">
        <v>1228</v>
      </c>
      <c r="Y170" t="s">
        <v>2254</v>
      </c>
      <c r="AC170" t="s">
        <v>1228</v>
      </c>
      <c r="AE170" t="s">
        <v>1228</v>
      </c>
      <c r="AG170" t="s">
        <v>1197</v>
      </c>
    </row>
    <row r="171" spans="1:33" ht="15">
      <c r="A171" t="s">
        <v>1954</v>
      </c>
      <c r="B171">
        <v>97</v>
      </c>
      <c r="C171" t="s">
        <v>1778</v>
      </c>
      <c r="D171" t="s">
        <v>1774</v>
      </c>
      <c r="E171" t="s">
        <v>1782</v>
      </c>
      <c r="F171" t="s">
        <v>1775</v>
      </c>
      <c r="H171" t="s">
        <v>1785</v>
      </c>
      <c r="T171" t="s">
        <v>2255</v>
      </c>
      <c r="V171" t="s">
        <v>1781</v>
      </c>
      <c r="X171" t="s">
        <v>1197</v>
      </c>
      <c r="AC171" t="s">
        <v>1228</v>
      </c>
      <c r="AE171" t="s">
        <v>1228</v>
      </c>
      <c r="AG171" t="s">
        <v>1197</v>
      </c>
    </row>
    <row r="172" spans="1:33" ht="15">
      <c r="A172" t="s">
        <v>1954</v>
      </c>
      <c r="B172">
        <v>98</v>
      </c>
      <c r="C172" t="s">
        <v>1778</v>
      </c>
      <c r="D172" t="s">
        <v>1774</v>
      </c>
      <c r="E172" t="s">
        <v>1782</v>
      </c>
      <c r="F172" t="s">
        <v>1775</v>
      </c>
      <c r="H172" t="s">
        <v>1785</v>
      </c>
      <c r="T172" t="s">
        <v>2256</v>
      </c>
      <c r="V172" t="s">
        <v>1781</v>
      </c>
      <c r="X172" t="s">
        <v>1197</v>
      </c>
      <c r="AC172" t="s">
        <v>1228</v>
      </c>
      <c r="AE172" t="s">
        <v>1228</v>
      </c>
      <c r="AG172" t="s">
        <v>1228</v>
      </c>
    </row>
    <row r="173" spans="1:33" ht="15">
      <c r="A173" t="s">
        <v>1954</v>
      </c>
      <c r="B173">
        <v>99</v>
      </c>
      <c r="C173" t="s">
        <v>1773</v>
      </c>
      <c r="F173" t="s">
        <v>1775</v>
      </c>
      <c r="T173" t="s">
        <v>2257</v>
      </c>
      <c r="V173" t="s">
        <v>1781</v>
      </c>
      <c r="X173" t="s">
        <v>1197</v>
      </c>
      <c r="AB173" t="s">
        <v>2258</v>
      </c>
      <c r="AC173" t="s">
        <v>1228</v>
      </c>
      <c r="AE173" t="s">
        <v>1228</v>
      </c>
      <c r="AG173" t="s">
        <v>1197</v>
      </c>
    </row>
    <row r="174" spans="1:35" ht="15">
      <c r="A174" t="s">
        <v>1954</v>
      </c>
      <c r="B174">
        <v>100</v>
      </c>
      <c r="C174" t="s">
        <v>1778</v>
      </c>
      <c r="D174" t="s">
        <v>1774</v>
      </c>
      <c r="E174" t="s">
        <v>1782</v>
      </c>
      <c r="F174" t="s">
        <v>1775</v>
      </c>
      <c r="H174" t="s">
        <v>1785</v>
      </c>
      <c r="T174" t="s">
        <v>2259</v>
      </c>
      <c r="V174" t="s">
        <v>1228</v>
      </c>
      <c r="W174" t="s">
        <v>2260</v>
      </c>
      <c r="X174" t="s">
        <v>1197</v>
      </c>
      <c r="Y174" t="s">
        <v>1220</v>
      </c>
      <c r="AB174" t="s">
        <v>1777</v>
      </c>
      <c r="AC174" t="s">
        <v>1228</v>
      </c>
      <c r="AD174" t="s">
        <v>1220</v>
      </c>
      <c r="AE174" t="s">
        <v>1228</v>
      </c>
      <c r="AF174" t="s">
        <v>1220</v>
      </c>
      <c r="AG174" t="s">
        <v>1197</v>
      </c>
      <c r="AI174" t="s">
        <v>1220</v>
      </c>
    </row>
    <row r="175" spans="1:34" ht="15">
      <c r="A175" t="s">
        <v>1954</v>
      </c>
      <c r="B175">
        <v>101</v>
      </c>
      <c r="C175" t="s">
        <v>1784</v>
      </c>
      <c r="D175" t="s">
        <v>1774</v>
      </c>
      <c r="E175" t="s">
        <v>1782</v>
      </c>
      <c r="F175" t="s">
        <v>1775</v>
      </c>
      <c r="H175" t="s">
        <v>1785</v>
      </c>
      <c r="T175" t="s">
        <v>2261</v>
      </c>
      <c r="V175" t="s">
        <v>1781</v>
      </c>
      <c r="X175" t="s">
        <v>1228</v>
      </c>
      <c r="Y175" t="s">
        <v>2262</v>
      </c>
      <c r="AB175" t="s">
        <v>2263</v>
      </c>
      <c r="AC175" t="s">
        <v>1228</v>
      </c>
      <c r="AE175" t="s">
        <v>1228</v>
      </c>
      <c r="AG175" t="s">
        <v>1228</v>
      </c>
      <c r="AH175" t="s">
        <v>2264</v>
      </c>
    </row>
    <row r="176" spans="1:35" ht="15">
      <c r="A176" t="s">
        <v>1954</v>
      </c>
      <c r="B176">
        <v>102</v>
      </c>
      <c r="C176" t="s">
        <v>1778</v>
      </c>
      <c r="D176" t="s">
        <v>1774</v>
      </c>
      <c r="F176" t="s">
        <v>1775</v>
      </c>
      <c r="H176" t="s">
        <v>1785</v>
      </c>
      <c r="M176" t="s">
        <v>1779</v>
      </c>
      <c r="T176" t="s">
        <v>2265</v>
      </c>
      <c r="V176" t="s">
        <v>1781</v>
      </c>
      <c r="X176" t="s">
        <v>1228</v>
      </c>
      <c r="Y176" t="s">
        <v>2266</v>
      </c>
      <c r="AB176" t="s">
        <v>1882</v>
      </c>
      <c r="AC176" t="s">
        <v>1228</v>
      </c>
      <c r="AD176" t="s">
        <v>1882</v>
      </c>
      <c r="AE176" t="s">
        <v>1228</v>
      </c>
      <c r="AF176" t="s">
        <v>1882</v>
      </c>
      <c r="AG176" t="s">
        <v>1197</v>
      </c>
      <c r="AI176" t="s">
        <v>1882</v>
      </c>
    </row>
    <row r="177" spans="1:33" ht="15">
      <c r="A177" t="s">
        <v>1954</v>
      </c>
      <c r="B177">
        <v>103</v>
      </c>
      <c r="C177" t="s">
        <v>1778</v>
      </c>
      <c r="D177" t="s">
        <v>1774</v>
      </c>
      <c r="E177" t="s">
        <v>1782</v>
      </c>
      <c r="F177" t="s">
        <v>1775</v>
      </c>
      <c r="H177" t="s">
        <v>1785</v>
      </c>
      <c r="M177" t="s">
        <v>1779</v>
      </c>
      <c r="T177" t="s">
        <v>2267</v>
      </c>
      <c r="V177" t="s">
        <v>1228</v>
      </c>
      <c r="W177" t="s">
        <v>2268</v>
      </c>
      <c r="X177" t="s">
        <v>1197</v>
      </c>
      <c r="AB177" t="s">
        <v>2269</v>
      </c>
      <c r="AC177" t="s">
        <v>1228</v>
      </c>
      <c r="AE177" t="s">
        <v>1197</v>
      </c>
      <c r="AF177" t="s">
        <v>2270</v>
      </c>
      <c r="AG177" t="s">
        <v>1228</v>
      </c>
    </row>
    <row r="178" spans="1:35" ht="15">
      <c r="A178" t="s">
        <v>1954</v>
      </c>
      <c r="B178">
        <v>104</v>
      </c>
      <c r="C178" t="s">
        <v>1778</v>
      </c>
      <c r="D178" t="s">
        <v>1774</v>
      </c>
      <c r="E178" t="s">
        <v>1782</v>
      </c>
      <c r="F178" t="s">
        <v>1775</v>
      </c>
      <c r="T178" t="s">
        <v>2271</v>
      </c>
      <c r="V178" t="s">
        <v>1228</v>
      </c>
      <c r="W178" t="s">
        <v>2272</v>
      </c>
      <c r="X178" t="s">
        <v>1228</v>
      </c>
      <c r="Y178" t="s">
        <v>2273</v>
      </c>
      <c r="AB178" t="s">
        <v>2274</v>
      </c>
      <c r="AC178" t="s">
        <v>1228</v>
      </c>
      <c r="AE178" t="s">
        <v>1197</v>
      </c>
      <c r="AF178" t="s">
        <v>2275</v>
      </c>
      <c r="AG178" t="s">
        <v>1228</v>
      </c>
      <c r="AH178" t="s">
        <v>2276</v>
      </c>
      <c r="AI178" t="s">
        <v>2277</v>
      </c>
    </row>
    <row r="179" spans="1:30" ht="15">
      <c r="A179" t="s">
        <v>1954</v>
      </c>
      <c r="B179">
        <v>105</v>
      </c>
      <c r="C179" t="s">
        <v>1778</v>
      </c>
      <c r="D179" t="s">
        <v>1774</v>
      </c>
      <c r="E179" t="s">
        <v>1782</v>
      </c>
      <c r="F179" t="s">
        <v>1775</v>
      </c>
      <c r="H179" t="s">
        <v>1785</v>
      </c>
      <c r="M179" t="s">
        <v>1779</v>
      </c>
      <c r="T179" t="s">
        <v>2278</v>
      </c>
      <c r="V179" t="s">
        <v>1781</v>
      </c>
      <c r="W179" t="s">
        <v>2279</v>
      </c>
      <c r="AC179" t="s">
        <v>1228</v>
      </c>
      <c r="AD179" t="s">
        <v>1882</v>
      </c>
    </row>
    <row r="180" spans="1:35" ht="15">
      <c r="A180" t="s">
        <v>1954</v>
      </c>
      <c r="B180">
        <v>106</v>
      </c>
      <c r="C180" t="s">
        <v>1778</v>
      </c>
      <c r="F180" t="s">
        <v>1775</v>
      </c>
      <c r="T180" t="s">
        <v>2280</v>
      </c>
      <c r="V180" t="s">
        <v>1781</v>
      </c>
      <c r="X180" t="s">
        <v>1197</v>
      </c>
      <c r="AB180" t="s">
        <v>457</v>
      </c>
      <c r="AC180" t="s">
        <v>1228</v>
      </c>
      <c r="AD180" t="s">
        <v>1261</v>
      </c>
      <c r="AE180" t="s">
        <v>1228</v>
      </c>
      <c r="AF180" t="s">
        <v>1261</v>
      </c>
      <c r="AG180" t="s">
        <v>1197</v>
      </c>
      <c r="AI180" t="s">
        <v>457</v>
      </c>
    </row>
    <row r="181" spans="1:33" ht="15">
      <c r="A181" t="s">
        <v>1954</v>
      </c>
      <c r="B181">
        <v>107</v>
      </c>
      <c r="C181" t="s">
        <v>1778</v>
      </c>
      <c r="E181" t="s">
        <v>1782</v>
      </c>
      <c r="F181" t="s">
        <v>1775</v>
      </c>
      <c r="K181" t="s">
        <v>1783</v>
      </c>
      <c r="T181" t="s">
        <v>2281</v>
      </c>
      <c r="V181" t="s">
        <v>1781</v>
      </c>
      <c r="X181" t="s">
        <v>1228</v>
      </c>
      <c r="Y181" t="s">
        <v>2282</v>
      </c>
      <c r="AC181" t="s">
        <v>1228</v>
      </c>
      <c r="AE181" t="s">
        <v>1197</v>
      </c>
      <c r="AF181" t="s">
        <v>2283</v>
      </c>
      <c r="AG181" t="s">
        <v>1197</v>
      </c>
    </row>
    <row r="182" spans="1:33" ht="15">
      <c r="A182" t="s">
        <v>1954</v>
      </c>
      <c r="B182">
        <v>108</v>
      </c>
      <c r="C182" t="s">
        <v>1784</v>
      </c>
      <c r="F182" t="s">
        <v>1775</v>
      </c>
      <c r="T182" t="s">
        <v>2284</v>
      </c>
      <c r="V182" t="s">
        <v>1228</v>
      </c>
      <c r="W182" t="s">
        <v>2285</v>
      </c>
      <c r="X182" t="s">
        <v>1228</v>
      </c>
      <c r="Y182" t="s">
        <v>2286</v>
      </c>
      <c r="AC182" t="s">
        <v>1228</v>
      </c>
      <c r="AE182" t="s">
        <v>1228</v>
      </c>
      <c r="AG182" t="s">
        <v>1197</v>
      </c>
    </row>
    <row r="183" spans="1:33" ht="15">
      <c r="A183" t="s">
        <v>1954</v>
      </c>
      <c r="B183">
        <v>109</v>
      </c>
      <c r="C183" t="s">
        <v>1773</v>
      </c>
      <c r="F183" t="s">
        <v>1775</v>
      </c>
      <c r="H183" t="s">
        <v>1785</v>
      </c>
      <c r="V183" t="s">
        <v>1197</v>
      </c>
      <c r="X183" t="s">
        <v>1197</v>
      </c>
      <c r="AC183" t="s">
        <v>1228</v>
      </c>
      <c r="AE183" t="s">
        <v>1228</v>
      </c>
      <c r="AG183" t="s">
        <v>1228</v>
      </c>
    </row>
    <row r="184" spans="1:33" ht="15">
      <c r="A184" t="s">
        <v>1954</v>
      </c>
      <c r="B184">
        <v>110</v>
      </c>
      <c r="C184" t="s">
        <v>1773</v>
      </c>
      <c r="E184" t="s">
        <v>1782</v>
      </c>
      <c r="F184" t="s">
        <v>1775</v>
      </c>
      <c r="H184" t="s">
        <v>1785</v>
      </c>
      <c r="T184" t="s">
        <v>2287</v>
      </c>
      <c r="V184" t="s">
        <v>1781</v>
      </c>
      <c r="X184" t="s">
        <v>1228</v>
      </c>
      <c r="AC184" t="s">
        <v>1228</v>
      </c>
      <c r="AE184" t="s">
        <v>1228</v>
      </c>
      <c r="AG184" t="s">
        <v>1197</v>
      </c>
    </row>
    <row r="185" spans="1:34" ht="15">
      <c r="A185" t="s">
        <v>1954</v>
      </c>
      <c r="B185">
        <v>111</v>
      </c>
      <c r="C185" t="s">
        <v>1778</v>
      </c>
      <c r="D185" t="s">
        <v>1774</v>
      </c>
      <c r="E185" t="s">
        <v>1782</v>
      </c>
      <c r="F185" t="s">
        <v>1775</v>
      </c>
      <c r="H185" t="s">
        <v>1785</v>
      </c>
      <c r="M185" t="s">
        <v>1779</v>
      </c>
      <c r="T185" t="s">
        <v>2288</v>
      </c>
      <c r="V185" t="s">
        <v>1197</v>
      </c>
      <c r="W185" t="s">
        <v>2289</v>
      </c>
      <c r="X185" t="s">
        <v>1228</v>
      </c>
      <c r="Y185" t="s">
        <v>2290</v>
      </c>
      <c r="AB185" t="s">
        <v>2291</v>
      </c>
      <c r="AC185" t="s">
        <v>1228</v>
      </c>
      <c r="AD185" t="s">
        <v>1298</v>
      </c>
      <c r="AE185" t="s">
        <v>1197</v>
      </c>
      <c r="AF185" t="s">
        <v>2292</v>
      </c>
      <c r="AG185" t="s">
        <v>1197</v>
      </c>
      <c r="AH185" t="s">
        <v>2293</v>
      </c>
    </row>
    <row r="186" spans="1:33" ht="15">
      <c r="A186" t="s">
        <v>1954</v>
      </c>
      <c r="B186">
        <v>112</v>
      </c>
      <c r="C186" t="s">
        <v>1784</v>
      </c>
      <c r="D186" t="s">
        <v>1774</v>
      </c>
      <c r="F186" t="s">
        <v>1775</v>
      </c>
      <c r="H186" t="s">
        <v>1785</v>
      </c>
      <c r="T186" t="s">
        <v>2294</v>
      </c>
      <c r="V186" t="s">
        <v>1781</v>
      </c>
      <c r="X186" t="s">
        <v>1228</v>
      </c>
      <c r="Y186" t="s">
        <v>2295</v>
      </c>
      <c r="AB186" t="s">
        <v>2296</v>
      </c>
      <c r="AC186" t="s">
        <v>1228</v>
      </c>
      <c r="AE186" t="s">
        <v>1228</v>
      </c>
      <c r="AG186" t="s">
        <v>1197</v>
      </c>
    </row>
    <row r="187" spans="1:35" ht="15">
      <c r="A187" t="s">
        <v>1954</v>
      </c>
      <c r="B187">
        <v>113</v>
      </c>
      <c r="C187" t="s">
        <v>1773</v>
      </c>
      <c r="D187" t="s">
        <v>1774</v>
      </c>
      <c r="F187" t="s">
        <v>1775</v>
      </c>
      <c r="H187" t="s">
        <v>1785</v>
      </c>
      <c r="T187" t="s">
        <v>2297</v>
      </c>
      <c r="V187" t="s">
        <v>1781</v>
      </c>
      <c r="X187" t="s">
        <v>1228</v>
      </c>
      <c r="Y187" t="s">
        <v>2298</v>
      </c>
      <c r="AB187" t="s">
        <v>2299</v>
      </c>
      <c r="AC187" t="s">
        <v>1228</v>
      </c>
      <c r="AE187" t="s">
        <v>1197</v>
      </c>
      <c r="AF187" t="s">
        <v>2300</v>
      </c>
      <c r="AG187" t="s">
        <v>1197</v>
      </c>
      <c r="AI187" t="s">
        <v>2301</v>
      </c>
    </row>
    <row r="188" spans="1:35" ht="15">
      <c r="A188" t="s">
        <v>1954</v>
      </c>
      <c r="B188">
        <v>114</v>
      </c>
      <c r="C188" t="s">
        <v>1773</v>
      </c>
      <c r="F188" t="s">
        <v>1775</v>
      </c>
      <c r="T188" t="s">
        <v>2302</v>
      </c>
      <c r="V188" t="s">
        <v>1781</v>
      </c>
      <c r="W188" t="s">
        <v>2303</v>
      </c>
      <c r="X188" t="s">
        <v>1197</v>
      </c>
      <c r="Y188" t="s">
        <v>2304</v>
      </c>
      <c r="AB188" t="s">
        <v>1837</v>
      </c>
      <c r="AC188" t="s">
        <v>1228</v>
      </c>
      <c r="AD188" t="s">
        <v>1287</v>
      </c>
      <c r="AE188" t="s">
        <v>1228</v>
      </c>
      <c r="AF188" t="s">
        <v>2305</v>
      </c>
      <c r="AG188" t="s">
        <v>1228</v>
      </c>
      <c r="AH188" t="s">
        <v>457</v>
      </c>
      <c r="AI188" t="s">
        <v>1261</v>
      </c>
    </row>
    <row r="189" spans="1:33" ht="15">
      <c r="A189" t="s">
        <v>1954</v>
      </c>
      <c r="B189">
        <v>115</v>
      </c>
      <c r="C189" t="s">
        <v>1784</v>
      </c>
      <c r="F189" t="s">
        <v>1775</v>
      </c>
      <c r="L189" t="s">
        <v>1792</v>
      </c>
      <c r="M189" t="s">
        <v>1779</v>
      </c>
      <c r="T189" t="s">
        <v>2306</v>
      </c>
      <c r="V189" t="s">
        <v>1781</v>
      </c>
      <c r="X189" t="s">
        <v>1197</v>
      </c>
      <c r="AC189" t="s">
        <v>1228</v>
      </c>
      <c r="AG189" t="s">
        <v>1197</v>
      </c>
    </row>
    <row r="190" spans="1:33" ht="15">
      <c r="A190" t="s">
        <v>1954</v>
      </c>
      <c r="B190">
        <v>116</v>
      </c>
      <c r="C190" t="s">
        <v>1778</v>
      </c>
      <c r="E190" t="s">
        <v>1782</v>
      </c>
      <c r="F190" t="s">
        <v>1775</v>
      </c>
      <c r="H190" t="s">
        <v>1785</v>
      </c>
      <c r="K190" t="s">
        <v>1783</v>
      </c>
      <c r="T190" t="s">
        <v>2307</v>
      </c>
      <c r="V190" t="s">
        <v>1781</v>
      </c>
      <c r="W190" t="s">
        <v>1287</v>
      </c>
      <c r="X190" t="s">
        <v>1197</v>
      </c>
      <c r="AB190" t="s">
        <v>1197</v>
      </c>
      <c r="AC190" t="s">
        <v>1228</v>
      </c>
      <c r="AE190" t="s">
        <v>1197</v>
      </c>
      <c r="AG190" t="s">
        <v>1228</v>
      </c>
    </row>
    <row r="191" spans="1:35" ht="15">
      <c r="A191" t="s">
        <v>1954</v>
      </c>
      <c r="B191">
        <v>117</v>
      </c>
      <c r="C191" t="s">
        <v>1773</v>
      </c>
      <c r="F191" t="s">
        <v>1775</v>
      </c>
      <c r="T191" t="s">
        <v>2308</v>
      </c>
      <c r="V191" t="s">
        <v>1197</v>
      </c>
      <c r="X191" t="s">
        <v>1197</v>
      </c>
      <c r="AB191" t="s">
        <v>2309</v>
      </c>
      <c r="AC191" t="s">
        <v>1228</v>
      </c>
      <c r="AE191" t="s">
        <v>1197</v>
      </c>
      <c r="AF191" t="s">
        <v>2310</v>
      </c>
      <c r="AG191" t="s">
        <v>1197</v>
      </c>
      <c r="AI191" t="s">
        <v>2311</v>
      </c>
    </row>
    <row r="192" spans="1:35" ht="15">
      <c r="A192" t="s">
        <v>1954</v>
      </c>
      <c r="B192">
        <v>118</v>
      </c>
      <c r="C192" t="s">
        <v>1778</v>
      </c>
      <c r="D192" t="s">
        <v>1774</v>
      </c>
      <c r="E192" t="s">
        <v>1782</v>
      </c>
      <c r="L192" t="s">
        <v>1792</v>
      </c>
      <c r="M192" t="s">
        <v>1779</v>
      </c>
      <c r="T192" t="s">
        <v>2312</v>
      </c>
      <c r="V192" t="s">
        <v>1781</v>
      </c>
      <c r="W192" t="s">
        <v>1220</v>
      </c>
      <c r="X192" t="s">
        <v>1197</v>
      </c>
      <c r="Y192" t="s">
        <v>2313</v>
      </c>
      <c r="AC192" t="s">
        <v>1228</v>
      </c>
      <c r="AD192" t="s">
        <v>1220</v>
      </c>
      <c r="AE192" t="s">
        <v>1228</v>
      </c>
      <c r="AF192" t="s">
        <v>1220</v>
      </c>
      <c r="AG192" t="s">
        <v>1228</v>
      </c>
      <c r="AH192" t="s">
        <v>2314</v>
      </c>
      <c r="AI192" t="s">
        <v>2315</v>
      </c>
    </row>
    <row r="193" spans="1:35" ht="15">
      <c r="A193" t="s">
        <v>1954</v>
      </c>
      <c r="B193">
        <v>119</v>
      </c>
      <c r="E193" t="s">
        <v>1782</v>
      </c>
      <c r="F193" t="s">
        <v>1775</v>
      </c>
      <c r="L193" t="s">
        <v>1792</v>
      </c>
      <c r="M193" t="s">
        <v>1779</v>
      </c>
      <c r="T193" t="s">
        <v>2316</v>
      </c>
      <c r="V193" t="s">
        <v>1781</v>
      </c>
      <c r="AB193" t="s">
        <v>2317</v>
      </c>
      <c r="AG193" t="s">
        <v>1228</v>
      </c>
      <c r="AH193" t="s">
        <v>2318</v>
      </c>
      <c r="AI193" t="s">
        <v>2319</v>
      </c>
    </row>
    <row r="194" spans="1:35" ht="15">
      <c r="A194" t="s">
        <v>1954</v>
      </c>
      <c r="B194">
        <v>120</v>
      </c>
      <c r="D194" t="s">
        <v>1774</v>
      </c>
      <c r="E194" t="s">
        <v>1782</v>
      </c>
      <c r="F194" t="s">
        <v>1775</v>
      </c>
      <c r="H194" t="s">
        <v>1785</v>
      </c>
      <c r="T194" t="s">
        <v>2320</v>
      </c>
      <c r="V194" t="s">
        <v>1781</v>
      </c>
      <c r="AD194" t="s">
        <v>2321</v>
      </c>
      <c r="AI194" t="s">
        <v>2322</v>
      </c>
    </row>
    <row r="195" spans="1:35" ht="15">
      <c r="A195" t="s">
        <v>1954</v>
      </c>
      <c r="B195">
        <v>121</v>
      </c>
      <c r="C195" t="s">
        <v>1778</v>
      </c>
      <c r="D195" t="s">
        <v>1774</v>
      </c>
      <c r="E195" t="s">
        <v>1782</v>
      </c>
      <c r="F195" t="s">
        <v>1775</v>
      </c>
      <c r="T195" t="s">
        <v>2323</v>
      </c>
      <c r="V195" t="s">
        <v>1197</v>
      </c>
      <c r="X195" t="s">
        <v>1197</v>
      </c>
      <c r="AB195" t="s">
        <v>1777</v>
      </c>
      <c r="AC195" t="s">
        <v>1228</v>
      </c>
      <c r="AD195" t="s">
        <v>1220</v>
      </c>
      <c r="AE195" t="s">
        <v>1197</v>
      </c>
      <c r="AF195" t="s">
        <v>1220</v>
      </c>
      <c r="AG195" t="s">
        <v>1197</v>
      </c>
      <c r="AI195" t="s">
        <v>2324</v>
      </c>
    </row>
    <row r="196" spans="1:33" ht="15">
      <c r="A196" t="s">
        <v>1954</v>
      </c>
      <c r="B196">
        <v>122</v>
      </c>
      <c r="C196" t="s">
        <v>1778</v>
      </c>
      <c r="D196" t="s">
        <v>1774</v>
      </c>
      <c r="F196" t="s">
        <v>1775</v>
      </c>
      <c r="T196" t="s">
        <v>2325</v>
      </c>
      <c r="V196" t="s">
        <v>1228</v>
      </c>
      <c r="W196" t="s">
        <v>2326</v>
      </c>
      <c r="X196" t="s">
        <v>1228</v>
      </c>
      <c r="Y196" t="s">
        <v>2327</v>
      </c>
      <c r="AB196" t="s">
        <v>2328</v>
      </c>
      <c r="AC196" t="s">
        <v>1228</v>
      </c>
      <c r="AE196" t="s">
        <v>1228</v>
      </c>
      <c r="AG196" t="s">
        <v>1228</v>
      </c>
    </row>
    <row r="197" spans="1:29" ht="15">
      <c r="A197" t="s">
        <v>1954</v>
      </c>
      <c r="B197">
        <v>123</v>
      </c>
      <c r="C197" t="s">
        <v>1784</v>
      </c>
      <c r="D197" t="s">
        <v>1774</v>
      </c>
      <c r="E197" t="s">
        <v>1782</v>
      </c>
      <c r="F197" t="s">
        <v>1775</v>
      </c>
      <c r="T197" t="s">
        <v>2329</v>
      </c>
      <c r="AC197" t="s">
        <v>1228</v>
      </c>
    </row>
    <row r="198" spans="1:31" ht="15">
      <c r="A198" t="s">
        <v>1954</v>
      </c>
      <c r="B198">
        <v>124</v>
      </c>
      <c r="C198" t="s">
        <v>1778</v>
      </c>
      <c r="D198" t="s">
        <v>1774</v>
      </c>
      <c r="E198" t="s">
        <v>1782</v>
      </c>
      <c r="F198" t="s">
        <v>1775</v>
      </c>
      <c r="H198" t="s">
        <v>1785</v>
      </c>
      <c r="M198" t="s">
        <v>1779</v>
      </c>
      <c r="T198" t="s">
        <v>2330</v>
      </c>
      <c r="V198" t="s">
        <v>1781</v>
      </c>
      <c r="X198" t="s">
        <v>1197</v>
      </c>
      <c r="AC198" t="s">
        <v>1228</v>
      </c>
      <c r="AE198" t="s">
        <v>1197</v>
      </c>
    </row>
    <row r="199" spans="1:33" ht="15">
      <c r="A199" t="s">
        <v>1954</v>
      </c>
      <c r="B199">
        <v>125</v>
      </c>
      <c r="C199" t="s">
        <v>1778</v>
      </c>
      <c r="F199" t="s">
        <v>1775</v>
      </c>
      <c r="M199" t="s">
        <v>1779</v>
      </c>
      <c r="T199" t="s">
        <v>2331</v>
      </c>
      <c r="V199" t="s">
        <v>1228</v>
      </c>
      <c r="W199" t="s">
        <v>2332</v>
      </c>
      <c r="X199" t="s">
        <v>1197</v>
      </c>
      <c r="AC199" t="s">
        <v>1228</v>
      </c>
      <c r="AE199" t="s">
        <v>1197</v>
      </c>
      <c r="AF199" t="s">
        <v>2333</v>
      </c>
      <c r="AG199" t="s">
        <v>1228</v>
      </c>
    </row>
    <row r="200" spans="1:33" ht="15">
      <c r="A200" t="s">
        <v>1954</v>
      </c>
      <c r="B200">
        <v>126</v>
      </c>
      <c r="C200" t="s">
        <v>1778</v>
      </c>
      <c r="F200" t="s">
        <v>1775</v>
      </c>
      <c r="T200" t="s">
        <v>2334</v>
      </c>
      <c r="V200" t="s">
        <v>1781</v>
      </c>
      <c r="X200" t="s">
        <v>1197</v>
      </c>
      <c r="AB200" t="s">
        <v>1197</v>
      </c>
      <c r="AC200" t="s">
        <v>1228</v>
      </c>
      <c r="AE200" t="s">
        <v>1228</v>
      </c>
      <c r="AF200" t="s">
        <v>1220</v>
      </c>
      <c r="AG200" t="s">
        <v>1197</v>
      </c>
    </row>
    <row r="201" spans="1:33" ht="15">
      <c r="A201" t="s">
        <v>1954</v>
      </c>
      <c r="B201">
        <v>127</v>
      </c>
      <c r="C201" t="s">
        <v>1773</v>
      </c>
      <c r="D201" t="s">
        <v>1774</v>
      </c>
      <c r="F201" t="s">
        <v>1775</v>
      </c>
      <c r="I201" t="s">
        <v>1790</v>
      </c>
      <c r="V201" t="s">
        <v>1781</v>
      </c>
      <c r="X201" t="s">
        <v>1197</v>
      </c>
      <c r="AC201" t="s">
        <v>1228</v>
      </c>
      <c r="AE201" t="s">
        <v>1197</v>
      </c>
      <c r="AF201" t="s">
        <v>2335</v>
      </c>
      <c r="AG201" t="s">
        <v>1197</v>
      </c>
    </row>
    <row r="202" spans="1:33" ht="15">
      <c r="A202" t="s">
        <v>1954</v>
      </c>
      <c r="B202">
        <v>128</v>
      </c>
      <c r="C202" t="s">
        <v>1778</v>
      </c>
      <c r="D202" t="s">
        <v>1774</v>
      </c>
      <c r="E202" t="s">
        <v>1782</v>
      </c>
      <c r="F202" t="s">
        <v>1775</v>
      </c>
      <c r="H202" t="s">
        <v>1785</v>
      </c>
      <c r="M202" t="s">
        <v>1779</v>
      </c>
      <c r="T202" t="s">
        <v>2336</v>
      </c>
      <c r="V202" t="s">
        <v>1781</v>
      </c>
      <c r="X202" t="s">
        <v>1197</v>
      </c>
      <c r="AC202" t="s">
        <v>1228</v>
      </c>
      <c r="AE202" t="s">
        <v>1228</v>
      </c>
      <c r="AG202" t="s">
        <v>1228</v>
      </c>
    </row>
    <row r="203" spans="1:33" ht="15">
      <c r="A203" t="s">
        <v>1954</v>
      </c>
      <c r="B203">
        <v>129</v>
      </c>
      <c r="C203" t="s">
        <v>1773</v>
      </c>
      <c r="T203" t="s">
        <v>2337</v>
      </c>
      <c r="V203" t="s">
        <v>1781</v>
      </c>
      <c r="W203" t="s">
        <v>2338</v>
      </c>
      <c r="X203" t="s">
        <v>1197</v>
      </c>
      <c r="AC203" t="s">
        <v>1228</v>
      </c>
      <c r="AE203" t="s">
        <v>1228</v>
      </c>
      <c r="AG203" t="s">
        <v>1197</v>
      </c>
    </row>
    <row r="204" spans="1:33" ht="15">
      <c r="A204" t="s">
        <v>1954</v>
      </c>
      <c r="B204">
        <v>130</v>
      </c>
      <c r="C204" t="s">
        <v>1773</v>
      </c>
      <c r="N204" t="s">
        <v>2339</v>
      </c>
      <c r="T204" t="s">
        <v>2340</v>
      </c>
      <c r="V204" t="s">
        <v>1197</v>
      </c>
      <c r="X204" t="s">
        <v>1197</v>
      </c>
      <c r="Y204" t="s">
        <v>457</v>
      </c>
      <c r="AC204" t="s">
        <v>1228</v>
      </c>
      <c r="AE204" t="s">
        <v>1197</v>
      </c>
      <c r="AF204" t="s">
        <v>2341</v>
      </c>
      <c r="AG204" t="s">
        <v>1197</v>
      </c>
    </row>
    <row r="205" spans="1:33" ht="15">
      <c r="A205" t="s">
        <v>1954</v>
      </c>
      <c r="B205">
        <v>131</v>
      </c>
      <c r="C205" t="s">
        <v>1778</v>
      </c>
      <c r="D205" t="s">
        <v>1774</v>
      </c>
      <c r="E205" t="s">
        <v>1782</v>
      </c>
      <c r="F205" t="s">
        <v>1775</v>
      </c>
      <c r="H205" t="s">
        <v>1785</v>
      </c>
      <c r="L205" t="s">
        <v>1792</v>
      </c>
      <c r="M205" t="s">
        <v>1779</v>
      </c>
      <c r="T205" t="s">
        <v>2342</v>
      </c>
      <c r="V205" t="s">
        <v>1781</v>
      </c>
      <c r="W205" t="s">
        <v>2343</v>
      </c>
      <c r="X205" t="s">
        <v>1197</v>
      </c>
      <c r="AB205" t="s">
        <v>2344</v>
      </c>
      <c r="AC205" t="s">
        <v>1228</v>
      </c>
      <c r="AE205" t="s">
        <v>1197</v>
      </c>
      <c r="AF205" t="s">
        <v>2345</v>
      </c>
      <c r="AG205" t="s">
        <v>1228</v>
      </c>
    </row>
    <row r="206" spans="1:33" ht="15">
      <c r="A206" t="s">
        <v>1954</v>
      </c>
      <c r="B206">
        <v>132</v>
      </c>
      <c r="C206" t="s">
        <v>1773</v>
      </c>
      <c r="F206" t="s">
        <v>1775</v>
      </c>
      <c r="V206" t="s">
        <v>1781</v>
      </c>
      <c r="X206" t="s">
        <v>1197</v>
      </c>
      <c r="AC206" t="s">
        <v>1228</v>
      </c>
      <c r="AE206" t="s">
        <v>1228</v>
      </c>
      <c r="AG206" t="s">
        <v>1197</v>
      </c>
    </row>
    <row r="207" spans="1:35" ht="15">
      <c r="A207" t="s">
        <v>1954</v>
      </c>
      <c r="B207">
        <v>133</v>
      </c>
      <c r="C207" t="s">
        <v>1778</v>
      </c>
      <c r="D207" t="s">
        <v>1774</v>
      </c>
      <c r="E207" t="s">
        <v>1782</v>
      </c>
      <c r="M207" t="s">
        <v>1779</v>
      </c>
      <c r="T207" t="s">
        <v>2346</v>
      </c>
      <c r="V207" t="s">
        <v>1781</v>
      </c>
      <c r="X207" t="s">
        <v>1197</v>
      </c>
      <c r="AB207" t="s">
        <v>2347</v>
      </c>
      <c r="AC207" t="s">
        <v>1228</v>
      </c>
      <c r="AD207" t="s">
        <v>2348</v>
      </c>
      <c r="AE207" t="s">
        <v>1197</v>
      </c>
      <c r="AF207" t="s">
        <v>2349</v>
      </c>
      <c r="AG207" t="s">
        <v>1228</v>
      </c>
      <c r="AI207" t="s">
        <v>2350</v>
      </c>
    </row>
    <row r="208" spans="1:35" ht="15">
      <c r="A208" t="s">
        <v>1954</v>
      </c>
      <c r="B208">
        <v>134</v>
      </c>
      <c r="C208" t="s">
        <v>1778</v>
      </c>
      <c r="E208" t="s">
        <v>1782</v>
      </c>
      <c r="T208" t="s">
        <v>2351</v>
      </c>
      <c r="V208" t="s">
        <v>1197</v>
      </c>
      <c r="X208" t="s">
        <v>1197</v>
      </c>
      <c r="AB208" t="s">
        <v>1777</v>
      </c>
      <c r="AC208" t="s">
        <v>1228</v>
      </c>
      <c r="AD208" t="s">
        <v>1777</v>
      </c>
      <c r="AE208" t="s">
        <v>1228</v>
      </c>
      <c r="AF208" t="s">
        <v>2352</v>
      </c>
      <c r="AG208" t="s">
        <v>1197</v>
      </c>
      <c r="AI208" t="s">
        <v>2352</v>
      </c>
    </row>
    <row r="209" spans="1:35" ht="15">
      <c r="A209" t="s">
        <v>1954</v>
      </c>
      <c r="B209">
        <v>135</v>
      </c>
      <c r="C209" t="s">
        <v>1784</v>
      </c>
      <c r="D209" t="s">
        <v>1774</v>
      </c>
      <c r="E209" t="s">
        <v>1782</v>
      </c>
      <c r="F209" t="s">
        <v>1775</v>
      </c>
      <c r="M209" t="s">
        <v>1779</v>
      </c>
      <c r="T209" t="s">
        <v>2353</v>
      </c>
      <c r="V209" t="s">
        <v>1781</v>
      </c>
      <c r="X209" t="s">
        <v>1197</v>
      </c>
      <c r="AB209" t="s">
        <v>2354</v>
      </c>
      <c r="AC209" t="s">
        <v>1228</v>
      </c>
      <c r="AD209" t="s">
        <v>1882</v>
      </c>
      <c r="AE209" t="s">
        <v>1228</v>
      </c>
      <c r="AF209" t="s">
        <v>1882</v>
      </c>
      <c r="AG209" t="s">
        <v>1228</v>
      </c>
      <c r="AI209" t="s">
        <v>1882</v>
      </c>
    </row>
    <row r="210" spans="1:35" ht="15">
      <c r="A210" t="s">
        <v>1954</v>
      </c>
      <c r="B210">
        <v>136</v>
      </c>
      <c r="C210" t="s">
        <v>1778</v>
      </c>
      <c r="D210" t="s">
        <v>1774</v>
      </c>
      <c r="E210" t="s">
        <v>1782</v>
      </c>
      <c r="F210" t="s">
        <v>1775</v>
      </c>
      <c r="H210" t="s">
        <v>1785</v>
      </c>
      <c r="M210" t="s">
        <v>1779</v>
      </c>
      <c r="T210" t="s">
        <v>2355</v>
      </c>
      <c r="V210" t="s">
        <v>1781</v>
      </c>
      <c r="X210" t="s">
        <v>1228</v>
      </c>
      <c r="Y210" t="s">
        <v>2356</v>
      </c>
      <c r="AB210" t="s">
        <v>1261</v>
      </c>
      <c r="AC210" t="s">
        <v>1228</v>
      </c>
      <c r="AE210" t="s">
        <v>1197</v>
      </c>
      <c r="AF210" t="s">
        <v>2357</v>
      </c>
      <c r="AG210" t="s">
        <v>1228</v>
      </c>
      <c r="AI210" t="s">
        <v>1261</v>
      </c>
    </row>
    <row r="211" spans="1:33" ht="15">
      <c r="A211" t="s">
        <v>1954</v>
      </c>
      <c r="B211">
        <v>137</v>
      </c>
      <c r="C211" t="s">
        <v>1778</v>
      </c>
      <c r="D211" t="s">
        <v>1774</v>
      </c>
      <c r="E211" t="s">
        <v>1782</v>
      </c>
      <c r="F211" t="s">
        <v>1775</v>
      </c>
      <c r="T211" t="s">
        <v>2358</v>
      </c>
      <c r="V211" t="s">
        <v>1781</v>
      </c>
      <c r="X211" t="s">
        <v>1197</v>
      </c>
      <c r="AC211" t="s">
        <v>1228</v>
      </c>
      <c r="AE211" t="s">
        <v>1197</v>
      </c>
      <c r="AF211" t="s">
        <v>2359</v>
      </c>
      <c r="AG211" t="s">
        <v>1228</v>
      </c>
    </row>
    <row r="212" spans="1:33" ht="15">
      <c r="A212" t="s">
        <v>1954</v>
      </c>
      <c r="B212">
        <v>138</v>
      </c>
      <c r="C212" t="s">
        <v>1784</v>
      </c>
      <c r="D212" t="s">
        <v>1774</v>
      </c>
      <c r="E212" t="s">
        <v>1782</v>
      </c>
      <c r="F212" t="s">
        <v>1775</v>
      </c>
      <c r="L212" t="s">
        <v>1792</v>
      </c>
      <c r="V212" t="s">
        <v>1228</v>
      </c>
      <c r="X212" t="s">
        <v>1197</v>
      </c>
      <c r="AE212" t="s">
        <v>1197</v>
      </c>
      <c r="AG212" t="s">
        <v>1197</v>
      </c>
    </row>
    <row r="213" spans="1:33" ht="15">
      <c r="A213" t="s">
        <v>1954</v>
      </c>
      <c r="B213">
        <v>139</v>
      </c>
      <c r="C213" t="s">
        <v>1784</v>
      </c>
      <c r="D213" t="s">
        <v>1774</v>
      </c>
      <c r="E213" t="s">
        <v>1782</v>
      </c>
      <c r="F213" t="s">
        <v>1775</v>
      </c>
      <c r="L213" t="s">
        <v>1792</v>
      </c>
      <c r="M213" t="s">
        <v>1779</v>
      </c>
      <c r="N213" t="s">
        <v>2360</v>
      </c>
      <c r="T213" t="s">
        <v>2361</v>
      </c>
      <c r="W213" t="s">
        <v>2362</v>
      </c>
      <c r="X213" t="s">
        <v>1197</v>
      </c>
      <c r="AB213" t="s">
        <v>2363</v>
      </c>
      <c r="AC213" t="s">
        <v>1228</v>
      </c>
      <c r="AE213" t="s">
        <v>1228</v>
      </c>
      <c r="AG213" t="s">
        <v>1228</v>
      </c>
    </row>
    <row r="214" spans="1:33" ht="15">
      <c r="A214" t="s">
        <v>1954</v>
      </c>
      <c r="B214">
        <v>140</v>
      </c>
      <c r="C214" t="s">
        <v>1784</v>
      </c>
      <c r="D214" t="s">
        <v>1774</v>
      </c>
      <c r="E214" t="s">
        <v>1782</v>
      </c>
      <c r="F214" t="s">
        <v>1775</v>
      </c>
      <c r="M214" t="s">
        <v>1779</v>
      </c>
      <c r="V214" t="s">
        <v>1781</v>
      </c>
      <c r="X214" t="s">
        <v>1197</v>
      </c>
      <c r="AC214" t="s">
        <v>1228</v>
      </c>
      <c r="AE214" t="s">
        <v>1228</v>
      </c>
      <c r="AG214" t="s">
        <v>1228</v>
      </c>
    </row>
    <row r="215" spans="1:34" ht="15">
      <c r="A215" t="s">
        <v>1954</v>
      </c>
      <c r="B215">
        <v>141</v>
      </c>
      <c r="C215" t="s">
        <v>1784</v>
      </c>
      <c r="D215" t="s">
        <v>1774</v>
      </c>
      <c r="E215" t="s">
        <v>1782</v>
      </c>
      <c r="F215" t="s">
        <v>1775</v>
      </c>
      <c r="K215" t="s">
        <v>1783</v>
      </c>
      <c r="T215" t="s">
        <v>2364</v>
      </c>
      <c r="V215" t="s">
        <v>1781</v>
      </c>
      <c r="X215" t="s">
        <v>1228</v>
      </c>
      <c r="Y215" t="s">
        <v>2365</v>
      </c>
      <c r="AB215" t="s">
        <v>2366</v>
      </c>
      <c r="AC215" t="s">
        <v>1228</v>
      </c>
      <c r="AE215" t="s">
        <v>1228</v>
      </c>
      <c r="AG215" t="s">
        <v>1228</v>
      </c>
      <c r="AH215" t="s">
        <v>2367</v>
      </c>
    </row>
  </sheetData>
  <autoFilter ref="A1:AI215"/>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6272F-9094-462B-A481-676163333F32}">
  <dimension ref="A1:B22"/>
  <sheetViews>
    <sheetView workbookViewId="0" topLeftCell="A1"/>
  </sheetViews>
  <sheetFormatPr defaultColWidth="9.140625" defaultRowHeight="15"/>
  <cols>
    <col min="1" max="1" width="24.8515625" style="0" bestFit="1" customWidth="1"/>
    <col min="2" max="2" width="21.421875" style="0" bestFit="1" customWidth="1"/>
  </cols>
  <sheetData>
    <row r="1" ht="18.6">
      <c r="A1" s="12" t="s">
        <v>21</v>
      </c>
    </row>
    <row r="2" ht="15" thickBot="1">
      <c r="A2" s="37"/>
    </row>
    <row r="3" spans="1:2" ht="15.6">
      <c r="A3" s="50" t="s">
        <v>2368</v>
      </c>
      <c r="B3" s="52"/>
    </row>
    <row r="4" spans="1:2" ht="15">
      <c r="A4" s="65" t="s">
        <v>1740</v>
      </c>
      <c r="B4" s="55" t="s">
        <v>1954</v>
      </c>
    </row>
    <row r="5" spans="1:2" ht="15">
      <c r="A5" s="65" t="s">
        <v>1711</v>
      </c>
      <c r="B5" s="55" t="s">
        <v>1105</v>
      </c>
    </row>
    <row r="6" spans="1:2" ht="15">
      <c r="A6" s="53"/>
      <c r="B6" s="55"/>
    </row>
    <row r="7" spans="1:2" ht="15">
      <c r="A7" s="65" t="s">
        <v>1759</v>
      </c>
      <c r="B7" s="55" t="s">
        <v>1096</v>
      </c>
    </row>
    <row r="8" spans="1:2" ht="15">
      <c r="A8" s="56" t="s">
        <v>1197</v>
      </c>
      <c r="B8" s="67">
        <v>17</v>
      </c>
    </row>
    <row r="9" spans="1:2" ht="15">
      <c r="A9" s="56" t="s">
        <v>1781</v>
      </c>
      <c r="B9" s="67">
        <v>96</v>
      </c>
    </row>
    <row r="10" spans="1:2" ht="15">
      <c r="A10" s="56" t="s">
        <v>1228</v>
      </c>
      <c r="B10" s="67">
        <v>26</v>
      </c>
    </row>
    <row r="11" spans="1:2" ht="15">
      <c r="A11" s="56" t="s">
        <v>1107</v>
      </c>
      <c r="B11" s="67">
        <v>2</v>
      </c>
    </row>
    <row r="12" spans="1:2" ht="15">
      <c r="A12" s="56" t="s">
        <v>1099</v>
      </c>
      <c r="B12" s="67">
        <v>141</v>
      </c>
    </row>
    <row r="13" spans="1:2" ht="15">
      <c r="A13" s="56"/>
      <c r="B13" s="67"/>
    </row>
    <row r="14" spans="1:2" ht="15">
      <c r="A14" s="65" t="s">
        <v>1740</v>
      </c>
      <c r="B14" s="55" t="s">
        <v>1772</v>
      </c>
    </row>
    <row r="15" spans="1:2" ht="15">
      <c r="A15" s="65" t="s">
        <v>1711</v>
      </c>
      <c r="B15" s="55" t="s">
        <v>1105</v>
      </c>
    </row>
    <row r="16" spans="1:2" ht="15">
      <c r="A16" s="53"/>
      <c r="B16" s="55"/>
    </row>
    <row r="17" spans="1:2" ht="15">
      <c r="A17" s="65" t="s">
        <v>1759</v>
      </c>
      <c r="B17" s="55" t="s">
        <v>1096</v>
      </c>
    </row>
    <row r="18" spans="1:2" ht="15">
      <c r="A18" s="56" t="s">
        <v>1197</v>
      </c>
      <c r="B18" s="67">
        <v>14</v>
      </c>
    </row>
    <row r="19" spans="1:2" ht="15">
      <c r="A19" s="56" t="s">
        <v>1781</v>
      </c>
      <c r="B19" s="67">
        <v>28</v>
      </c>
    </row>
    <row r="20" spans="1:2" ht="15">
      <c r="A20" s="56" t="s">
        <v>1228</v>
      </c>
      <c r="B20" s="67">
        <v>28</v>
      </c>
    </row>
    <row r="21" spans="1:2" ht="15">
      <c r="A21" s="56" t="s">
        <v>1107</v>
      </c>
      <c r="B21" s="67">
        <v>3</v>
      </c>
    </row>
    <row r="22" spans="1:2" ht="15" thickBot="1">
      <c r="A22" s="60" t="s">
        <v>1099</v>
      </c>
      <c r="B22" s="68">
        <v>73</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596FF-948A-4171-9122-FA3D84FF1135}">
  <dimension ref="A1:B37"/>
  <sheetViews>
    <sheetView workbookViewId="0" topLeftCell="A1"/>
  </sheetViews>
  <sheetFormatPr defaultColWidth="8.7109375" defaultRowHeight="15"/>
  <cols>
    <col min="1" max="1" width="26.28125" style="128" customWidth="1"/>
    <col min="2" max="2" width="71.57421875" style="54" customWidth="1"/>
    <col min="3" max="16384" width="8.7109375" style="54" customWidth="1"/>
  </cols>
  <sheetData>
    <row r="1" spans="1:2" ht="15">
      <c r="A1" s="18" t="s">
        <v>1706</v>
      </c>
      <c r="B1" s="131" t="s">
        <v>1707</v>
      </c>
    </row>
    <row r="2" spans="1:2" ht="15">
      <c r="A2" t="s">
        <v>1407</v>
      </c>
      <c r="B2" s="13" t="s">
        <v>1407</v>
      </c>
    </row>
    <row r="3" spans="1:2" ht="15">
      <c r="A3" t="s">
        <v>1711</v>
      </c>
      <c r="B3" s="129" t="s">
        <v>2369</v>
      </c>
    </row>
    <row r="4" spans="1:2" ht="15">
      <c r="A4" s="127" t="s">
        <v>2370</v>
      </c>
      <c r="B4" s="13"/>
    </row>
    <row r="5" spans="1:2" ht="15">
      <c r="A5" s="130" t="s">
        <v>1741</v>
      </c>
      <c r="B5" s="13" t="s">
        <v>1774</v>
      </c>
    </row>
    <row r="6" spans="1:2" ht="15">
      <c r="A6" s="130" t="s">
        <v>1742</v>
      </c>
      <c r="B6" s="13" t="s">
        <v>2371</v>
      </c>
    </row>
    <row r="7" spans="1:2" ht="15">
      <c r="A7" t="s">
        <v>1743</v>
      </c>
      <c r="B7" s="129" t="s">
        <v>1775</v>
      </c>
    </row>
    <row r="8" spans="1:2" ht="15">
      <c r="A8" t="s">
        <v>1744</v>
      </c>
      <c r="B8" s="129" t="s">
        <v>1789</v>
      </c>
    </row>
    <row r="9" spans="1:2" ht="15">
      <c r="A9" t="s">
        <v>1745</v>
      </c>
      <c r="B9" s="129" t="s">
        <v>1785</v>
      </c>
    </row>
    <row r="10" spans="1:2" ht="15">
      <c r="A10" t="s">
        <v>1746</v>
      </c>
      <c r="B10" s="129" t="s">
        <v>1790</v>
      </c>
    </row>
    <row r="11" spans="1:2" ht="15">
      <c r="A11" t="s">
        <v>1747</v>
      </c>
      <c r="B11" s="129" t="s">
        <v>2372</v>
      </c>
    </row>
    <row r="12" spans="1:2" ht="15">
      <c r="A12" t="s">
        <v>1748</v>
      </c>
      <c r="B12" s="129" t="s">
        <v>1783</v>
      </c>
    </row>
    <row r="13" spans="1:2" ht="15">
      <c r="A13" t="s">
        <v>1749</v>
      </c>
      <c r="B13" s="129" t="s">
        <v>1792</v>
      </c>
    </row>
    <row r="14" spans="1:2" ht="15">
      <c r="A14" t="s">
        <v>1750</v>
      </c>
      <c r="B14" s="129" t="s">
        <v>1779</v>
      </c>
    </row>
    <row r="15" spans="1:2" ht="15">
      <c r="A15" t="s">
        <v>1751</v>
      </c>
      <c r="B15" s="129" t="s">
        <v>2373</v>
      </c>
    </row>
    <row r="16" spans="1:2" ht="15">
      <c r="A16" s="127" t="s">
        <v>2374</v>
      </c>
      <c r="B16" s="13"/>
    </row>
    <row r="17" spans="1:2" ht="15">
      <c r="A17" t="s">
        <v>1752</v>
      </c>
      <c r="B17" s="129" t="s">
        <v>2375</v>
      </c>
    </row>
    <row r="18" spans="1:2" ht="15">
      <c r="A18" t="s">
        <v>1753</v>
      </c>
      <c r="B18" s="129" t="s">
        <v>2376</v>
      </c>
    </row>
    <row r="19" spans="1:2" ht="15">
      <c r="A19" t="s">
        <v>1754</v>
      </c>
      <c r="B19" s="129" t="s">
        <v>2377</v>
      </c>
    </row>
    <row r="20" spans="1:2" ht="15">
      <c r="A20" t="s">
        <v>1755</v>
      </c>
      <c r="B20" s="129" t="s">
        <v>2378</v>
      </c>
    </row>
    <row r="21" spans="1:2" ht="15">
      <c r="A21" t="s">
        <v>1756</v>
      </c>
      <c r="B21" s="129" t="s">
        <v>2379</v>
      </c>
    </row>
    <row r="22" spans="1:2" ht="29.1">
      <c r="A22" t="s">
        <v>1757</v>
      </c>
      <c r="B22" s="129" t="s">
        <v>2380</v>
      </c>
    </row>
    <row r="23" spans="1:2" ht="43.5">
      <c r="A23" t="s">
        <v>1758</v>
      </c>
      <c r="B23" s="129" t="s">
        <v>2381</v>
      </c>
    </row>
    <row r="24" spans="1:2" ht="29.1">
      <c r="A24" t="s">
        <v>1759</v>
      </c>
      <c r="B24" s="129" t="s">
        <v>2382</v>
      </c>
    </row>
    <row r="25" spans="1:2" ht="15">
      <c r="A25" t="s">
        <v>1760</v>
      </c>
      <c r="B25" s="129" t="s">
        <v>2383</v>
      </c>
    </row>
    <row r="26" spans="1:2" ht="43.5">
      <c r="A26" t="s">
        <v>1761</v>
      </c>
      <c r="B26" s="129" t="s">
        <v>2384</v>
      </c>
    </row>
    <row r="27" spans="1:2" ht="15">
      <c r="A27" t="s">
        <v>1762</v>
      </c>
      <c r="B27" s="129" t="s">
        <v>2385</v>
      </c>
    </row>
    <row r="28" spans="1:2" ht="43.5">
      <c r="A28" t="s">
        <v>1763</v>
      </c>
      <c r="B28" s="129" t="s">
        <v>2386</v>
      </c>
    </row>
    <row r="29" spans="1:2" ht="15">
      <c r="A29" t="s">
        <v>1764</v>
      </c>
      <c r="B29" s="129" t="s">
        <v>1867</v>
      </c>
    </row>
    <row r="30" spans="1:2" ht="29.1">
      <c r="A30" t="s">
        <v>1765</v>
      </c>
      <c r="B30" s="129" t="s">
        <v>2387</v>
      </c>
    </row>
    <row r="31" spans="1:2" ht="29.1">
      <c r="A31" t="s">
        <v>1766</v>
      </c>
      <c r="B31" s="129" t="s">
        <v>2388</v>
      </c>
    </row>
    <row r="32" spans="1:2" ht="15">
      <c r="A32" t="s">
        <v>1767</v>
      </c>
      <c r="B32" s="129" t="s">
        <v>2389</v>
      </c>
    </row>
    <row r="33" spans="1:2" ht="29.1">
      <c r="A33" t="s">
        <v>1768</v>
      </c>
      <c r="B33" s="129" t="s">
        <v>2390</v>
      </c>
    </row>
    <row r="34" spans="1:2" ht="29.1">
      <c r="A34" t="s">
        <v>1769</v>
      </c>
      <c r="B34" s="129" t="s">
        <v>2391</v>
      </c>
    </row>
    <row r="35" spans="1:2" ht="57.95">
      <c r="A35" t="s">
        <v>1770</v>
      </c>
      <c r="B35" s="129" t="s">
        <v>2392</v>
      </c>
    </row>
    <row r="36" spans="1:2" ht="15">
      <c r="A36" t="s">
        <v>1771</v>
      </c>
      <c r="B36" s="129" t="s">
        <v>2393</v>
      </c>
    </row>
    <row r="37" spans="1:2" ht="15">
      <c r="A37" t="s">
        <v>1189</v>
      </c>
      <c r="B37" s="129" t="s">
        <v>2394</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E61A5-1E14-48AC-BDF4-93C163529081}">
  <dimension ref="A1:C31"/>
  <sheetViews>
    <sheetView workbookViewId="0" topLeftCell="A1"/>
  </sheetViews>
  <sheetFormatPr defaultColWidth="9.140625" defaultRowHeight="15"/>
  <cols>
    <col min="1" max="1" width="33.00390625" style="0" bestFit="1" customWidth="1"/>
    <col min="2" max="2" width="22.421875" style="0" bestFit="1" customWidth="1"/>
    <col min="3" max="3" width="15.57421875" style="0" bestFit="1" customWidth="1"/>
  </cols>
  <sheetData>
    <row r="1" ht="18.6">
      <c r="A1" s="12" t="s">
        <v>23</v>
      </c>
    </row>
    <row r="2" spans="1:2" s="37" customFormat="1" ht="30.6" customHeight="1">
      <c r="A2" s="152" t="s">
        <v>2395</v>
      </c>
      <c r="B2" s="152"/>
    </row>
    <row r="3" s="37" customFormat="1" ht="15" thickBot="1">
      <c r="A3" s="3"/>
    </row>
    <row r="4" spans="1:3" ht="15.95" thickBot="1">
      <c r="A4" s="50" t="s">
        <v>2396</v>
      </c>
      <c r="B4" s="51"/>
      <c r="C4" s="52"/>
    </row>
    <row r="5" spans="1:3" ht="15" thickBot="1">
      <c r="A5" s="70" t="s">
        <v>1158</v>
      </c>
      <c r="B5" s="71" t="s">
        <v>1105</v>
      </c>
      <c r="C5" s="52"/>
    </row>
    <row r="6" spans="1:3" ht="15" thickBot="1">
      <c r="A6" s="70" t="s">
        <v>1191</v>
      </c>
      <c r="B6" s="71" t="s">
        <v>1105</v>
      </c>
      <c r="C6" s="55"/>
    </row>
    <row r="7" spans="1:3" ht="15" thickBot="1">
      <c r="A7" s="70" t="s">
        <v>1192</v>
      </c>
      <c r="B7" s="71" t="s">
        <v>1105</v>
      </c>
      <c r="C7" s="55"/>
    </row>
    <row r="8" spans="1:3" ht="15" thickBot="1">
      <c r="A8" s="70" t="s">
        <v>1193</v>
      </c>
      <c r="B8" s="71" t="s">
        <v>1105</v>
      </c>
      <c r="C8" s="55"/>
    </row>
    <row r="9" spans="1:3" ht="15" thickBot="1">
      <c r="A9" s="70" t="s">
        <v>111</v>
      </c>
      <c r="B9" s="71" t="s">
        <v>1105</v>
      </c>
      <c r="C9" s="55"/>
    </row>
    <row r="10" spans="1:3" ht="15" thickBot="1">
      <c r="A10" s="53"/>
      <c r="B10" s="54"/>
      <c r="C10" s="55"/>
    </row>
    <row r="11" spans="1:3" ht="29.45" thickBot="1">
      <c r="A11" s="119" t="s">
        <v>1096</v>
      </c>
      <c r="B11" s="113" t="s">
        <v>1354</v>
      </c>
      <c r="C11" s="114" t="s">
        <v>1355</v>
      </c>
    </row>
    <row r="12" spans="1:3" ht="15" thickBot="1">
      <c r="A12" s="116">
        <v>213</v>
      </c>
      <c r="B12" s="117">
        <v>4.5754716981132075</v>
      </c>
      <c r="C12" s="146">
        <v>26465.541995192303</v>
      </c>
    </row>
    <row r="13" ht="15" thickBot="1"/>
    <row r="14" spans="1:3" ht="15.95" thickBot="1">
      <c r="A14" s="50" t="s">
        <v>2397</v>
      </c>
      <c r="B14" s="51"/>
      <c r="C14" s="52"/>
    </row>
    <row r="15" spans="1:3" ht="15" thickBot="1">
      <c r="A15" s="70" t="s">
        <v>1408</v>
      </c>
      <c r="B15" s="71" t="s">
        <v>1105</v>
      </c>
      <c r="C15" s="52"/>
    </row>
    <row r="16" spans="1:3" ht="15" thickBot="1">
      <c r="A16" s="70" t="s">
        <v>1411</v>
      </c>
      <c r="B16" s="71" t="s">
        <v>1105</v>
      </c>
      <c r="C16" s="55"/>
    </row>
    <row r="17" spans="1:3" ht="15" thickBot="1">
      <c r="A17" s="70" t="s">
        <v>1412</v>
      </c>
      <c r="B17" s="71" t="s">
        <v>1105</v>
      </c>
      <c r="C17" s="55"/>
    </row>
    <row r="18" spans="1:3" ht="15" thickBot="1">
      <c r="A18" s="70" t="s">
        <v>1459</v>
      </c>
      <c r="B18" s="71" t="s">
        <v>1105</v>
      </c>
      <c r="C18" s="55"/>
    </row>
    <row r="19" spans="1:3" ht="15" thickBot="1">
      <c r="A19" s="70" t="s">
        <v>1413</v>
      </c>
      <c r="B19" s="71" t="s">
        <v>1105</v>
      </c>
      <c r="C19" s="55"/>
    </row>
    <row r="20" spans="1:3" ht="15" thickBot="1">
      <c r="A20" s="70" t="s">
        <v>111</v>
      </c>
      <c r="B20" s="71" t="s">
        <v>1105</v>
      </c>
      <c r="C20" s="55"/>
    </row>
    <row r="21" spans="1:3" ht="15" thickBot="1">
      <c r="A21" s="53"/>
      <c r="B21" s="54"/>
      <c r="C21" s="55"/>
    </row>
    <row r="22" spans="1:3" ht="44.1" thickBot="1">
      <c r="A22" s="119" t="s">
        <v>1096</v>
      </c>
      <c r="B22" s="113" t="s">
        <v>1098</v>
      </c>
      <c r="C22" s="114" t="s">
        <v>2398</v>
      </c>
    </row>
    <row r="23" spans="1:3" ht="15" thickBot="1">
      <c r="A23" s="116">
        <v>1130</v>
      </c>
      <c r="B23" s="117">
        <v>-5.2376023391812865</v>
      </c>
      <c r="C23" s="118">
        <v>-6700.57523943662</v>
      </c>
    </row>
    <row r="24" ht="15" thickBot="1"/>
    <row r="25" spans="1:3" ht="15.95" thickBot="1">
      <c r="A25" s="143" t="s">
        <v>2399</v>
      </c>
      <c r="B25" s="120"/>
      <c r="C25" s="71"/>
    </row>
    <row r="26" spans="1:3" ht="15" thickBot="1">
      <c r="A26" s="147" t="s">
        <v>101</v>
      </c>
      <c r="B26" s="148" t="s">
        <v>1105</v>
      </c>
      <c r="C26" s="55"/>
    </row>
    <row r="27" spans="1:3" ht="15" thickBot="1">
      <c r="A27" s="70" t="s">
        <v>96</v>
      </c>
      <c r="B27" s="71" t="s">
        <v>1105</v>
      </c>
      <c r="C27" s="55"/>
    </row>
    <row r="28" spans="1:3" ht="15" thickBot="1">
      <c r="A28" s="70" t="s">
        <v>111</v>
      </c>
      <c r="B28" s="71" t="s">
        <v>1105</v>
      </c>
      <c r="C28" s="55"/>
    </row>
    <row r="29" spans="1:3" ht="15" thickBot="1">
      <c r="A29" s="53"/>
      <c r="B29" s="54"/>
      <c r="C29" s="55"/>
    </row>
    <row r="30" spans="1:3" ht="29.45" thickBot="1">
      <c r="A30" s="119" t="s">
        <v>1096</v>
      </c>
      <c r="B30" s="113" t="s">
        <v>1098</v>
      </c>
      <c r="C30" s="114" t="s">
        <v>2400</v>
      </c>
    </row>
    <row r="31" spans="1:3" ht="15" thickBot="1">
      <c r="A31" s="116">
        <v>406</v>
      </c>
      <c r="B31" s="117">
        <v>16.300998580639057</v>
      </c>
      <c r="C31" s="118">
        <v>94192.9273541636</v>
      </c>
    </row>
  </sheetData>
  <mergeCells count="1">
    <mergeCell ref="A2:B2"/>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6A9E-E079-440E-B78B-D90257AB138B}">
  <dimension ref="A1:E21"/>
  <sheetViews>
    <sheetView workbookViewId="0" topLeftCell="A1"/>
  </sheetViews>
  <sheetFormatPr defaultColWidth="9.140625" defaultRowHeight="15"/>
  <cols>
    <col min="1" max="1" width="30.57421875" style="0" customWidth="1"/>
    <col min="2" max="2" width="25.421875" style="0" bestFit="1" customWidth="1"/>
    <col min="4" max="4" width="26.00390625" style="0" bestFit="1" customWidth="1"/>
    <col min="5" max="5" width="26.8515625" style="0" bestFit="1" customWidth="1"/>
  </cols>
  <sheetData>
    <row r="1" spans="1:5" ht="15">
      <c r="A1" s="7" t="s">
        <v>2401</v>
      </c>
      <c r="B1" s="7" t="s">
        <v>2402</v>
      </c>
      <c r="D1" s="30" t="s">
        <v>2403</v>
      </c>
      <c r="E1" s="30" t="s">
        <v>2404</v>
      </c>
    </row>
    <row r="2" spans="1:5" ht="15">
      <c r="A2" t="s">
        <v>1550</v>
      </c>
      <c r="B2">
        <v>0</v>
      </c>
      <c r="D2">
        <v>0</v>
      </c>
      <c r="E2" s="29">
        <v>0</v>
      </c>
    </row>
    <row r="3" spans="1:5" ht="15">
      <c r="A3" t="s">
        <v>1464</v>
      </c>
      <c r="B3">
        <v>1</v>
      </c>
      <c r="D3" t="s">
        <v>1195</v>
      </c>
      <c r="E3" s="29">
        <v>5</v>
      </c>
    </row>
    <row r="4" spans="1:5" ht="15">
      <c r="A4" t="s">
        <v>1483</v>
      </c>
      <c r="B4">
        <v>4</v>
      </c>
      <c r="D4" t="s">
        <v>1210</v>
      </c>
      <c r="E4" s="29">
        <v>15</v>
      </c>
    </row>
    <row r="5" spans="1:5" ht="15">
      <c r="A5" t="s">
        <v>1474</v>
      </c>
      <c r="B5">
        <v>9</v>
      </c>
      <c r="D5" t="s">
        <v>1200</v>
      </c>
      <c r="E5" s="29">
        <v>25</v>
      </c>
    </row>
    <row r="6" spans="1:5" ht="15">
      <c r="A6" t="s">
        <v>1499</v>
      </c>
      <c r="B6">
        <v>15</v>
      </c>
      <c r="D6" t="s">
        <v>1201</v>
      </c>
      <c r="E6" s="29">
        <v>40</v>
      </c>
    </row>
    <row r="7" spans="1:5" ht="15">
      <c r="A7" t="s">
        <v>1478</v>
      </c>
      <c r="B7" t="e">
        <f>NA()</f>
        <v>#N/A</v>
      </c>
      <c r="E7" s="9"/>
    </row>
    <row r="8" spans="1:5" ht="15">
      <c r="A8" t="s">
        <v>1488</v>
      </c>
      <c r="B8" t="e">
        <f>NA()</f>
        <v>#N/A</v>
      </c>
      <c r="E8" s="9"/>
    </row>
    <row r="9" ht="15">
      <c r="E9" s="9"/>
    </row>
    <row r="10" ht="15">
      <c r="E10" s="9"/>
    </row>
    <row r="11" ht="15">
      <c r="E11" s="9"/>
    </row>
    <row r="12" ht="15">
      <c r="E12" s="9"/>
    </row>
    <row r="13" ht="15">
      <c r="E13" s="9"/>
    </row>
    <row r="14" ht="15">
      <c r="E14" s="9"/>
    </row>
    <row r="15" ht="15">
      <c r="E15" s="9"/>
    </row>
    <row r="16" ht="15">
      <c r="E16" s="9"/>
    </row>
    <row r="17" ht="15">
      <c r="E17" s="9"/>
    </row>
    <row r="18" ht="15">
      <c r="E18" s="9"/>
    </row>
    <row r="19" ht="15">
      <c r="E19" s="9"/>
    </row>
    <row r="20" ht="15">
      <c r="E20" s="9"/>
    </row>
    <row r="21" ht="15">
      <c r="E21" s="9"/>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9A3DC-81C9-4BB8-A1B4-A031E110AD76}">
  <dimension ref="A1:A35"/>
  <sheetViews>
    <sheetView workbookViewId="0" topLeftCell="A1"/>
  </sheetViews>
  <sheetFormatPr defaultColWidth="9.140625" defaultRowHeight="15"/>
  <cols>
    <col min="1" max="1" width="88.00390625" style="0" customWidth="1"/>
  </cols>
  <sheetData>
    <row r="1" ht="18.6">
      <c r="A1" s="12" t="s">
        <v>6</v>
      </c>
    </row>
    <row r="2" ht="43.5">
      <c r="A2" s="149" t="s">
        <v>26</v>
      </c>
    </row>
    <row r="3" ht="15">
      <c r="A3" s="36" t="s">
        <v>27</v>
      </c>
    </row>
    <row r="4" ht="15">
      <c r="A4" s="133" t="s">
        <v>28</v>
      </c>
    </row>
    <row r="5" ht="15">
      <c r="A5" s="36" t="s">
        <v>29</v>
      </c>
    </row>
    <row r="6" ht="15">
      <c r="A6" s="36" t="s">
        <v>30</v>
      </c>
    </row>
    <row r="7" ht="15">
      <c r="A7" s="36" t="s">
        <v>31</v>
      </c>
    </row>
    <row r="8" ht="15">
      <c r="A8" s="36" t="s">
        <v>32</v>
      </c>
    </row>
    <row r="9" ht="15">
      <c r="A9" s="36" t="s">
        <v>33</v>
      </c>
    </row>
    <row r="10" ht="15">
      <c r="A10" s="36" t="s">
        <v>34</v>
      </c>
    </row>
    <row r="11" ht="15">
      <c r="A11" s="13"/>
    </row>
    <row r="12" ht="15.6">
      <c r="A12" s="35" t="s">
        <v>35</v>
      </c>
    </row>
    <row r="13" ht="159.6">
      <c r="A13" s="132" t="s">
        <v>36</v>
      </c>
    </row>
    <row r="14" ht="15">
      <c r="A14" s="3"/>
    </row>
    <row r="15" ht="15.6">
      <c r="A15" s="35" t="s">
        <v>37</v>
      </c>
    </row>
    <row r="16" ht="116.1">
      <c r="A16" s="13" t="s">
        <v>38</v>
      </c>
    </row>
    <row r="18" ht="15.6">
      <c r="A18" s="35" t="s">
        <v>39</v>
      </c>
    </row>
    <row r="19" ht="101.45" customHeight="1">
      <c r="A19" s="13" t="s">
        <v>40</v>
      </c>
    </row>
    <row r="21" ht="15.6">
      <c r="A21" s="35" t="s">
        <v>41</v>
      </c>
    </row>
    <row r="22" ht="72.6">
      <c r="A22" s="13" t="s">
        <v>42</v>
      </c>
    </row>
    <row r="23" ht="15">
      <c r="A23" s="13"/>
    </row>
    <row r="24" ht="15.6">
      <c r="A24" s="150" t="s">
        <v>43</v>
      </c>
    </row>
    <row r="25" ht="72.6">
      <c r="A25" s="151" t="s">
        <v>44</v>
      </c>
    </row>
    <row r="27" ht="15.6">
      <c r="A27" s="35" t="s">
        <v>45</v>
      </c>
    </row>
    <row r="28" ht="87">
      <c r="A28" s="13" t="s">
        <v>46</v>
      </c>
    </row>
    <row r="29" ht="101.45">
      <c r="A29" s="134" t="s">
        <v>47</v>
      </c>
    </row>
    <row r="30" ht="144.95">
      <c r="A30" s="13" t="s">
        <v>48</v>
      </c>
    </row>
    <row r="31" ht="87">
      <c r="A31" s="13" t="s">
        <v>49</v>
      </c>
    </row>
    <row r="32" ht="116.1">
      <c r="A32" s="13" t="s">
        <v>50</v>
      </c>
    </row>
    <row r="33" ht="72.6">
      <c r="A33" s="13" t="s">
        <v>51</v>
      </c>
    </row>
    <row r="34" ht="116.1">
      <c r="A34" s="13" t="s">
        <v>52</v>
      </c>
    </row>
    <row r="35" ht="144.95">
      <c r="A35" s="13" t="s">
        <v>53</v>
      </c>
    </row>
  </sheetData>
  <hyperlinks>
    <hyperlink ref="A6" r:id="rId1" display="https://www.surveymonkey.com/stories/SM-2KM7WL39/"/>
    <hyperlink ref="A5" r:id="rId2" display="https://efcnetwork.org/covid-19-conditions-financial-effects-on-49-small-water-systems-in-north-carolina/"/>
    <hyperlink ref="A3" r:id="rId3" display="https://www.awwa.org/Portals/0/AWWA/Communications/COVID-19Impact4thSurveyPublicSummary.pdf"/>
    <hyperlink ref="A7" r:id="rId4" display="https://www.doh.wa.gov/Portals/1/Documents/4200/2020-Utility-Impact-Survey-Findings.pdf"/>
    <hyperlink ref="A4" r:id="rId5" display="https://cdn.ymaws.com/www.isawwa.org/resource/collection/AF6DE88F-7824-45FC-BEBC-A7253F747E73/COVID-19_-_Impact_on_Utilities_Survey_Results_June_2020.pdf"/>
    <hyperlink ref="A9" r:id="rId6" display="https://mcusercontent.com/d4c3c6f8a598f6bdb93c2975c/files/feaaee6c-dff0-4b04-b225-ec91ae1c4115/Delinquency_Survey_Summary.pdf"/>
    <hyperlink ref="A8" r:id="rId7" display="https://www.raftelis.com/insight/covid-19-impacts-on-water-utility-consumption-and-revenues-through-august-2020/"/>
  </hyperlinks>
  <printOptions/>
  <pageMargins left="0.7" right="0.7" top="0.75" bottom="0.75" header="0.3" footer="0.3"/>
  <pageSetup horizontalDpi="600" verticalDpi="60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590C9-9799-45C1-80CA-EBA9859E7B04}">
  <dimension ref="A1:BF407"/>
  <sheetViews>
    <sheetView workbookViewId="0" topLeftCell="A1"/>
  </sheetViews>
  <sheetFormatPr defaultColWidth="9.140625" defaultRowHeight="15"/>
  <sheetData>
    <row r="1" spans="1:58" s="3" customFormat="1" ht="15">
      <c r="A1" s="3" t="s">
        <v>54</v>
      </c>
      <c r="B1" s="3" t="s">
        <v>55</v>
      </c>
      <c r="C1" s="3" t="s">
        <v>56</v>
      </c>
      <c r="D1" s="3" t="s">
        <v>57</v>
      </c>
      <c r="E1" s="3" t="s">
        <v>58</v>
      </c>
      <c r="F1" s="3" t="s">
        <v>59</v>
      </c>
      <c r="G1" s="3" t="s">
        <v>60</v>
      </c>
      <c r="H1" s="3" t="s">
        <v>61</v>
      </c>
      <c r="I1" s="3" t="s">
        <v>62</v>
      </c>
      <c r="J1" s="3" t="s">
        <v>63</v>
      </c>
      <c r="K1" s="3" t="s">
        <v>64</v>
      </c>
      <c r="L1" s="3" t="s">
        <v>65</v>
      </c>
      <c r="M1" s="3" t="s">
        <v>66</v>
      </c>
      <c r="N1" s="3" t="s">
        <v>67</v>
      </c>
      <c r="O1" s="3" t="s">
        <v>68</v>
      </c>
      <c r="P1" s="3" t="s">
        <v>69</v>
      </c>
      <c r="Q1" s="3" t="s">
        <v>70</v>
      </c>
      <c r="R1" s="3" t="s">
        <v>71</v>
      </c>
      <c r="S1" s="3" t="s">
        <v>72</v>
      </c>
      <c r="T1" s="3" t="s">
        <v>73</v>
      </c>
      <c r="U1" s="3" t="s">
        <v>74</v>
      </c>
      <c r="V1" s="3" t="s">
        <v>75</v>
      </c>
      <c r="W1" s="3" t="s">
        <v>76</v>
      </c>
      <c r="X1" s="3" t="s">
        <v>77</v>
      </c>
      <c r="Y1" s="3" t="s">
        <v>78</v>
      </c>
      <c r="Z1" s="3" t="s">
        <v>79</v>
      </c>
      <c r="AA1" s="3" t="s">
        <v>80</v>
      </c>
      <c r="AB1" s="3" t="s">
        <v>81</v>
      </c>
      <c r="AC1" s="3" t="s">
        <v>82</v>
      </c>
      <c r="AD1" s="3" t="s">
        <v>83</v>
      </c>
      <c r="AE1" s="3" t="s">
        <v>84</v>
      </c>
      <c r="AF1" s="3" t="s">
        <v>85</v>
      </c>
      <c r="AG1" s="3" t="s">
        <v>86</v>
      </c>
      <c r="AH1" s="3" t="s">
        <v>87</v>
      </c>
      <c r="AI1" s="3" t="s">
        <v>88</v>
      </c>
      <c r="AJ1" s="3" t="s">
        <v>89</v>
      </c>
      <c r="AK1" s="3" t="s">
        <v>90</v>
      </c>
      <c r="AL1" s="3" t="s">
        <v>91</v>
      </c>
      <c r="AM1" s="3" t="s">
        <v>92</v>
      </c>
      <c r="AN1" s="3" t="s">
        <v>93</v>
      </c>
      <c r="AO1" s="3" t="s">
        <v>94</v>
      </c>
      <c r="AP1" s="3" t="s">
        <v>95</v>
      </c>
      <c r="AQ1" s="3" t="s">
        <v>96</v>
      </c>
      <c r="AR1" s="3" t="s">
        <v>97</v>
      </c>
      <c r="AS1" s="3" t="s">
        <v>98</v>
      </c>
      <c r="AT1" s="3" t="s">
        <v>99</v>
      </c>
      <c r="AU1" s="3" t="s">
        <v>100</v>
      </c>
      <c r="AV1" s="3" t="s">
        <v>101</v>
      </c>
      <c r="AW1" s="3" t="s">
        <v>102</v>
      </c>
      <c r="AX1" s="3" t="s">
        <v>103</v>
      </c>
      <c r="AY1" s="3" t="s">
        <v>104</v>
      </c>
      <c r="AZ1" s="3" t="s">
        <v>105</v>
      </c>
      <c r="BA1" s="3" t="s">
        <v>106</v>
      </c>
      <c r="BB1" s="3" t="s">
        <v>107</v>
      </c>
      <c r="BC1" s="3" t="s">
        <v>108</v>
      </c>
      <c r="BD1" s="3" t="s">
        <v>109</v>
      </c>
      <c r="BE1" s="3" t="s">
        <v>110</v>
      </c>
      <c r="BF1" s="3" t="s">
        <v>111</v>
      </c>
    </row>
    <row r="2" spans="1:58" ht="15">
      <c r="A2" t="s">
        <v>112</v>
      </c>
      <c r="B2">
        <v>1923</v>
      </c>
      <c r="C2">
        <v>1187</v>
      </c>
      <c r="D2" t="s">
        <v>113</v>
      </c>
      <c r="N2">
        <v>543243</v>
      </c>
      <c r="V2">
        <v>390103</v>
      </c>
      <c r="AD2">
        <v>414109</v>
      </c>
      <c r="AL2">
        <v>410817</v>
      </c>
      <c r="AM2" t="s">
        <v>114</v>
      </c>
      <c r="AN2">
        <v>279000</v>
      </c>
      <c r="AO2">
        <v>199000</v>
      </c>
      <c r="AP2">
        <v>478000</v>
      </c>
      <c r="AQ2" t="s">
        <v>115</v>
      </c>
      <c r="AR2" t="s">
        <v>116</v>
      </c>
      <c r="AS2">
        <v>200</v>
      </c>
      <c r="AT2">
        <v>99134</v>
      </c>
      <c r="AV2" t="s">
        <v>117</v>
      </c>
      <c r="AW2">
        <v>390103</v>
      </c>
      <c r="AX2">
        <v>410817</v>
      </c>
      <c r="AY2">
        <v>-129134</v>
      </c>
      <c r="AZ2">
        <v>-23.7709459670902</v>
      </c>
      <c r="BA2">
        <v>20714</v>
      </c>
      <c r="BB2">
        <v>5.30987969843862</v>
      </c>
      <c r="BC2">
        <v>0.718100371288724</v>
      </c>
      <c r="BD2">
        <v>0.992050402188796</v>
      </c>
      <c r="BE2">
        <v>0.273950030900072</v>
      </c>
      <c r="BF2">
        <v>0</v>
      </c>
    </row>
    <row r="3" spans="1:58" ht="15">
      <c r="A3" t="s">
        <v>118</v>
      </c>
      <c r="B3">
        <v>3642</v>
      </c>
      <c r="C3">
        <v>1841</v>
      </c>
      <c r="D3" t="s">
        <v>113</v>
      </c>
      <c r="F3" t="s">
        <v>116</v>
      </c>
      <c r="G3">
        <v>57893</v>
      </c>
      <c r="H3">
        <v>62690</v>
      </c>
      <c r="I3">
        <v>81924</v>
      </c>
      <c r="J3">
        <v>61947</v>
      </c>
      <c r="K3">
        <v>68924</v>
      </c>
      <c r="L3">
        <v>73490</v>
      </c>
      <c r="M3">
        <v>73856</v>
      </c>
      <c r="N3">
        <v>480724</v>
      </c>
      <c r="O3">
        <v>48352</v>
      </c>
      <c r="P3">
        <v>38273</v>
      </c>
      <c r="Q3">
        <v>64190</v>
      </c>
      <c r="R3">
        <v>56357</v>
      </c>
      <c r="S3">
        <v>72128</v>
      </c>
      <c r="T3">
        <v>73111</v>
      </c>
      <c r="U3">
        <v>62362</v>
      </c>
      <c r="V3">
        <v>414773</v>
      </c>
      <c r="W3">
        <v>55184</v>
      </c>
      <c r="X3">
        <v>55081</v>
      </c>
      <c r="Y3">
        <v>83890</v>
      </c>
      <c r="Z3">
        <v>71827</v>
      </c>
      <c r="AA3">
        <v>57273</v>
      </c>
      <c r="AB3">
        <v>67721</v>
      </c>
      <c r="AC3">
        <v>63119</v>
      </c>
      <c r="AD3">
        <v>454095</v>
      </c>
      <c r="AE3">
        <v>37775</v>
      </c>
      <c r="AF3">
        <v>44044</v>
      </c>
      <c r="AG3">
        <v>91196</v>
      </c>
      <c r="AH3">
        <v>81560</v>
      </c>
      <c r="AI3">
        <v>67389</v>
      </c>
      <c r="AJ3">
        <v>75577</v>
      </c>
      <c r="AK3">
        <v>66433</v>
      </c>
      <c r="AL3">
        <v>463974</v>
      </c>
      <c r="AM3" t="s">
        <v>119</v>
      </c>
      <c r="AN3">
        <v>80358</v>
      </c>
      <c r="AO3">
        <v>1312546</v>
      </c>
      <c r="AP3">
        <v>1392904</v>
      </c>
      <c r="AQ3" t="s">
        <v>120</v>
      </c>
      <c r="AR3" t="s">
        <v>116</v>
      </c>
      <c r="AS3">
        <v>94</v>
      </c>
      <c r="AT3">
        <v>26264</v>
      </c>
      <c r="AU3" t="s">
        <v>121</v>
      </c>
      <c r="AV3" t="s">
        <v>122</v>
      </c>
      <c r="AW3">
        <v>414773</v>
      </c>
      <c r="AX3">
        <v>463974</v>
      </c>
      <c r="AY3">
        <v>-26629</v>
      </c>
      <c r="AZ3">
        <v>-5.53935314234363</v>
      </c>
      <c r="BA3">
        <v>49201</v>
      </c>
      <c r="BB3">
        <v>11.862151104339</v>
      </c>
      <c r="BC3">
        <v>0.86280901307195</v>
      </c>
      <c r="BD3">
        <v>1.02175535956133</v>
      </c>
      <c r="BE3">
        <v>0.158946346489376</v>
      </c>
      <c r="BF3">
        <v>0</v>
      </c>
    </row>
    <row r="4" spans="1:58" ht="15">
      <c r="A4" t="s">
        <v>123</v>
      </c>
      <c r="B4">
        <v>7290</v>
      </c>
      <c r="C4">
        <v>2993</v>
      </c>
      <c r="D4" t="s">
        <v>113</v>
      </c>
      <c r="F4" t="s">
        <v>116</v>
      </c>
      <c r="G4">
        <v>211307.24</v>
      </c>
      <c r="H4">
        <v>158021.66</v>
      </c>
      <c r="I4">
        <v>186126.05</v>
      </c>
      <c r="J4">
        <v>58544.94</v>
      </c>
      <c r="K4">
        <v>221665.2</v>
      </c>
      <c r="L4">
        <v>140103.41</v>
      </c>
      <c r="M4">
        <v>206013.77</v>
      </c>
      <c r="N4">
        <v>1181782.27</v>
      </c>
      <c r="O4">
        <v>242042.15</v>
      </c>
      <c r="P4">
        <v>227903.75</v>
      </c>
      <c r="Q4">
        <v>726576.97</v>
      </c>
      <c r="R4">
        <v>246757.47</v>
      </c>
      <c r="S4">
        <v>338277.42</v>
      </c>
      <c r="T4">
        <v>293107.33</v>
      </c>
      <c r="U4">
        <v>244668.4</v>
      </c>
      <c r="V4">
        <v>2319333.49</v>
      </c>
      <c r="W4">
        <v>208745.81</v>
      </c>
      <c r="X4">
        <v>234928.43</v>
      </c>
      <c r="Y4">
        <v>1109574.14</v>
      </c>
      <c r="Z4">
        <v>123789.05</v>
      </c>
      <c r="AA4">
        <v>132745</v>
      </c>
      <c r="AB4">
        <v>174155.97</v>
      </c>
      <c r="AC4">
        <v>226313.42</v>
      </c>
      <c r="AD4">
        <v>2210251.82</v>
      </c>
      <c r="AE4">
        <v>253701.48</v>
      </c>
      <c r="AF4">
        <v>260055.73</v>
      </c>
      <c r="AG4">
        <v>758531.74</v>
      </c>
      <c r="AH4">
        <v>301623.37</v>
      </c>
      <c r="AI4">
        <v>356140.62</v>
      </c>
      <c r="AJ4">
        <v>331266.01</v>
      </c>
      <c r="AK4">
        <v>273504.31</v>
      </c>
      <c r="AL4">
        <v>2534823.26</v>
      </c>
      <c r="AM4" t="s">
        <v>124</v>
      </c>
      <c r="AN4">
        <v>9158925.27</v>
      </c>
      <c r="AO4">
        <v>690600.38</v>
      </c>
      <c r="AP4">
        <v>9849525.65</v>
      </c>
      <c r="AQ4" t="s">
        <v>120</v>
      </c>
      <c r="AR4" t="s">
        <v>116</v>
      </c>
      <c r="AS4">
        <v>118</v>
      </c>
      <c r="AT4">
        <v>21545</v>
      </c>
      <c r="AU4" t="s">
        <v>125</v>
      </c>
      <c r="AV4" t="s">
        <v>122</v>
      </c>
      <c r="AW4">
        <v>2319333.49</v>
      </c>
      <c r="AX4">
        <v>2534823.26</v>
      </c>
      <c r="AY4">
        <v>1028469.55</v>
      </c>
      <c r="AZ4">
        <v>87.0269910209433</v>
      </c>
      <c r="BA4">
        <v>215489.77</v>
      </c>
      <c r="BB4">
        <v>9.29102136148603</v>
      </c>
      <c r="BC4">
        <v>1.96257258961924</v>
      </c>
      <c r="BD4">
        <v>1.14684817225939</v>
      </c>
      <c r="BE4">
        <v>-0.815724417359843</v>
      </c>
      <c r="BF4">
        <v>0</v>
      </c>
    </row>
    <row r="5" spans="1:58" ht="15">
      <c r="A5" t="s">
        <v>126</v>
      </c>
      <c r="B5">
        <v>293</v>
      </c>
      <c r="C5">
        <v>99</v>
      </c>
      <c r="D5" t="s">
        <v>113</v>
      </c>
      <c r="F5" t="s">
        <v>127</v>
      </c>
      <c r="N5">
        <v>35696.49</v>
      </c>
      <c r="V5">
        <v>45280.12</v>
      </c>
      <c r="AD5">
        <v>31616.09</v>
      </c>
      <c r="AL5">
        <v>41589.78</v>
      </c>
      <c r="AO5">
        <v>170522.46</v>
      </c>
      <c r="AP5">
        <v>170522.46</v>
      </c>
      <c r="AQ5" t="s">
        <v>115</v>
      </c>
      <c r="AR5" t="s">
        <v>116</v>
      </c>
      <c r="AS5">
        <v>10</v>
      </c>
      <c r="AT5">
        <v>1819.29</v>
      </c>
      <c r="AU5" t="s">
        <v>128</v>
      </c>
      <c r="AV5" t="s">
        <v>129</v>
      </c>
      <c r="AW5">
        <v>45280.12</v>
      </c>
      <c r="AX5">
        <v>41589.78</v>
      </c>
      <c r="AY5">
        <v>-4080.4</v>
      </c>
      <c r="AZ5">
        <v>-11.4308157468703</v>
      </c>
      <c r="BA5">
        <v>-3690.34</v>
      </c>
      <c r="BB5">
        <v>-8.15002257061157</v>
      </c>
      <c r="BC5">
        <v>1.26847541593025</v>
      </c>
      <c r="BD5">
        <v>1.31546247496133</v>
      </c>
      <c r="BE5">
        <v>0.0469870590310753</v>
      </c>
      <c r="BF5">
        <v>0</v>
      </c>
    </row>
    <row r="6" spans="1:58" ht="15">
      <c r="A6" t="s">
        <v>130</v>
      </c>
      <c r="B6">
        <v>400</v>
      </c>
      <c r="C6">
        <v>102</v>
      </c>
      <c r="D6" t="s">
        <v>113</v>
      </c>
      <c r="F6" t="s">
        <v>116</v>
      </c>
      <c r="N6">
        <v>37378.59</v>
      </c>
      <c r="V6">
        <v>44767.25</v>
      </c>
      <c r="AD6">
        <v>56826.65</v>
      </c>
      <c r="AL6">
        <v>47584.19</v>
      </c>
      <c r="AM6" t="s">
        <v>131</v>
      </c>
      <c r="AN6">
        <v>56610.88</v>
      </c>
      <c r="AO6">
        <v>44647.92</v>
      </c>
      <c r="AP6">
        <v>101258.8</v>
      </c>
      <c r="AQ6" t="s">
        <v>132</v>
      </c>
      <c r="AR6" t="s">
        <v>116</v>
      </c>
      <c r="AS6">
        <v>28</v>
      </c>
      <c r="AT6">
        <v>14000</v>
      </c>
      <c r="AU6" t="s">
        <v>133</v>
      </c>
      <c r="AV6" t="s">
        <v>129</v>
      </c>
      <c r="AW6">
        <v>44767.25</v>
      </c>
      <c r="AX6">
        <v>47584.19</v>
      </c>
      <c r="AY6">
        <v>19448.06</v>
      </c>
      <c r="AZ6">
        <v>52.0299454848351</v>
      </c>
      <c r="BA6">
        <v>2816.94</v>
      </c>
      <c r="BB6">
        <v>6.29241242202727</v>
      </c>
      <c r="BC6">
        <v>1.19767091268023</v>
      </c>
      <c r="BD6">
        <v>0.837356944321018</v>
      </c>
      <c r="BE6">
        <v>-0.360313968359209</v>
      </c>
      <c r="BF6">
        <v>0</v>
      </c>
    </row>
    <row r="7" spans="1:58" ht="15">
      <c r="A7" t="s">
        <v>134</v>
      </c>
      <c r="B7">
        <v>65</v>
      </c>
      <c r="C7">
        <v>36</v>
      </c>
      <c r="D7" t="s">
        <v>135</v>
      </c>
      <c r="G7">
        <v>452.83</v>
      </c>
      <c r="H7">
        <v>499.15</v>
      </c>
      <c r="I7">
        <v>572.27</v>
      </c>
      <c r="J7">
        <v>1118.16</v>
      </c>
      <c r="K7">
        <v>1290.19</v>
      </c>
      <c r="L7">
        <v>1037.71</v>
      </c>
      <c r="M7">
        <v>3656.39</v>
      </c>
      <c r="N7">
        <v>8626.7</v>
      </c>
      <c r="O7">
        <v>4125</v>
      </c>
      <c r="P7">
        <v>1200</v>
      </c>
      <c r="Q7">
        <v>300</v>
      </c>
      <c r="R7">
        <v>5225</v>
      </c>
      <c r="S7">
        <v>450</v>
      </c>
      <c r="T7">
        <v>150</v>
      </c>
      <c r="U7">
        <v>4475</v>
      </c>
      <c r="V7">
        <v>15925</v>
      </c>
      <c r="W7">
        <v>340.91</v>
      </c>
      <c r="X7">
        <v>683.06</v>
      </c>
      <c r="Y7">
        <v>954.64</v>
      </c>
      <c r="Z7">
        <v>1037.53</v>
      </c>
      <c r="AA7">
        <v>1180.01</v>
      </c>
      <c r="AB7">
        <v>3717.79</v>
      </c>
      <c r="AC7">
        <v>3562.72</v>
      </c>
      <c r="AD7">
        <v>11476.66</v>
      </c>
      <c r="AE7">
        <v>4266.5</v>
      </c>
      <c r="AF7">
        <v>1350</v>
      </c>
      <c r="AG7">
        <v>808.5</v>
      </c>
      <c r="AH7">
        <v>5075</v>
      </c>
      <c r="AI7">
        <v>650</v>
      </c>
      <c r="AK7">
        <v>3825</v>
      </c>
      <c r="AL7">
        <v>15975</v>
      </c>
      <c r="AM7" t="s">
        <v>136</v>
      </c>
      <c r="AO7">
        <v>30630.22</v>
      </c>
      <c r="AP7">
        <v>30630.22</v>
      </c>
      <c r="AQ7" t="s">
        <v>115</v>
      </c>
      <c r="AR7" t="s">
        <v>116</v>
      </c>
      <c r="AS7">
        <v>6</v>
      </c>
      <c r="AT7">
        <v>900</v>
      </c>
      <c r="AU7" t="s">
        <v>137</v>
      </c>
      <c r="AV7" t="s">
        <v>129</v>
      </c>
      <c r="AW7">
        <v>15925</v>
      </c>
      <c r="AX7">
        <v>15975</v>
      </c>
      <c r="AY7">
        <v>2849.96</v>
      </c>
      <c r="AZ7">
        <v>33.0365029501431</v>
      </c>
      <c r="BA7">
        <v>50</v>
      </c>
      <c r="BB7">
        <v>0.313971742543171</v>
      </c>
      <c r="BC7">
        <v>1.84601295976445</v>
      </c>
      <c r="BD7">
        <v>1.39195549924804</v>
      </c>
      <c r="BE7">
        <v>-0.454057460516413</v>
      </c>
      <c r="BF7">
        <v>0</v>
      </c>
    </row>
    <row r="8" spans="1:58" ht="15">
      <c r="A8" t="s">
        <v>138</v>
      </c>
      <c r="B8">
        <v>150</v>
      </c>
      <c r="C8">
        <v>135</v>
      </c>
      <c r="D8" t="s">
        <v>113</v>
      </c>
      <c r="F8" t="s">
        <v>116</v>
      </c>
      <c r="G8">
        <v>10034.04</v>
      </c>
      <c r="H8">
        <v>12322.12</v>
      </c>
      <c r="I8">
        <v>15155.84</v>
      </c>
      <c r="J8">
        <v>12416.52</v>
      </c>
      <c r="K8">
        <v>13127.86</v>
      </c>
      <c r="L8">
        <v>13127.86</v>
      </c>
      <c r="M8">
        <v>11863.53</v>
      </c>
      <c r="N8">
        <v>88176.33</v>
      </c>
      <c r="O8">
        <v>18682</v>
      </c>
      <c r="P8">
        <v>20839.38</v>
      </c>
      <c r="Q8">
        <v>20852.62</v>
      </c>
      <c r="R8">
        <v>23864.15</v>
      </c>
      <c r="S8">
        <v>27784.66</v>
      </c>
      <c r="T8">
        <v>25946.77</v>
      </c>
      <c r="U8">
        <v>25228.8</v>
      </c>
      <c r="V8">
        <v>163198.38</v>
      </c>
      <c r="W8">
        <v>12224.16</v>
      </c>
      <c r="X8">
        <v>11519.32</v>
      </c>
      <c r="Y8">
        <v>13331.37</v>
      </c>
      <c r="Z8">
        <v>13902.24</v>
      </c>
      <c r="AA8">
        <v>13881.31</v>
      </c>
      <c r="AB8">
        <v>14132.95</v>
      </c>
      <c r="AC8">
        <v>14571.49</v>
      </c>
      <c r="AD8">
        <v>93562.84</v>
      </c>
      <c r="AE8">
        <v>19662.83</v>
      </c>
      <c r="AF8">
        <v>19762.29</v>
      </c>
      <c r="AG8">
        <v>20887.86</v>
      </c>
      <c r="AH8">
        <v>23907.3</v>
      </c>
      <c r="AI8">
        <v>29399.66</v>
      </c>
      <c r="AJ8">
        <v>30080.42</v>
      </c>
      <c r="AK8">
        <v>30018.16</v>
      </c>
      <c r="AL8">
        <v>173718.52</v>
      </c>
      <c r="AM8" t="s">
        <v>139</v>
      </c>
      <c r="AN8">
        <v>1008.56</v>
      </c>
      <c r="AO8">
        <v>179144.15</v>
      </c>
      <c r="AP8">
        <v>180152.71</v>
      </c>
      <c r="AQ8" t="s">
        <v>120</v>
      </c>
      <c r="AR8" t="s">
        <v>127</v>
      </c>
      <c r="AS8">
        <v>33</v>
      </c>
      <c r="AT8">
        <v>12453.57</v>
      </c>
      <c r="AU8" t="s">
        <v>140</v>
      </c>
      <c r="AV8" t="s">
        <v>129</v>
      </c>
      <c r="AW8">
        <v>163198.38</v>
      </c>
      <c r="AX8">
        <v>173718.52</v>
      </c>
      <c r="AY8">
        <v>5386.50999999999</v>
      </c>
      <c r="AZ8">
        <v>6.10879359574162</v>
      </c>
      <c r="BA8">
        <v>10520.14</v>
      </c>
      <c r="BB8">
        <v>6.44622820398094</v>
      </c>
      <c r="BC8">
        <v>1.85081846794939</v>
      </c>
      <c r="BD8">
        <v>1.85670422146228</v>
      </c>
      <c r="BE8">
        <v>0.00588575351288934</v>
      </c>
      <c r="BF8">
        <v>0</v>
      </c>
    </row>
    <row r="9" spans="1:58" ht="15">
      <c r="A9" t="s">
        <v>141</v>
      </c>
      <c r="B9">
        <v>11649</v>
      </c>
      <c r="C9">
        <v>4377</v>
      </c>
      <c r="D9" t="s">
        <v>113</v>
      </c>
      <c r="N9">
        <v>883987</v>
      </c>
      <c r="V9">
        <v>1409943</v>
      </c>
      <c r="AD9">
        <v>1265433</v>
      </c>
      <c r="AL9">
        <v>1452494</v>
      </c>
      <c r="AM9" t="s">
        <v>142</v>
      </c>
      <c r="AN9">
        <v>5444007</v>
      </c>
      <c r="AO9">
        <v>2749453</v>
      </c>
      <c r="AP9">
        <v>8193460</v>
      </c>
      <c r="AQ9" t="s">
        <v>115</v>
      </c>
      <c r="AR9" t="s">
        <v>116</v>
      </c>
      <c r="AS9">
        <v>70</v>
      </c>
      <c r="AT9">
        <v>10503</v>
      </c>
      <c r="AU9" t="s">
        <v>143</v>
      </c>
      <c r="AV9" t="s">
        <v>144</v>
      </c>
      <c r="AW9">
        <v>1409943</v>
      </c>
      <c r="AX9">
        <v>1452494</v>
      </c>
      <c r="AY9">
        <v>381446</v>
      </c>
      <c r="AZ9">
        <v>43.1506345681554</v>
      </c>
      <c r="BA9">
        <v>42551</v>
      </c>
      <c r="BB9">
        <v>3.01792341959923</v>
      </c>
      <c r="BC9">
        <v>1.59498160040815</v>
      </c>
      <c r="BD9">
        <v>1.14782370935482</v>
      </c>
      <c r="BE9">
        <v>-0.447157891053329</v>
      </c>
      <c r="BF9">
        <v>0</v>
      </c>
    </row>
    <row r="10" spans="1:58" ht="15">
      <c r="A10" t="s">
        <v>145</v>
      </c>
      <c r="B10">
        <v>3174</v>
      </c>
      <c r="C10">
        <v>1233</v>
      </c>
      <c r="D10" t="s">
        <v>113</v>
      </c>
      <c r="G10">
        <v>64031</v>
      </c>
      <c r="H10">
        <v>49573</v>
      </c>
      <c r="I10">
        <v>103990</v>
      </c>
      <c r="J10">
        <v>115036</v>
      </c>
      <c r="K10">
        <v>61616</v>
      </c>
      <c r="L10">
        <v>51171</v>
      </c>
      <c r="M10">
        <v>59737</v>
      </c>
      <c r="N10">
        <v>505136</v>
      </c>
      <c r="O10">
        <v>102594</v>
      </c>
      <c r="P10">
        <v>101024</v>
      </c>
      <c r="Q10">
        <v>105911</v>
      </c>
      <c r="R10">
        <v>112095</v>
      </c>
      <c r="S10">
        <v>109013</v>
      </c>
      <c r="T10">
        <v>109085</v>
      </c>
      <c r="U10">
        <v>110324</v>
      </c>
      <c r="V10">
        <v>750046</v>
      </c>
      <c r="W10">
        <v>41438</v>
      </c>
      <c r="X10">
        <v>38616</v>
      </c>
      <c r="Y10">
        <v>63107</v>
      </c>
      <c r="Z10">
        <v>137657</v>
      </c>
      <c r="AA10">
        <v>43683</v>
      </c>
      <c r="AB10">
        <v>49112</v>
      </c>
      <c r="AC10">
        <v>49367</v>
      </c>
      <c r="AD10">
        <v>422980</v>
      </c>
      <c r="AE10">
        <v>110418</v>
      </c>
      <c r="AF10">
        <v>102766</v>
      </c>
      <c r="AG10">
        <v>115358</v>
      </c>
      <c r="AH10">
        <v>112764</v>
      </c>
      <c r="AI10">
        <v>115212</v>
      </c>
      <c r="AJ10">
        <v>114007</v>
      </c>
      <c r="AK10">
        <v>108914</v>
      </c>
      <c r="AL10">
        <v>779439</v>
      </c>
      <c r="AM10" t="s">
        <v>146</v>
      </c>
      <c r="AN10">
        <v>136000</v>
      </c>
      <c r="AO10">
        <v>2170685</v>
      </c>
      <c r="AP10">
        <v>2306685</v>
      </c>
      <c r="AQ10" t="s">
        <v>120</v>
      </c>
      <c r="AR10" t="s">
        <v>116</v>
      </c>
      <c r="AS10">
        <v>72</v>
      </c>
      <c r="AT10">
        <v>15850</v>
      </c>
      <c r="AV10" t="s">
        <v>117</v>
      </c>
      <c r="AW10">
        <v>750046</v>
      </c>
      <c r="AX10">
        <v>779439</v>
      </c>
      <c r="AY10">
        <v>-82156</v>
      </c>
      <c r="AZ10">
        <v>-16.2641348072598</v>
      </c>
      <c r="BA10">
        <v>29393</v>
      </c>
      <c r="BB10">
        <v>3.9188263119862</v>
      </c>
      <c r="BC10">
        <v>1.48483972633113</v>
      </c>
      <c r="BD10">
        <v>1.84273251690387</v>
      </c>
      <c r="BE10">
        <v>0.357892790572746</v>
      </c>
      <c r="BF10">
        <v>0</v>
      </c>
    </row>
    <row r="11" spans="1:58" ht="15">
      <c r="A11" t="s">
        <v>147</v>
      </c>
      <c r="B11">
        <v>1500</v>
      </c>
      <c r="C11">
        <v>620</v>
      </c>
      <c r="D11" t="s">
        <v>113</v>
      </c>
      <c r="F11" t="s">
        <v>116</v>
      </c>
      <c r="G11">
        <v>45169</v>
      </c>
      <c r="H11">
        <v>18867</v>
      </c>
      <c r="I11">
        <v>18715</v>
      </c>
      <c r="J11">
        <v>51146</v>
      </c>
      <c r="K11">
        <v>25495</v>
      </c>
      <c r="L11">
        <v>29625</v>
      </c>
      <c r="M11">
        <v>46349</v>
      </c>
      <c r="N11">
        <v>235366</v>
      </c>
      <c r="O11">
        <v>22031</v>
      </c>
      <c r="P11">
        <v>23593</v>
      </c>
      <c r="Q11">
        <v>30918</v>
      </c>
      <c r="R11">
        <v>33074</v>
      </c>
      <c r="S11">
        <v>29412</v>
      </c>
      <c r="T11">
        <v>27291</v>
      </c>
      <c r="U11">
        <v>24281</v>
      </c>
      <c r="V11">
        <v>190600</v>
      </c>
      <c r="W11">
        <v>23884</v>
      </c>
      <c r="X11">
        <v>24708</v>
      </c>
      <c r="Y11">
        <v>31645</v>
      </c>
      <c r="Z11">
        <v>59550</v>
      </c>
      <c r="AA11">
        <v>25624</v>
      </c>
      <c r="AB11">
        <v>38715</v>
      </c>
      <c r="AC11">
        <v>39926</v>
      </c>
      <c r="AD11">
        <v>244052</v>
      </c>
      <c r="AE11">
        <v>24046</v>
      </c>
      <c r="AF11">
        <v>24891</v>
      </c>
      <c r="AG11">
        <v>30614</v>
      </c>
      <c r="AH11">
        <v>36024</v>
      </c>
      <c r="AI11">
        <v>39470</v>
      </c>
      <c r="AJ11">
        <v>29105</v>
      </c>
      <c r="AK11">
        <v>27877</v>
      </c>
      <c r="AL11">
        <v>212027</v>
      </c>
      <c r="AM11" t="s">
        <v>148</v>
      </c>
      <c r="AN11">
        <v>324086</v>
      </c>
      <c r="AO11">
        <v>1406588</v>
      </c>
      <c r="AP11">
        <v>1730674</v>
      </c>
      <c r="AQ11" t="s">
        <v>115</v>
      </c>
      <c r="AR11" t="s">
        <v>116</v>
      </c>
      <c r="AS11">
        <v>118</v>
      </c>
      <c r="AT11">
        <v>6219</v>
      </c>
      <c r="AU11" t="s">
        <v>149</v>
      </c>
      <c r="AV11" t="s">
        <v>117</v>
      </c>
      <c r="AW11">
        <v>190600</v>
      </c>
      <c r="AX11">
        <v>212027</v>
      </c>
      <c r="AY11">
        <v>8686</v>
      </c>
      <c r="AZ11">
        <v>3.69042257590306</v>
      </c>
      <c r="BA11">
        <v>21427</v>
      </c>
      <c r="BB11">
        <v>11.2418677859391</v>
      </c>
      <c r="BC11">
        <v>0.80980260530408</v>
      </c>
      <c r="BD11">
        <v>0.868777965351646</v>
      </c>
      <c r="BE11">
        <v>0.0589753600475668</v>
      </c>
      <c r="BF11">
        <v>0</v>
      </c>
    </row>
    <row r="12" spans="1:58" ht="15">
      <c r="A12" t="s">
        <v>150</v>
      </c>
      <c r="B12">
        <v>2537</v>
      </c>
      <c r="C12">
        <v>1470</v>
      </c>
      <c r="D12" t="s">
        <v>113</v>
      </c>
      <c r="F12" t="s">
        <v>116</v>
      </c>
      <c r="G12">
        <v>43767.21</v>
      </c>
      <c r="H12">
        <v>142799.4</v>
      </c>
      <c r="I12">
        <v>330378.45</v>
      </c>
      <c r="J12">
        <v>58954.36</v>
      </c>
      <c r="K12">
        <v>38761.56</v>
      </c>
      <c r="L12">
        <v>41493.98</v>
      </c>
      <c r="M12">
        <v>51969.74</v>
      </c>
      <c r="N12">
        <v>708124.7</v>
      </c>
      <c r="O12">
        <v>53342.78</v>
      </c>
      <c r="P12">
        <v>59329.74</v>
      </c>
      <c r="Q12">
        <v>80698.06</v>
      </c>
      <c r="R12">
        <v>75291.5</v>
      </c>
      <c r="S12">
        <v>75977.67</v>
      </c>
      <c r="T12">
        <v>64819.51</v>
      </c>
      <c r="U12">
        <v>66266.24</v>
      </c>
      <c r="V12">
        <v>475725.5</v>
      </c>
      <c r="W12">
        <v>33213.78</v>
      </c>
      <c r="X12">
        <v>132218.49</v>
      </c>
      <c r="Y12">
        <v>62692.62</v>
      </c>
      <c r="Z12">
        <v>78677.14</v>
      </c>
      <c r="AA12">
        <v>48615.37</v>
      </c>
      <c r="AB12">
        <v>57114.93</v>
      </c>
      <c r="AC12">
        <v>48387.73</v>
      </c>
      <c r="AD12">
        <v>460920.06</v>
      </c>
      <c r="AE12">
        <v>55686.33</v>
      </c>
      <c r="AF12">
        <v>59580.3</v>
      </c>
      <c r="AG12">
        <v>80142.35</v>
      </c>
      <c r="AH12">
        <v>73513.82</v>
      </c>
      <c r="AI12">
        <v>643.75</v>
      </c>
      <c r="AJ12">
        <v>148158.88</v>
      </c>
      <c r="AK12">
        <v>289.6</v>
      </c>
      <c r="AL12">
        <v>418015.03</v>
      </c>
      <c r="AM12" t="s">
        <v>151</v>
      </c>
      <c r="AO12">
        <v>1073043.53</v>
      </c>
      <c r="AP12">
        <v>1073043.53</v>
      </c>
      <c r="AQ12" t="s">
        <v>115</v>
      </c>
      <c r="AR12" t="s">
        <v>116</v>
      </c>
      <c r="AS12">
        <v>125</v>
      </c>
      <c r="AT12">
        <v>87522.64</v>
      </c>
      <c r="AU12" t="s">
        <v>152</v>
      </c>
      <c r="AV12" t="s">
        <v>117</v>
      </c>
      <c r="AW12">
        <v>475725.5</v>
      </c>
      <c r="AX12">
        <v>418015.03</v>
      </c>
      <c r="AY12">
        <v>-247204.64</v>
      </c>
      <c r="AZ12">
        <v>-34.9097609502959</v>
      </c>
      <c r="BA12">
        <v>-57710.47</v>
      </c>
      <c r="BB12">
        <v>-12.1310440579704</v>
      </c>
      <c r="BC12">
        <v>0.671810346398029</v>
      </c>
      <c r="BD12">
        <v>0.906914379035705</v>
      </c>
      <c r="BE12">
        <v>0.235104032637677</v>
      </c>
      <c r="BF12">
        <v>0</v>
      </c>
    </row>
    <row r="13" spans="1:58" ht="15">
      <c r="A13" t="s">
        <v>153</v>
      </c>
      <c r="B13">
        <v>500</v>
      </c>
      <c r="C13">
        <v>290</v>
      </c>
      <c r="D13" t="s">
        <v>113</v>
      </c>
      <c r="F13" t="s">
        <v>116</v>
      </c>
      <c r="G13">
        <v>4700</v>
      </c>
      <c r="H13">
        <v>5000</v>
      </c>
      <c r="I13">
        <v>43800</v>
      </c>
      <c r="J13">
        <v>10100</v>
      </c>
      <c r="K13">
        <v>18200</v>
      </c>
      <c r="L13">
        <v>8600</v>
      </c>
      <c r="M13">
        <v>7000</v>
      </c>
      <c r="N13">
        <v>97400</v>
      </c>
      <c r="O13">
        <v>7600</v>
      </c>
      <c r="P13">
        <v>9100</v>
      </c>
      <c r="Q13">
        <v>11400</v>
      </c>
      <c r="R13">
        <v>13700</v>
      </c>
      <c r="S13">
        <v>13100</v>
      </c>
      <c r="T13">
        <v>10700</v>
      </c>
      <c r="U13">
        <v>11250</v>
      </c>
      <c r="V13">
        <v>76850</v>
      </c>
      <c r="W13">
        <v>9400</v>
      </c>
      <c r="X13">
        <v>3600</v>
      </c>
      <c r="Y13">
        <v>5000</v>
      </c>
      <c r="Z13">
        <v>44200</v>
      </c>
      <c r="AA13">
        <v>13400</v>
      </c>
      <c r="AB13">
        <v>21000</v>
      </c>
      <c r="AC13">
        <v>12570</v>
      </c>
      <c r="AD13">
        <v>109170</v>
      </c>
      <c r="AE13">
        <v>8000</v>
      </c>
      <c r="AF13">
        <v>10000</v>
      </c>
      <c r="AG13">
        <v>14600</v>
      </c>
      <c r="AH13">
        <v>13800</v>
      </c>
      <c r="AI13">
        <v>12400</v>
      </c>
      <c r="AJ13">
        <v>14000</v>
      </c>
      <c r="AK13">
        <v>11750</v>
      </c>
      <c r="AL13">
        <v>84550</v>
      </c>
      <c r="AN13">
        <v>33800</v>
      </c>
      <c r="AO13">
        <v>72300</v>
      </c>
      <c r="AQ13" t="s">
        <v>120</v>
      </c>
      <c r="AR13" t="s">
        <v>116</v>
      </c>
      <c r="AS13">
        <v>5</v>
      </c>
      <c r="AT13">
        <v>502.5</v>
      </c>
      <c r="AU13" t="s">
        <v>154</v>
      </c>
      <c r="AV13" t="s">
        <v>129</v>
      </c>
      <c r="AW13">
        <v>76850</v>
      </c>
      <c r="AX13">
        <v>84550</v>
      </c>
      <c r="AY13">
        <v>11770</v>
      </c>
      <c r="AZ13">
        <v>12.0841889117043</v>
      </c>
      <c r="BA13">
        <v>7700</v>
      </c>
      <c r="BB13">
        <v>10.0195185426155</v>
      </c>
      <c r="BC13">
        <v>0.789014373716632</v>
      </c>
      <c r="BD13">
        <v>0.774480168544472</v>
      </c>
      <c r="BE13">
        <v>-0.0145342051721605</v>
      </c>
      <c r="BF13">
        <v>0</v>
      </c>
    </row>
    <row r="14" spans="1:48" ht="15">
      <c r="A14" t="s">
        <v>155</v>
      </c>
      <c r="B14">
        <v>75</v>
      </c>
      <c r="C14">
        <v>26</v>
      </c>
      <c r="D14" t="s">
        <v>156</v>
      </c>
      <c r="E14" t="s">
        <v>157</v>
      </c>
      <c r="G14">
        <v>5480</v>
      </c>
      <c r="H14">
        <v>273</v>
      </c>
      <c r="I14">
        <v>566</v>
      </c>
      <c r="J14">
        <v>587</v>
      </c>
      <c r="K14">
        <v>3772</v>
      </c>
      <c r="L14">
        <v>2167</v>
      </c>
      <c r="M14">
        <v>176</v>
      </c>
      <c r="S14">
        <v>100</v>
      </c>
      <c r="W14">
        <v>556</v>
      </c>
      <c r="X14">
        <v>497</v>
      </c>
      <c r="Y14">
        <v>265</v>
      </c>
      <c r="Z14">
        <v>151</v>
      </c>
      <c r="AA14">
        <v>246</v>
      </c>
      <c r="AB14">
        <v>160</v>
      </c>
      <c r="AC14">
        <v>607</v>
      </c>
      <c r="AK14">
        <v>1000</v>
      </c>
      <c r="AM14" t="s">
        <v>158</v>
      </c>
      <c r="AO14">
        <v>40000</v>
      </c>
      <c r="AP14">
        <v>40000</v>
      </c>
      <c r="AQ14" t="s">
        <v>115</v>
      </c>
      <c r="AR14" t="s">
        <v>116</v>
      </c>
      <c r="AS14">
        <v>1</v>
      </c>
      <c r="AT14">
        <v>824</v>
      </c>
      <c r="AU14" t="s">
        <v>159</v>
      </c>
      <c r="AV14" t="s">
        <v>129</v>
      </c>
    </row>
    <row r="15" spans="1:58" ht="15">
      <c r="A15" t="s">
        <v>160</v>
      </c>
      <c r="B15">
        <v>19077</v>
      </c>
      <c r="C15">
        <v>6134</v>
      </c>
      <c r="D15" t="s">
        <v>113</v>
      </c>
      <c r="F15" t="s">
        <v>116</v>
      </c>
      <c r="G15">
        <v>346004.47</v>
      </c>
      <c r="H15">
        <v>360207.15</v>
      </c>
      <c r="I15">
        <v>577364.91</v>
      </c>
      <c r="J15">
        <v>121658.17</v>
      </c>
      <c r="K15">
        <v>264428</v>
      </c>
      <c r="L15">
        <v>441491.57</v>
      </c>
      <c r="M15">
        <v>263877.08</v>
      </c>
      <c r="N15">
        <v>2375031.35</v>
      </c>
      <c r="O15">
        <v>466291.14</v>
      </c>
      <c r="P15">
        <v>455707.99</v>
      </c>
      <c r="Q15">
        <v>460933.56</v>
      </c>
      <c r="R15">
        <v>562157.07</v>
      </c>
      <c r="S15">
        <v>497125.56</v>
      </c>
      <c r="T15">
        <v>610690.68</v>
      </c>
      <c r="U15">
        <v>503476.22</v>
      </c>
      <c r="V15">
        <v>3556382.22</v>
      </c>
      <c r="W15">
        <v>231691.44</v>
      </c>
      <c r="X15">
        <v>269790.02</v>
      </c>
      <c r="Y15">
        <v>736238.23</v>
      </c>
      <c r="Z15">
        <v>152437.86</v>
      </c>
      <c r="AA15">
        <v>402021.16</v>
      </c>
      <c r="AB15">
        <v>496700.44</v>
      </c>
      <c r="AC15">
        <v>284840.86</v>
      </c>
      <c r="AD15">
        <v>2573720.01</v>
      </c>
      <c r="AE15">
        <v>412243.26</v>
      </c>
      <c r="AF15">
        <v>398364.47</v>
      </c>
      <c r="AG15">
        <v>539287.22</v>
      </c>
      <c r="AH15">
        <v>459439.11</v>
      </c>
      <c r="AI15">
        <v>513112</v>
      </c>
      <c r="AJ15">
        <v>519544.68</v>
      </c>
      <c r="AK15">
        <v>474870.58</v>
      </c>
      <c r="AL15">
        <v>3316861.32</v>
      </c>
      <c r="AM15" t="s">
        <v>161</v>
      </c>
      <c r="AN15">
        <v>3920000</v>
      </c>
      <c r="AO15">
        <v>4608000</v>
      </c>
      <c r="AP15">
        <v>8528000</v>
      </c>
      <c r="AQ15" t="s">
        <v>162</v>
      </c>
      <c r="AR15" t="s">
        <v>116</v>
      </c>
      <c r="AS15">
        <v>1390</v>
      </c>
      <c r="AT15">
        <v>287000</v>
      </c>
      <c r="AU15" t="s">
        <v>163</v>
      </c>
      <c r="AV15" t="s">
        <v>144</v>
      </c>
      <c r="AW15">
        <v>3556382.22</v>
      </c>
      <c r="AX15">
        <v>3316861.32</v>
      </c>
      <c r="AY15">
        <v>198688.66</v>
      </c>
      <c r="AZ15">
        <v>8.36572788818134</v>
      </c>
      <c r="BA15">
        <v>-239520.9</v>
      </c>
      <c r="BB15">
        <v>-6.73495943863988</v>
      </c>
      <c r="BC15">
        <v>1.49740432689446</v>
      </c>
      <c r="BD15">
        <v>1.28874209592053</v>
      </c>
      <c r="BE15">
        <v>-0.208662230973937</v>
      </c>
      <c r="BF15">
        <v>0</v>
      </c>
    </row>
    <row r="16" spans="1:58" ht="15">
      <c r="A16" t="s">
        <v>164</v>
      </c>
      <c r="B16">
        <v>750</v>
      </c>
      <c r="C16">
        <v>357</v>
      </c>
      <c r="D16" t="s">
        <v>113</v>
      </c>
      <c r="N16">
        <v>76756.03</v>
      </c>
      <c r="V16">
        <v>108716.38</v>
      </c>
      <c r="AD16">
        <v>51726.94</v>
      </c>
      <c r="AL16">
        <v>106351.96</v>
      </c>
      <c r="AP16">
        <v>310000</v>
      </c>
      <c r="AR16" t="s">
        <v>116</v>
      </c>
      <c r="AS16">
        <v>99</v>
      </c>
      <c r="AT16">
        <v>30131.87</v>
      </c>
      <c r="AV16" t="s">
        <v>117</v>
      </c>
      <c r="AW16">
        <v>108716.38</v>
      </c>
      <c r="AX16">
        <v>106351.96</v>
      </c>
      <c r="AY16">
        <v>-25029.09</v>
      </c>
      <c r="AZ16">
        <v>-32.6086302274883</v>
      </c>
      <c r="BA16">
        <v>-2364.42</v>
      </c>
      <c r="BB16">
        <v>-2.17485166448699</v>
      </c>
      <c r="BC16">
        <v>1.41638878404733</v>
      </c>
      <c r="BD16">
        <v>2.05602651152378</v>
      </c>
      <c r="BE16">
        <v>0.639637727476458</v>
      </c>
      <c r="BF16">
        <v>0</v>
      </c>
    </row>
    <row r="17" spans="1:52" ht="15">
      <c r="A17" t="s">
        <v>165</v>
      </c>
      <c r="B17">
        <v>130</v>
      </c>
      <c r="C17">
        <v>72</v>
      </c>
      <c r="D17" t="s">
        <v>113</v>
      </c>
      <c r="F17" t="s">
        <v>116</v>
      </c>
      <c r="N17">
        <v>40000</v>
      </c>
      <c r="AD17">
        <v>154000</v>
      </c>
      <c r="AM17" t="s">
        <v>166</v>
      </c>
      <c r="AP17">
        <v>200000</v>
      </c>
      <c r="AQ17" t="s">
        <v>115</v>
      </c>
      <c r="AR17" t="s">
        <v>116</v>
      </c>
      <c r="AS17">
        <v>1</v>
      </c>
      <c r="AT17">
        <v>1000</v>
      </c>
      <c r="AV17" t="s">
        <v>129</v>
      </c>
      <c r="AY17">
        <v>114000</v>
      </c>
      <c r="AZ17">
        <v>285</v>
      </c>
    </row>
    <row r="18" spans="1:58" ht="15">
      <c r="A18" t="s">
        <v>167</v>
      </c>
      <c r="B18">
        <v>24885</v>
      </c>
      <c r="C18">
        <v>7532</v>
      </c>
      <c r="D18" t="s">
        <v>113</v>
      </c>
      <c r="F18" t="s">
        <v>116</v>
      </c>
      <c r="G18">
        <v>2189524.285</v>
      </c>
      <c r="H18">
        <v>1264318.605</v>
      </c>
      <c r="I18">
        <v>637305.285</v>
      </c>
      <c r="J18">
        <v>650401.801666667</v>
      </c>
      <c r="K18">
        <v>510949.801666667</v>
      </c>
      <c r="L18">
        <v>495662.801666667</v>
      </c>
      <c r="M18">
        <v>1095300.80166667</v>
      </c>
      <c r="N18">
        <v>6843463.38166667</v>
      </c>
      <c r="O18">
        <v>859235.12</v>
      </c>
      <c r="P18">
        <v>864490.12</v>
      </c>
      <c r="Q18">
        <v>1190461.12</v>
      </c>
      <c r="R18">
        <v>1033625.8025</v>
      </c>
      <c r="S18">
        <v>1007102.8025</v>
      </c>
      <c r="T18">
        <v>1051515.8025</v>
      </c>
      <c r="U18">
        <v>902799.8025</v>
      </c>
      <c r="V18">
        <v>6909230.57</v>
      </c>
      <c r="W18">
        <v>758952.801666667</v>
      </c>
      <c r="X18">
        <v>405176.801666667</v>
      </c>
      <c r="Y18">
        <v>1642716.80166667</v>
      </c>
      <c r="Z18">
        <v>961867</v>
      </c>
      <c r="AA18">
        <v>1013226.07</v>
      </c>
      <c r="AB18">
        <v>636444.88</v>
      </c>
      <c r="AC18">
        <v>1016474</v>
      </c>
      <c r="AD18">
        <v>6434858.355</v>
      </c>
      <c r="AE18">
        <v>929810.8025</v>
      </c>
      <c r="AF18">
        <v>965919.8025</v>
      </c>
      <c r="AG18">
        <v>1494970.8025</v>
      </c>
      <c r="AH18">
        <v>932989</v>
      </c>
      <c r="AI18">
        <v>1034094</v>
      </c>
      <c r="AJ18">
        <v>1099683</v>
      </c>
      <c r="AK18">
        <v>1037241</v>
      </c>
      <c r="AL18">
        <v>7494708.4075</v>
      </c>
      <c r="AN18">
        <v>5781986</v>
      </c>
      <c r="AO18">
        <v>714657</v>
      </c>
      <c r="AP18">
        <v>6496643</v>
      </c>
      <c r="AQ18" t="s">
        <v>120</v>
      </c>
      <c r="AR18" t="s">
        <v>116</v>
      </c>
      <c r="AS18">
        <v>976</v>
      </c>
      <c r="AT18">
        <v>247936</v>
      </c>
      <c r="AV18" t="s">
        <v>144</v>
      </c>
      <c r="AW18">
        <v>6909230.57</v>
      </c>
      <c r="AX18">
        <v>7494708.4075</v>
      </c>
      <c r="AY18">
        <v>-408605.026666666</v>
      </c>
      <c r="AZ18">
        <v>-5.97073446409169</v>
      </c>
      <c r="BA18">
        <v>585477.837499999</v>
      </c>
      <c r="BB18">
        <v>8.4738500411631</v>
      </c>
      <c r="BC18">
        <v>1.0096102199523</v>
      </c>
      <c r="BD18">
        <v>1.16470448827774</v>
      </c>
      <c r="BE18">
        <v>0.155094268325437</v>
      </c>
      <c r="BF18">
        <v>0</v>
      </c>
    </row>
    <row r="19" spans="1:58" ht="15">
      <c r="A19" t="s">
        <v>168</v>
      </c>
      <c r="B19">
        <v>1848</v>
      </c>
      <c r="C19">
        <v>551</v>
      </c>
      <c r="D19" t="s">
        <v>113</v>
      </c>
      <c r="G19">
        <v>22307</v>
      </c>
      <c r="H19">
        <v>21157</v>
      </c>
      <c r="I19">
        <v>67218</v>
      </c>
      <c r="J19">
        <v>24059</v>
      </c>
      <c r="K19">
        <v>19413</v>
      </c>
      <c r="L19">
        <v>82616</v>
      </c>
      <c r="M19">
        <v>18800</v>
      </c>
      <c r="N19">
        <v>255570</v>
      </c>
      <c r="O19">
        <v>43575</v>
      </c>
      <c r="P19">
        <v>33766</v>
      </c>
      <c r="Q19">
        <v>41095</v>
      </c>
      <c r="R19">
        <v>46777</v>
      </c>
      <c r="S19">
        <v>49719</v>
      </c>
      <c r="T19">
        <v>39606</v>
      </c>
      <c r="U19">
        <v>45381</v>
      </c>
      <c r="V19">
        <v>299919</v>
      </c>
      <c r="W19">
        <v>19772</v>
      </c>
      <c r="X19">
        <v>16759</v>
      </c>
      <c r="Y19">
        <v>64670</v>
      </c>
      <c r="Z19">
        <v>40899</v>
      </c>
      <c r="AA19">
        <v>34415</v>
      </c>
      <c r="AB19">
        <v>35151</v>
      </c>
      <c r="AC19">
        <v>35365</v>
      </c>
      <c r="AD19">
        <v>247031</v>
      </c>
      <c r="AE19">
        <v>38092</v>
      </c>
      <c r="AF19">
        <v>40992</v>
      </c>
      <c r="AG19">
        <v>41666</v>
      </c>
      <c r="AH19">
        <v>50228</v>
      </c>
      <c r="AI19">
        <v>49832</v>
      </c>
      <c r="AJ19">
        <v>55078</v>
      </c>
      <c r="AK19">
        <v>43689</v>
      </c>
      <c r="AL19">
        <v>319577</v>
      </c>
      <c r="AM19" t="s">
        <v>169</v>
      </c>
      <c r="AN19">
        <v>50000</v>
      </c>
      <c r="AO19">
        <v>88635</v>
      </c>
      <c r="AP19">
        <v>138635</v>
      </c>
      <c r="AQ19" t="s">
        <v>132</v>
      </c>
      <c r="AR19" t="s">
        <v>116</v>
      </c>
      <c r="AS19">
        <v>65</v>
      </c>
      <c r="AT19">
        <v>14417</v>
      </c>
      <c r="AV19" t="s">
        <v>117</v>
      </c>
      <c r="AW19">
        <v>299919</v>
      </c>
      <c r="AX19">
        <v>319577</v>
      </c>
      <c r="AY19">
        <v>-8539</v>
      </c>
      <c r="AZ19">
        <v>-3.34115897797081</v>
      </c>
      <c r="BA19">
        <v>19658</v>
      </c>
      <c r="BB19">
        <v>6.55443636448508</v>
      </c>
      <c r="BC19">
        <v>1.17352975701373</v>
      </c>
      <c r="BD19">
        <v>1.29367164444948</v>
      </c>
      <c r="BE19">
        <v>0.120141887435748</v>
      </c>
      <c r="BF19">
        <v>0</v>
      </c>
    </row>
    <row r="20" spans="1:58" ht="15">
      <c r="A20" t="s">
        <v>170</v>
      </c>
      <c r="B20">
        <v>775</v>
      </c>
      <c r="C20">
        <v>210</v>
      </c>
      <c r="D20" t="s">
        <v>113</v>
      </c>
      <c r="G20">
        <v>15833.62</v>
      </c>
      <c r="H20">
        <v>18806.57</v>
      </c>
      <c r="I20">
        <v>10072.61</v>
      </c>
      <c r="J20">
        <v>16708.56</v>
      </c>
      <c r="K20">
        <v>24964.87</v>
      </c>
      <c r="L20">
        <v>13271.61</v>
      </c>
      <c r="M20">
        <v>11508.54</v>
      </c>
      <c r="N20">
        <v>111166.38</v>
      </c>
      <c r="O20">
        <v>12762.45</v>
      </c>
      <c r="P20">
        <v>14523.37</v>
      </c>
      <c r="Q20">
        <v>18173.74</v>
      </c>
      <c r="R20">
        <v>21476.83</v>
      </c>
      <c r="S20">
        <v>20026.59</v>
      </c>
      <c r="T20">
        <v>18076.71</v>
      </c>
      <c r="U20">
        <v>13469.6</v>
      </c>
      <c r="V20">
        <v>118509.29</v>
      </c>
      <c r="W20">
        <v>12672.17</v>
      </c>
      <c r="X20">
        <v>11782.12</v>
      </c>
      <c r="Y20">
        <v>13568.07</v>
      </c>
      <c r="Z20">
        <v>12067.47</v>
      </c>
      <c r="AA20">
        <v>13672.45</v>
      </c>
      <c r="AB20">
        <v>14324.14</v>
      </c>
      <c r="AC20">
        <v>16470</v>
      </c>
      <c r="AD20">
        <v>94556.42</v>
      </c>
      <c r="AE20">
        <v>13184.3</v>
      </c>
      <c r="AF20">
        <v>13205.98</v>
      </c>
      <c r="AG20">
        <v>23315.94</v>
      </c>
      <c r="AH20">
        <v>21880.42</v>
      </c>
      <c r="AI20">
        <v>23599.39</v>
      </c>
      <c r="AJ20">
        <v>22895.28</v>
      </c>
      <c r="AK20">
        <v>15044.9</v>
      </c>
      <c r="AL20">
        <v>133126.21</v>
      </c>
      <c r="AO20">
        <v>707326.2</v>
      </c>
      <c r="AQ20" t="s">
        <v>120</v>
      </c>
      <c r="AR20" t="s">
        <v>116</v>
      </c>
      <c r="AS20">
        <v>14</v>
      </c>
      <c r="AT20">
        <v>2434.21</v>
      </c>
      <c r="AV20" t="s">
        <v>117</v>
      </c>
      <c r="AW20">
        <v>118509.29</v>
      </c>
      <c r="AX20">
        <v>133126.21</v>
      </c>
      <c r="AY20">
        <v>-16609.96</v>
      </c>
      <c r="AZ20">
        <v>-14.9415317832604</v>
      </c>
      <c r="BA20">
        <v>14616.92</v>
      </c>
      <c r="BB20">
        <v>12.3339866435787</v>
      </c>
      <c r="BC20">
        <v>1.06605333375073</v>
      </c>
      <c r="BD20">
        <v>1.40790239308976</v>
      </c>
      <c r="BE20">
        <v>0.34184905933903</v>
      </c>
      <c r="BF20">
        <v>0</v>
      </c>
    </row>
    <row r="21" spans="1:58" ht="15">
      <c r="A21" t="s">
        <v>171</v>
      </c>
      <c r="B21">
        <v>104</v>
      </c>
      <c r="C21">
        <v>37</v>
      </c>
      <c r="D21" t="s">
        <v>113</v>
      </c>
      <c r="N21">
        <v>9041.67</v>
      </c>
      <c r="V21">
        <v>12460</v>
      </c>
      <c r="AD21">
        <v>20710.67</v>
      </c>
      <c r="AL21">
        <v>13267.92</v>
      </c>
      <c r="AM21" t="s">
        <v>172</v>
      </c>
      <c r="AN21">
        <v>25000</v>
      </c>
      <c r="AO21">
        <v>47000</v>
      </c>
      <c r="AP21">
        <v>72000</v>
      </c>
      <c r="AQ21" t="s">
        <v>120</v>
      </c>
      <c r="AR21" t="s">
        <v>116</v>
      </c>
      <c r="AS21">
        <v>0</v>
      </c>
      <c r="AT21">
        <v>0</v>
      </c>
      <c r="AV21" t="s">
        <v>129</v>
      </c>
      <c r="AW21">
        <v>12460</v>
      </c>
      <c r="AX21">
        <v>13267.92</v>
      </c>
      <c r="AY21">
        <v>11669</v>
      </c>
      <c r="AZ21">
        <v>129.058016937137</v>
      </c>
      <c r="BA21">
        <v>807.92</v>
      </c>
      <c r="BB21">
        <v>6.48410914927769</v>
      </c>
      <c r="BC21">
        <v>1.378064008087</v>
      </c>
      <c r="BD21">
        <v>0.64063209929954</v>
      </c>
      <c r="BE21">
        <v>-0.737431908787462</v>
      </c>
      <c r="BF21">
        <v>0</v>
      </c>
    </row>
    <row r="22" spans="1:49" ht="15">
      <c r="A22" t="s">
        <v>173</v>
      </c>
      <c r="B22">
        <v>131</v>
      </c>
      <c r="C22">
        <v>32</v>
      </c>
      <c r="D22" t="s">
        <v>174</v>
      </c>
      <c r="G22">
        <v>277.5</v>
      </c>
      <c r="H22">
        <v>1942.58</v>
      </c>
      <c r="I22">
        <v>112.42</v>
      </c>
      <c r="J22">
        <v>699.31</v>
      </c>
      <c r="K22">
        <v>175.56</v>
      </c>
      <c r="L22">
        <v>514</v>
      </c>
      <c r="M22">
        <v>1309.55</v>
      </c>
      <c r="O22">
        <v>14612</v>
      </c>
      <c r="V22">
        <v>14612</v>
      </c>
      <c r="W22">
        <v>427.78</v>
      </c>
      <c r="Y22">
        <v>434.1</v>
      </c>
      <c r="Z22">
        <v>198.03</v>
      </c>
      <c r="AA22">
        <v>907.69</v>
      </c>
      <c r="AB22">
        <v>481.9</v>
      </c>
      <c r="AC22">
        <v>277.71</v>
      </c>
      <c r="AG22">
        <v>2265</v>
      </c>
      <c r="AH22">
        <v>14150</v>
      </c>
      <c r="AI22">
        <v>790</v>
      </c>
      <c r="AP22">
        <v>60112.63</v>
      </c>
      <c r="AQ22" t="s">
        <v>120</v>
      </c>
      <c r="AR22" t="s">
        <v>116</v>
      </c>
      <c r="AS22">
        <v>0</v>
      </c>
      <c r="AT22">
        <v>0</v>
      </c>
      <c r="AU22" t="s">
        <v>175</v>
      </c>
      <c r="AV22" t="s">
        <v>129</v>
      </c>
      <c r="AW22">
        <v>14612</v>
      </c>
    </row>
    <row r="23" spans="1:58" ht="15">
      <c r="A23" t="s">
        <v>176</v>
      </c>
      <c r="B23">
        <v>58</v>
      </c>
      <c r="C23">
        <v>42</v>
      </c>
      <c r="D23" t="s">
        <v>174</v>
      </c>
      <c r="N23">
        <v>7974</v>
      </c>
      <c r="V23">
        <v>10122</v>
      </c>
      <c r="AD23">
        <v>8435</v>
      </c>
      <c r="AL23">
        <v>3064</v>
      </c>
      <c r="AM23" t="s">
        <v>177</v>
      </c>
      <c r="AO23">
        <v>69000</v>
      </c>
      <c r="AP23">
        <v>69000</v>
      </c>
      <c r="AQ23" t="s">
        <v>120</v>
      </c>
      <c r="AR23" t="s">
        <v>116</v>
      </c>
      <c r="AS23">
        <v>0</v>
      </c>
      <c r="AT23">
        <v>0</v>
      </c>
      <c r="AU23" t="s">
        <v>178</v>
      </c>
      <c r="AV23" t="s">
        <v>129</v>
      </c>
      <c r="AW23">
        <v>10122</v>
      </c>
      <c r="AX23">
        <v>3064</v>
      </c>
      <c r="AY23">
        <v>461</v>
      </c>
      <c r="AZ23">
        <v>5.78128918986707</v>
      </c>
      <c r="BA23">
        <v>-7058</v>
      </c>
      <c r="BB23">
        <v>-69.7293025093855</v>
      </c>
      <c r="BC23">
        <v>1.2693754702784</v>
      </c>
      <c r="BD23">
        <v>0.363248369887374</v>
      </c>
      <c r="BE23">
        <v>-0.906127100391031</v>
      </c>
      <c r="BF23">
        <v>1</v>
      </c>
    </row>
    <row r="24" spans="1:58" ht="15">
      <c r="A24" t="s">
        <v>179</v>
      </c>
      <c r="B24">
        <v>135</v>
      </c>
      <c r="C24">
        <v>42</v>
      </c>
      <c r="D24" t="s">
        <v>174</v>
      </c>
      <c r="G24">
        <v>16.5</v>
      </c>
      <c r="H24">
        <v>173.58</v>
      </c>
      <c r="I24">
        <v>501.9</v>
      </c>
      <c r="J24">
        <v>913.9</v>
      </c>
      <c r="K24">
        <v>110.84</v>
      </c>
      <c r="L24">
        <v>1945.2</v>
      </c>
      <c r="M24">
        <v>843.66</v>
      </c>
      <c r="N24">
        <v>4504.84</v>
      </c>
      <c r="O24">
        <v>755</v>
      </c>
      <c r="P24">
        <v>355</v>
      </c>
      <c r="Q24">
        <v>255</v>
      </c>
      <c r="R24">
        <v>30</v>
      </c>
      <c r="S24">
        <v>2805</v>
      </c>
      <c r="T24">
        <v>1288.75</v>
      </c>
      <c r="U24">
        <v>195</v>
      </c>
      <c r="V24">
        <v>5684</v>
      </c>
      <c r="W24">
        <v>114.39</v>
      </c>
      <c r="X24">
        <v>1165.02</v>
      </c>
      <c r="Y24">
        <v>150.62</v>
      </c>
      <c r="Z24">
        <v>95.71</v>
      </c>
      <c r="AA24">
        <v>974.17</v>
      </c>
      <c r="AB24">
        <v>264.89</v>
      </c>
      <c r="AC24">
        <v>805.75</v>
      </c>
      <c r="AD24">
        <v>3570.55</v>
      </c>
      <c r="AH24">
        <v>25</v>
      </c>
      <c r="AI24">
        <v>3387.5</v>
      </c>
      <c r="AJ24">
        <v>2100</v>
      </c>
      <c r="AK24">
        <v>300</v>
      </c>
      <c r="AL24">
        <v>5812.5</v>
      </c>
      <c r="AO24">
        <v>16769</v>
      </c>
      <c r="AP24">
        <v>16769</v>
      </c>
      <c r="AQ24" t="s">
        <v>115</v>
      </c>
      <c r="AR24" t="s">
        <v>116</v>
      </c>
      <c r="AS24">
        <v>3</v>
      </c>
      <c r="AT24">
        <v>675</v>
      </c>
      <c r="AU24" t="s">
        <v>180</v>
      </c>
      <c r="AV24" t="s">
        <v>129</v>
      </c>
      <c r="AW24">
        <v>5684</v>
      </c>
      <c r="AX24">
        <v>5812.5</v>
      </c>
      <c r="AY24">
        <v>-934.29</v>
      </c>
      <c r="AZ24">
        <v>-20.7396933076424</v>
      </c>
      <c r="BA24">
        <v>128.5</v>
      </c>
      <c r="BB24">
        <v>2.26073187895848</v>
      </c>
      <c r="BC24">
        <v>1.26175402456025</v>
      </c>
      <c r="BD24">
        <v>1.62790046351402</v>
      </c>
      <c r="BE24">
        <v>0.366146438953774</v>
      </c>
      <c r="BF24">
        <v>0</v>
      </c>
    </row>
    <row r="25" spans="1:58" ht="15">
      <c r="A25" t="s">
        <v>181</v>
      </c>
      <c r="B25">
        <v>3600</v>
      </c>
      <c r="C25">
        <v>1636</v>
      </c>
      <c r="D25" t="s">
        <v>113</v>
      </c>
      <c r="G25">
        <v>40350.43</v>
      </c>
      <c r="H25">
        <v>56511.09</v>
      </c>
      <c r="I25">
        <v>377183.86</v>
      </c>
      <c r="J25">
        <v>101932.49</v>
      </c>
      <c r="K25">
        <v>60933.75</v>
      </c>
      <c r="L25">
        <v>46885.86</v>
      </c>
      <c r="M25">
        <v>47928.17</v>
      </c>
      <c r="N25">
        <v>731725.65</v>
      </c>
      <c r="O25">
        <v>83881.09</v>
      </c>
      <c r="P25">
        <v>55089.34</v>
      </c>
      <c r="Q25">
        <v>91894.63</v>
      </c>
      <c r="R25">
        <v>91243.04</v>
      </c>
      <c r="S25">
        <v>104798.99</v>
      </c>
      <c r="T25">
        <v>114457.46</v>
      </c>
      <c r="U25">
        <v>89877.15</v>
      </c>
      <c r="V25">
        <v>631241.7</v>
      </c>
      <c r="W25">
        <v>35785.04</v>
      </c>
      <c r="X25">
        <v>42501.59</v>
      </c>
      <c r="Y25">
        <v>391851.41</v>
      </c>
      <c r="Z25">
        <v>104946.21</v>
      </c>
      <c r="AA25">
        <v>36894.19</v>
      </c>
      <c r="AB25">
        <v>54393.24</v>
      </c>
      <c r="AC25">
        <v>46634.41</v>
      </c>
      <c r="AD25">
        <v>713006.09</v>
      </c>
      <c r="AE25">
        <v>77616.53</v>
      </c>
      <c r="AF25">
        <v>75191.11</v>
      </c>
      <c r="AG25">
        <v>121930.09</v>
      </c>
      <c r="AH25">
        <v>99460.97</v>
      </c>
      <c r="AI25">
        <v>131556.639</v>
      </c>
      <c r="AJ25">
        <v>138844.84</v>
      </c>
      <c r="AK25">
        <v>123752.47</v>
      </c>
      <c r="AL25">
        <v>768352.649</v>
      </c>
      <c r="AM25" t="s">
        <v>182</v>
      </c>
      <c r="AO25">
        <v>958851.27</v>
      </c>
      <c r="AP25">
        <v>958851.27</v>
      </c>
      <c r="AQ25" t="s">
        <v>120</v>
      </c>
      <c r="AR25" t="s">
        <v>116</v>
      </c>
      <c r="AS25">
        <v>114</v>
      </c>
      <c r="AT25">
        <v>9688.01</v>
      </c>
      <c r="AV25" t="s">
        <v>122</v>
      </c>
      <c r="AW25">
        <v>631241.7</v>
      </c>
      <c r="AX25">
        <v>768352.649</v>
      </c>
      <c r="AY25">
        <v>-18719.5600000001</v>
      </c>
      <c r="AZ25">
        <v>-2.55827576906728</v>
      </c>
      <c r="BA25">
        <v>137110.949</v>
      </c>
      <c r="BB25">
        <v>21.7208319729194</v>
      </c>
      <c r="BC25">
        <v>0.862675375668463</v>
      </c>
      <c r="BD25">
        <v>1.07762424441564</v>
      </c>
      <c r="BE25">
        <v>0.214948868747178</v>
      </c>
      <c r="BF25">
        <v>0</v>
      </c>
    </row>
    <row r="26" spans="1:58" ht="15">
      <c r="A26" t="s">
        <v>183</v>
      </c>
      <c r="B26">
        <v>1775</v>
      </c>
      <c r="C26">
        <v>580</v>
      </c>
      <c r="D26" t="s">
        <v>113</v>
      </c>
      <c r="G26">
        <v>103725.22</v>
      </c>
      <c r="H26">
        <v>101718.16</v>
      </c>
      <c r="I26">
        <v>46071.09</v>
      </c>
      <c r="J26">
        <v>74545.81</v>
      </c>
      <c r="K26">
        <v>55283.16</v>
      </c>
      <c r="L26">
        <v>78148.84</v>
      </c>
      <c r="M26">
        <v>75159.36</v>
      </c>
      <c r="N26">
        <v>534651.64</v>
      </c>
      <c r="O26">
        <v>45728.25</v>
      </c>
      <c r="P26">
        <v>37602.84</v>
      </c>
      <c r="Q26">
        <v>62857.6</v>
      </c>
      <c r="R26">
        <v>69261.27</v>
      </c>
      <c r="S26">
        <v>89532.23</v>
      </c>
      <c r="T26">
        <v>85423.28</v>
      </c>
      <c r="U26">
        <v>55107.75</v>
      </c>
      <c r="V26">
        <v>445513.22</v>
      </c>
      <c r="W26">
        <v>60151.21</v>
      </c>
      <c r="X26">
        <v>60638.55</v>
      </c>
      <c r="Y26">
        <v>45609.03</v>
      </c>
      <c r="Z26">
        <v>85784.6</v>
      </c>
      <c r="AA26">
        <v>65826.35</v>
      </c>
      <c r="AB26">
        <v>114802.04</v>
      </c>
      <c r="AC26">
        <v>73010.13</v>
      </c>
      <c r="AD26">
        <v>505821.91</v>
      </c>
      <c r="AE26">
        <v>30438.95</v>
      </c>
      <c r="AF26">
        <v>55817.29</v>
      </c>
      <c r="AG26">
        <v>76911.64</v>
      </c>
      <c r="AH26">
        <v>66966.44</v>
      </c>
      <c r="AI26">
        <v>112289.1</v>
      </c>
      <c r="AJ26">
        <v>90649.42</v>
      </c>
      <c r="AK26">
        <v>87483.07</v>
      </c>
      <c r="AL26">
        <v>520555.91</v>
      </c>
      <c r="AN26">
        <v>85742.31</v>
      </c>
      <c r="AO26">
        <v>948023.02</v>
      </c>
      <c r="AP26">
        <v>1033765.33</v>
      </c>
      <c r="AQ26" t="s">
        <v>120</v>
      </c>
      <c r="AR26" t="s">
        <v>116</v>
      </c>
      <c r="AS26">
        <v>105</v>
      </c>
      <c r="AT26">
        <v>21772.47</v>
      </c>
      <c r="AV26" t="s">
        <v>117</v>
      </c>
      <c r="AW26">
        <v>445513.22</v>
      </c>
      <c r="AX26">
        <v>520555.91</v>
      </c>
      <c r="AY26">
        <v>-28829.73</v>
      </c>
      <c r="AZ26">
        <v>-5.39224568730399</v>
      </c>
      <c r="BA26">
        <v>75042.69</v>
      </c>
      <c r="BB26">
        <v>16.8440994859816</v>
      </c>
      <c r="BC26">
        <v>0.833277571167648</v>
      </c>
      <c r="BD26">
        <v>1.02912882915649</v>
      </c>
      <c r="BE26">
        <v>0.195851257988843</v>
      </c>
      <c r="BF26">
        <v>0</v>
      </c>
    </row>
    <row r="27" spans="1:58" ht="15">
      <c r="A27" t="s">
        <v>184</v>
      </c>
      <c r="B27">
        <v>8492</v>
      </c>
      <c r="C27">
        <v>3825</v>
      </c>
      <c r="D27" t="s">
        <v>113</v>
      </c>
      <c r="N27">
        <v>1246982</v>
      </c>
      <c r="V27">
        <v>1524736</v>
      </c>
      <c r="AD27">
        <v>1269078</v>
      </c>
      <c r="AL27">
        <v>1604868</v>
      </c>
      <c r="AN27">
        <v>1413130</v>
      </c>
      <c r="AO27">
        <v>500000</v>
      </c>
      <c r="AP27">
        <v>1913130</v>
      </c>
      <c r="AQ27" t="s">
        <v>120</v>
      </c>
      <c r="AR27" t="s">
        <v>116</v>
      </c>
      <c r="AS27">
        <v>88</v>
      </c>
      <c r="AT27">
        <v>42642</v>
      </c>
      <c r="AV27" t="s">
        <v>122</v>
      </c>
      <c r="AW27">
        <v>1524736</v>
      </c>
      <c r="AX27">
        <v>1604868</v>
      </c>
      <c r="AY27">
        <v>22096</v>
      </c>
      <c r="AZ27">
        <v>1.77195821591651</v>
      </c>
      <c r="BA27">
        <v>80132</v>
      </c>
      <c r="BB27">
        <v>5.25546717595702</v>
      </c>
      <c r="BC27">
        <v>1.2227409858362</v>
      </c>
      <c r="BD27">
        <v>1.26459366563757</v>
      </c>
      <c r="BE27">
        <v>0.0418526798013703</v>
      </c>
      <c r="BF27">
        <v>0</v>
      </c>
    </row>
    <row r="28" spans="1:58" ht="15">
      <c r="A28" t="s">
        <v>185</v>
      </c>
      <c r="B28">
        <v>289</v>
      </c>
      <c r="C28">
        <v>82</v>
      </c>
      <c r="D28" t="s">
        <v>135</v>
      </c>
      <c r="G28">
        <v>2287.33</v>
      </c>
      <c r="H28">
        <v>2899.7</v>
      </c>
      <c r="I28">
        <v>2734.65</v>
      </c>
      <c r="J28">
        <v>2848.6</v>
      </c>
      <c r="K28">
        <v>3257.94</v>
      </c>
      <c r="L28">
        <v>6803.79</v>
      </c>
      <c r="M28">
        <v>2886.29</v>
      </c>
      <c r="N28">
        <v>23718.3</v>
      </c>
      <c r="O28">
        <v>10102.92</v>
      </c>
      <c r="P28">
        <v>32.91</v>
      </c>
      <c r="Q28">
        <v>3.22</v>
      </c>
      <c r="R28">
        <v>9953.19</v>
      </c>
      <c r="S28">
        <v>483.26</v>
      </c>
      <c r="T28">
        <v>3.22</v>
      </c>
      <c r="U28">
        <v>9968.83</v>
      </c>
      <c r="V28">
        <v>30547.55</v>
      </c>
      <c r="W28">
        <v>2858.4</v>
      </c>
      <c r="X28">
        <v>2398.93</v>
      </c>
      <c r="Y28">
        <v>3815.99</v>
      </c>
      <c r="Z28">
        <v>3427.87</v>
      </c>
      <c r="AA28">
        <v>2607.58</v>
      </c>
      <c r="AB28">
        <v>6190.8</v>
      </c>
      <c r="AC28">
        <v>3066.35</v>
      </c>
      <c r="AD28">
        <v>24365.92</v>
      </c>
      <c r="AE28">
        <v>10008.66</v>
      </c>
      <c r="AF28">
        <v>3.64</v>
      </c>
      <c r="AG28">
        <v>2.46</v>
      </c>
      <c r="AH28">
        <v>9952.5</v>
      </c>
      <c r="AI28">
        <v>10</v>
      </c>
      <c r="AK28">
        <v>10360</v>
      </c>
      <c r="AL28">
        <v>30337.26</v>
      </c>
      <c r="AM28" t="s">
        <v>186</v>
      </c>
      <c r="AO28">
        <v>47892.67</v>
      </c>
      <c r="AP28">
        <v>47892.67</v>
      </c>
      <c r="AQ28" t="s">
        <v>120</v>
      </c>
      <c r="AR28" t="s">
        <v>116</v>
      </c>
      <c r="AS28">
        <v>2</v>
      </c>
      <c r="AT28">
        <v>7332.61</v>
      </c>
      <c r="AU28" t="s">
        <v>187</v>
      </c>
      <c r="AV28" t="s">
        <v>129</v>
      </c>
      <c r="AW28">
        <v>30547.55</v>
      </c>
      <c r="AX28">
        <v>30337.26</v>
      </c>
      <c r="AY28">
        <v>647.619999999999</v>
      </c>
      <c r="AZ28">
        <v>2.73046550553791</v>
      </c>
      <c r="BA28">
        <v>-210.290000000001</v>
      </c>
      <c r="BB28">
        <v>-0.688402179552864</v>
      </c>
      <c r="BC28">
        <v>1.28793168144429</v>
      </c>
      <c r="BD28">
        <v>1.24506934275414</v>
      </c>
      <c r="BE28">
        <v>-0.0428623386901437</v>
      </c>
      <c r="BF28">
        <v>0</v>
      </c>
    </row>
    <row r="29" spans="1:58" ht="15">
      <c r="A29" t="s">
        <v>188</v>
      </c>
      <c r="B29">
        <v>400</v>
      </c>
      <c r="C29">
        <v>166</v>
      </c>
      <c r="D29" t="s">
        <v>189</v>
      </c>
      <c r="G29">
        <v>4022.97</v>
      </c>
      <c r="H29">
        <v>4937.81</v>
      </c>
      <c r="I29">
        <v>7420.69</v>
      </c>
      <c r="J29">
        <v>4150.59</v>
      </c>
      <c r="K29">
        <v>4222.84</v>
      </c>
      <c r="L29">
        <v>4395.26</v>
      </c>
      <c r="M29">
        <v>4526.78</v>
      </c>
      <c r="N29">
        <v>33676.94</v>
      </c>
      <c r="O29">
        <v>2736</v>
      </c>
      <c r="P29">
        <v>8503.8</v>
      </c>
      <c r="Q29">
        <v>3737.83</v>
      </c>
      <c r="R29">
        <v>7711</v>
      </c>
      <c r="S29">
        <v>2981.92</v>
      </c>
      <c r="T29">
        <v>10108.95</v>
      </c>
      <c r="U29">
        <v>1937.34</v>
      </c>
      <c r="V29">
        <v>37716.84</v>
      </c>
      <c r="W29">
        <v>6550.39</v>
      </c>
      <c r="X29">
        <v>6705.38</v>
      </c>
      <c r="Y29">
        <v>7656.81</v>
      </c>
      <c r="Z29">
        <v>7532.57</v>
      </c>
      <c r="AA29">
        <v>4395.01</v>
      </c>
      <c r="AB29">
        <v>4868.31</v>
      </c>
      <c r="AC29">
        <v>7911.3</v>
      </c>
      <c r="AD29">
        <v>45619.77</v>
      </c>
      <c r="AE29">
        <v>6550.39</v>
      </c>
      <c r="AF29">
        <v>8683</v>
      </c>
      <c r="AG29">
        <v>4403.04</v>
      </c>
      <c r="AH29">
        <v>9045.75</v>
      </c>
      <c r="AI29">
        <v>1380.56</v>
      </c>
      <c r="AJ29">
        <v>9635.25</v>
      </c>
      <c r="AK29">
        <v>2028.33</v>
      </c>
      <c r="AL29">
        <v>41726.32</v>
      </c>
      <c r="AO29">
        <v>9203</v>
      </c>
      <c r="AP29">
        <v>9203</v>
      </c>
      <c r="AQ29" t="s">
        <v>115</v>
      </c>
      <c r="AR29" t="s">
        <v>116</v>
      </c>
      <c r="AS29">
        <v>18</v>
      </c>
      <c r="AT29">
        <v>1691</v>
      </c>
      <c r="AU29" t="s">
        <v>190</v>
      </c>
      <c r="AV29" t="s">
        <v>129</v>
      </c>
      <c r="AW29">
        <v>37716.84</v>
      </c>
      <c r="AX29">
        <v>41726.32</v>
      </c>
      <c r="AY29">
        <v>11942.83</v>
      </c>
      <c r="AZ29">
        <v>35.4629310145162</v>
      </c>
      <c r="BA29">
        <v>4009.48</v>
      </c>
      <c r="BB29">
        <v>10.6304769964822</v>
      </c>
      <c r="BC29">
        <v>1.11996042395776</v>
      </c>
      <c r="BD29">
        <v>0.914654326402786</v>
      </c>
      <c r="BE29">
        <v>-0.205306097554973</v>
      </c>
      <c r="BF29">
        <v>0</v>
      </c>
    </row>
    <row r="30" spans="1:58" ht="15">
      <c r="A30" t="s">
        <v>191</v>
      </c>
      <c r="B30">
        <v>5300</v>
      </c>
      <c r="C30">
        <v>3261</v>
      </c>
      <c r="D30" t="s">
        <v>113</v>
      </c>
      <c r="F30" t="s">
        <v>116</v>
      </c>
      <c r="G30">
        <v>380010.22</v>
      </c>
      <c r="H30">
        <v>394124.14</v>
      </c>
      <c r="I30">
        <v>292202.37</v>
      </c>
      <c r="J30">
        <v>239531.33</v>
      </c>
      <c r="K30">
        <v>332252.5</v>
      </c>
      <c r="L30">
        <v>324939.92</v>
      </c>
      <c r="M30">
        <v>336288.88</v>
      </c>
      <c r="N30">
        <v>2299349.36</v>
      </c>
      <c r="O30">
        <v>318353.94</v>
      </c>
      <c r="P30">
        <v>318614.81</v>
      </c>
      <c r="Q30">
        <v>262650.46</v>
      </c>
      <c r="R30">
        <v>334847.93</v>
      </c>
      <c r="S30">
        <v>362226.12</v>
      </c>
      <c r="T30">
        <v>390036.64</v>
      </c>
      <c r="U30">
        <v>386762.41</v>
      </c>
      <c r="V30">
        <v>2373492.31</v>
      </c>
      <c r="W30">
        <v>265864.63</v>
      </c>
      <c r="X30">
        <v>312595.16</v>
      </c>
      <c r="Y30">
        <v>277671.89</v>
      </c>
      <c r="Z30">
        <v>314809.09</v>
      </c>
      <c r="AA30">
        <v>310760.71</v>
      </c>
      <c r="AB30">
        <v>276657.32</v>
      </c>
      <c r="AC30">
        <v>312305.16</v>
      </c>
      <c r="AD30">
        <v>2070663.96</v>
      </c>
      <c r="AE30">
        <v>286307.8</v>
      </c>
      <c r="AF30">
        <v>367941.56</v>
      </c>
      <c r="AG30">
        <v>359921.94</v>
      </c>
      <c r="AH30">
        <v>399559.95</v>
      </c>
      <c r="AI30">
        <v>405392.86</v>
      </c>
      <c r="AJ30">
        <v>420705.79</v>
      </c>
      <c r="AK30">
        <v>386227.03</v>
      </c>
      <c r="AL30">
        <v>2626056.93</v>
      </c>
      <c r="AM30" t="s">
        <v>192</v>
      </c>
      <c r="AN30">
        <v>622091</v>
      </c>
      <c r="AO30">
        <v>1578178</v>
      </c>
      <c r="AP30">
        <v>2200269</v>
      </c>
      <c r="AQ30" t="s">
        <v>120</v>
      </c>
      <c r="AR30" t="s">
        <v>116</v>
      </c>
      <c r="AS30">
        <v>115</v>
      </c>
      <c r="AT30">
        <v>44027</v>
      </c>
      <c r="AU30" t="s">
        <v>193</v>
      </c>
      <c r="AV30" t="s">
        <v>122</v>
      </c>
      <c r="AW30">
        <v>2373492.31</v>
      </c>
      <c r="AX30">
        <v>2626056.93</v>
      </c>
      <c r="AY30">
        <v>-228685.4</v>
      </c>
      <c r="AZ30">
        <v>-9.9456569748931</v>
      </c>
      <c r="BA30">
        <v>252564.62</v>
      </c>
      <c r="BB30">
        <v>10.6410549103485</v>
      </c>
      <c r="BC30">
        <v>1.03224518696019</v>
      </c>
      <c r="BD30">
        <v>1.26821975015202</v>
      </c>
      <c r="BE30">
        <v>0.235974563191831</v>
      </c>
      <c r="BF30">
        <v>0</v>
      </c>
    </row>
    <row r="31" spans="1:58" ht="15">
      <c r="A31" t="s">
        <v>194</v>
      </c>
      <c r="B31">
        <v>6000</v>
      </c>
      <c r="C31">
        <v>2032</v>
      </c>
      <c r="D31" t="s">
        <v>113</v>
      </c>
      <c r="F31" t="s">
        <v>116</v>
      </c>
      <c r="G31">
        <v>316633</v>
      </c>
      <c r="H31">
        <v>244390</v>
      </c>
      <c r="I31">
        <v>453928</v>
      </c>
      <c r="J31">
        <v>218339</v>
      </c>
      <c r="K31">
        <v>140828</v>
      </c>
      <c r="L31">
        <v>199436</v>
      </c>
      <c r="M31">
        <v>185186</v>
      </c>
      <c r="N31">
        <v>1758740</v>
      </c>
      <c r="O31">
        <v>219542</v>
      </c>
      <c r="P31">
        <v>228179</v>
      </c>
      <c r="Q31">
        <v>222056</v>
      </c>
      <c r="R31">
        <v>243733</v>
      </c>
      <c r="S31">
        <v>252909</v>
      </c>
      <c r="T31">
        <v>254583</v>
      </c>
      <c r="U31">
        <v>230605</v>
      </c>
      <c r="V31">
        <v>1651607</v>
      </c>
      <c r="W31">
        <v>225549</v>
      </c>
      <c r="X31">
        <v>193207</v>
      </c>
      <c r="Y31">
        <v>328334</v>
      </c>
      <c r="Z31">
        <v>200739</v>
      </c>
      <c r="AA31">
        <v>208944</v>
      </c>
      <c r="AB31">
        <v>195088</v>
      </c>
      <c r="AC31">
        <v>241240</v>
      </c>
      <c r="AD31">
        <v>1593101</v>
      </c>
      <c r="AE31">
        <v>219854</v>
      </c>
      <c r="AF31">
        <v>233207</v>
      </c>
      <c r="AG31">
        <v>247664</v>
      </c>
      <c r="AH31">
        <v>259844</v>
      </c>
      <c r="AI31">
        <v>255593</v>
      </c>
      <c r="AJ31">
        <v>262736</v>
      </c>
      <c r="AK31">
        <v>247953</v>
      </c>
      <c r="AL31">
        <v>1726851</v>
      </c>
      <c r="AM31" t="s">
        <v>195</v>
      </c>
      <c r="AN31">
        <v>1756940</v>
      </c>
      <c r="AO31">
        <v>2755647</v>
      </c>
      <c r="AP31">
        <v>4512587</v>
      </c>
      <c r="AQ31" t="s">
        <v>120</v>
      </c>
      <c r="AR31" t="s">
        <v>116</v>
      </c>
      <c r="AS31">
        <v>355</v>
      </c>
      <c r="AT31">
        <v>66340</v>
      </c>
      <c r="AU31" t="s">
        <v>196</v>
      </c>
      <c r="AV31" t="s">
        <v>122</v>
      </c>
      <c r="AW31">
        <v>1651607</v>
      </c>
      <c r="AX31">
        <v>1726851</v>
      </c>
      <c r="AY31">
        <v>-165639</v>
      </c>
      <c r="AZ31">
        <v>-9.41804928528378</v>
      </c>
      <c r="BA31">
        <v>75244</v>
      </c>
      <c r="BB31">
        <v>4.55580534594489</v>
      </c>
      <c r="BC31">
        <v>0.939085367933862</v>
      </c>
      <c r="BD31">
        <v>1.08395575672854</v>
      </c>
      <c r="BE31">
        <v>0.144870388794682</v>
      </c>
      <c r="BF31">
        <v>0</v>
      </c>
    </row>
    <row r="32" spans="1:58" ht="15">
      <c r="A32" t="s">
        <v>197</v>
      </c>
      <c r="B32">
        <v>4001</v>
      </c>
      <c r="C32">
        <v>1478</v>
      </c>
      <c r="D32" t="s">
        <v>113</v>
      </c>
      <c r="G32">
        <v>112523</v>
      </c>
      <c r="H32">
        <v>114832</v>
      </c>
      <c r="I32">
        <v>99938</v>
      </c>
      <c r="J32">
        <v>119574</v>
      </c>
      <c r="K32">
        <v>116588</v>
      </c>
      <c r="L32">
        <v>118165</v>
      </c>
      <c r="M32">
        <v>104558</v>
      </c>
      <c r="O32">
        <v>147633</v>
      </c>
      <c r="P32">
        <v>115855</v>
      </c>
      <c r="Q32">
        <v>193165</v>
      </c>
      <c r="R32">
        <v>157587</v>
      </c>
      <c r="S32">
        <v>142380</v>
      </c>
      <c r="T32">
        <v>144932</v>
      </c>
      <c r="U32">
        <v>98422</v>
      </c>
      <c r="W32">
        <v>111821</v>
      </c>
      <c r="X32">
        <v>115428</v>
      </c>
      <c r="Y32">
        <v>122449</v>
      </c>
      <c r="Z32">
        <v>195242</v>
      </c>
      <c r="AA32">
        <v>142380</v>
      </c>
      <c r="AB32">
        <v>144932</v>
      </c>
      <c r="AC32">
        <v>98422</v>
      </c>
      <c r="AE32">
        <v>123115</v>
      </c>
      <c r="AF32">
        <v>316279</v>
      </c>
      <c r="AG32">
        <v>187496</v>
      </c>
      <c r="AH32">
        <v>270816</v>
      </c>
      <c r="AI32">
        <v>251245</v>
      </c>
      <c r="AJ32">
        <v>217067</v>
      </c>
      <c r="AK32">
        <v>162862</v>
      </c>
      <c r="AN32">
        <v>1010533</v>
      </c>
      <c r="AO32">
        <v>805658</v>
      </c>
      <c r="AP32">
        <v>1816191</v>
      </c>
      <c r="AQ32" t="s">
        <v>120</v>
      </c>
      <c r="AR32" t="s">
        <v>116</v>
      </c>
      <c r="AS32">
        <v>127</v>
      </c>
      <c r="AT32">
        <v>27582</v>
      </c>
      <c r="AU32" t="s">
        <v>198</v>
      </c>
      <c r="AV32" t="s">
        <v>122</v>
      </c>
      <c r="AW32">
        <v>999974</v>
      </c>
      <c r="AX32">
        <v>1528880</v>
      </c>
      <c r="BA32">
        <v>528906</v>
      </c>
      <c r="BB32">
        <v>52.891975191355</v>
      </c>
      <c r="BF32">
        <v>1</v>
      </c>
    </row>
    <row r="33" spans="1:58" ht="15">
      <c r="A33" t="s">
        <v>199</v>
      </c>
      <c r="B33">
        <v>1500</v>
      </c>
      <c r="C33">
        <v>550</v>
      </c>
      <c r="D33" t="s">
        <v>189</v>
      </c>
      <c r="F33" t="s">
        <v>116</v>
      </c>
      <c r="N33">
        <v>184025</v>
      </c>
      <c r="V33">
        <v>481419</v>
      </c>
      <c r="AD33">
        <v>196499</v>
      </c>
      <c r="AL33">
        <v>515406</v>
      </c>
      <c r="AM33" t="s">
        <v>200</v>
      </c>
      <c r="AO33">
        <v>221941.85</v>
      </c>
      <c r="AP33">
        <v>221941.85</v>
      </c>
      <c r="AQ33" t="s">
        <v>120</v>
      </c>
      <c r="AR33" t="s">
        <v>116</v>
      </c>
      <c r="AS33">
        <v>24</v>
      </c>
      <c r="AT33">
        <v>14200</v>
      </c>
      <c r="AU33" t="s">
        <v>201</v>
      </c>
      <c r="AV33" t="s">
        <v>117</v>
      </c>
      <c r="AW33">
        <v>481419</v>
      </c>
      <c r="AX33">
        <v>515406</v>
      </c>
      <c r="AY33">
        <v>12474</v>
      </c>
      <c r="AZ33">
        <v>6.77842684417878</v>
      </c>
      <c r="BA33">
        <v>33987</v>
      </c>
      <c r="BB33">
        <v>7.05975460046238</v>
      </c>
      <c r="BC33">
        <v>2.61605216682516</v>
      </c>
      <c r="BD33">
        <v>2.62294464602873</v>
      </c>
      <c r="BE33">
        <v>0.00689247920357339</v>
      </c>
      <c r="BF33">
        <v>0</v>
      </c>
    </row>
    <row r="34" spans="1:58" ht="15">
      <c r="A34" t="s">
        <v>202</v>
      </c>
      <c r="B34">
        <v>1080</v>
      </c>
      <c r="C34">
        <v>438</v>
      </c>
      <c r="D34" t="s">
        <v>189</v>
      </c>
      <c r="G34">
        <v>51050.56</v>
      </c>
      <c r="H34">
        <v>44460.01</v>
      </c>
      <c r="I34">
        <v>62250.14</v>
      </c>
      <c r="J34">
        <v>77998.34</v>
      </c>
      <c r="K34">
        <v>54608.09</v>
      </c>
      <c r="L34">
        <v>64918.92</v>
      </c>
      <c r="M34">
        <v>63194.69</v>
      </c>
      <c r="O34">
        <v>92150.65</v>
      </c>
      <c r="P34">
        <v>2.61</v>
      </c>
      <c r="Q34">
        <v>99333.67</v>
      </c>
      <c r="R34">
        <v>114.33</v>
      </c>
      <c r="S34">
        <v>109784.34</v>
      </c>
      <c r="T34">
        <v>53.46</v>
      </c>
      <c r="U34">
        <v>101129.45</v>
      </c>
      <c r="W34">
        <v>53787.67</v>
      </c>
      <c r="X34">
        <v>54932.02</v>
      </c>
      <c r="Y34">
        <v>57404.72</v>
      </c>
      <c r="Z34">
        <v>72434.03</v>
      </c>
      <c r="AA34">
        <v>59305.99</v>
      </c>
      <c r="AB34">
        <v>57667.99</v>
      </c>
      <c r="AC34">
        <v>62588.23</v>
      </c>
      <c r="AE34">
        <v>92723.86</v>
      </c>
      <c r="AF34">
        <v>61.08</v>
      </c>
      <c r="AG34">
        <v>103457.2</v>
      </c>
      <c r="AH34">
        <v>259.11</v>
      </c>
      <c r="AI34">
        <v>125597.34</v>
      </c>
      <c r="AJ34">
        <v>293.81</v>
      </c>
      <c r="AK34">
        <v>120308.96</v>
      </c>
      <c r="AM34" t="s">
        <v>203</v>
      </c>
      <c r="AN34">
        <v>111629.6</v>
      </c>
      <c r="AO34">
        <v>589042.77</v>
      </c>
      <c r="AP34">
        <v>700672.37</v>
      </c>
      <c r="AQ34" t="s">
        <v>115</v>
      </c>
      <c r="AR34" t="s">
        <v>116</v>
      </c>
      <c r="AS34">
        <v>46</v>
      </c>
      <c r="AT34">
        <v>14421.95</v>
      </c>
      <c r="AU34" t="s">
        <v>204</v>
      </c>
      <c r="AV34" t="s">
        <v>117</v>
      </c>
      <c r="AW34">
        <v>402568.51</v>
      </c>
      <c r="AX34">
        <v>442701.36</v>
      </c>
      <c r="BA34">
        <v>40132.85</v>
      </c>
      <c r="BB34">
        <v>9.96919754105953</v>
      </c>
      <c r="BF34">
        <v>0</v>
      </c>
    </row>
    <row r="35" spans="1:58" ht="15">
      <c r="A35" t="s">
        <v>205</v>
      </c>
      <c r="B35">
        <v>726</v>
      </c>
      <c r="C35">
        <v>195</v>
      </c>
      <c r="D35" t="s">
        <v>174</v>
      </c>
      <c r="G35">
        <v>13011.37</v>
      </c>
      <c r="H35">
        <v>10271.97</v>
      </c>
      <c r="I35">
        <v>16185.67</v>
      </c>
      <c r="J35">
        <v>8174.74</v>
      </c>
      <c r="K35">
        <v>11661.61</v>
      </c>
      <c r="L35">
        <v>11638.2</v>
      </c>
      <c r="M35">
        <v>10371.11</v>
      </c>
      <c r="N35">
        <v>81314.67</v>
      </c>
      <c r="O35">
        <v>11791</v>
      </c>
      <c r="P35">
        <v>11791</v>
      </c>
      <c r="Q35">
        <v>11791</v>
      </c>
      <c r="R35">
        <v>12859.15</v>
      </c>
      <c r="S35">
        <v>12859.15</v>
      </c>
      <c r="T35">
        <v>12859.15</v>
      </c>
      <c r="U35">
        <v>12859.15</v>
      </c>
      <c r="V35">
        <v>86809.6</v>
      </c>
      <c r="W35">
        <v>4776.6</v>
      </c>
      <c r="X35">
        <v>3667.8</v>
      </c>
      <c r="Y35">
        <v>8652.23</v>
      </c>
      <c r="Z35">
        <v>8698.96</v>
      </c>
      <c r="AA35">
        <v>12229.18</v>
      </c>
      <c r="AB35">
        <v>14551.95</v>
      </c>
      <c r="AC35">
        <v>11659.46</v>
      </c>
      <c r="AD35">
        <v>64236.18</v>
      </c>
      <c r="AE35">
        <v>12859.15</v>
      </c>
      <c r="AF35">
        <v>12859.15</v>
      </c>
      <c r="AG35">
        <v>12859.15</v>
      </c>
      <c r="AH35">
        <v>12822.08</v>
      </c>
      <c r="AI35">
        <v>12822.08</v>
      </c>
      <c r="AJ35">
        <v>12822.08</v>
      </c>
      <c r="AK35">
        <v>12822.08</v>
      </c>
      <c r="AL35">
        <v>89865.77</v>
      </c>
      <c r="AM35" t="s">
        <v>206</v>
      </c>
      <c r="AN35">
        <v>3717</v>
      </c>
      <c r="AO35">
        <v>146229</v>
      </c>
      <c r="AP35">
        <v>149946</v>
      </c>
      <c r="AQ35" t="s">
        <v>120</v>
      </c>
      <c r="AR35" t="s">
        <v>116</v>
      </c>
      <c r="AS35">
        <v>0</v>
      </c>
      <c r="AT35">
        <v>0</v>
      </c>
      <c r="AU35" t="s">
        <v>207</v>
      </c>
      <c r="AV35" t="s">
        <v>117</v>
      </c>
      <c r="AW35">
        <v>86809.6</v>
      </c>
      <c r="AX35">
        <v>89865.77</v>
      </c>
      <c r="AY35">
        <v>-17078.49</v>
      </c>
      <c r="AZ35">
        <v>-21.0029629339946</v>
      </c>
      <c r="BA35">
        <v>3056.17000000001</v>
      </c>
      <c r="BB35">
        <v>3.52054381082278</v>
      </c>
      <c r="BC35">
        <v>1.06757612125832</v>
      </c>
      <c r="BD35">
        <v>1.3989899461643</v>
      </c>
      <c r="BE35">
        <v>0.331413824905979</v>
      </c>
      <c r="BF35">
        <v>0</v>
      </c>
    </row>
    <row r="36" spans="1:58" ht="15">
      <c r="A36" t="s">
        <v>208</v>
      </c>
      <c r="B36">
        <v>6000</v>
      </c>
      <c r="C36">
        <v>1682</v>
      </c>
      <c r="D36" t="s">
        <v>156</v>
      </c>
      <c r="E36" t="s">
        <v>209</v>
      </c>
      <c r="G36">
        <v>44676</v>
      </c>
      <c r="H36">
        <v>108544</v>
      </c>
      <c r="I36">
        <v>56371</v>
      </c>
      <c r="J36">
        <v>52036</v>
      </c>
      <c r="K36">
        <v>77071</v>
      </c>
      <c r="L36">
        <v>41248</v>
      </c>
      <c r="M36">
        <v>67414</v>
      </c>
      <c r="N36">
        <v>447360</v>
      </c>
      <c r="O36">
        <v>196507</v>
      </c>
      <c r="P36">
        <v>274276</v>
      </c>
      <c r="Q36">
        <v>243482</v>
      </c>
      <c r="R36">
        <v>232568</v>
      </c>
      <c r="S36">
        <v>175613</v>
      </c>
      <c r="T36">
        <v>127231</v>
      </c>
      <c r="U36">
        <v>302668</v>
      </c>
      <c r="V36">
        <v>1552345</v>
      </c>
      <c r="W36">
        <v>47756</v>
      </c>
      <c r="X36">
        <v>70633</v>
      </c>
      <c r="Y36">
        <v>57013</v>
      </c>
      <c r="Z36">
        <v>79397</v>
      </c>
      <c r="AA36">
        <v>106145</v>
      </c>
      <c r="AB36">
        <v>52843</v>
      </c>
      <c r="AC36">
        <v>119623</v>
      </c>
      <c r="AD36">
        <v>533410</v>
      </c>
      <c r="AE36">
        <v>112815</v>
      </c>
      <c r="AF36">
        <v>352297</v>
      </c>
      <c r="AG36">
        <v>298435</v>
      </c>
      <c r="AH36">
        <v>157713</v>
      </c>
      <c r="AI36">
        <v>174157</v>
      </c>
      <c r="AJ36">
        <v>140977</v>
      </c>
      <c r="AK36">
        <v>211158</v>
      </c>
      <c r="AL36">
        <v>1447552</v>
      </c>
      <c r="AM36" t="s">
        <v>210</v>
      </c>
      <c r="AO36">
        <v>1566982</v>
      </c>
      <c r="AP36">
        <v>1566982</v>
      </c>
      <c r="AQ36" t="s">
        <v>120</v>
      </c>
      <c r="AR36" t="s">
        <v>116</v>
      </c>
      <c r="AS36">
        <v>23</v>
      </c>
      <c r="AT36">
        <v>3301</v>
      </c>
      <c r="AV36" t="s">
        <v>122</v>
      </c>
      <c r="AW36">
        <v>1552345</v>
      </c>
      <c r="AX36">
        <v>1447552</v>
      </c>
      <c r="AY36">
        <v>86050</v>
      </c>
      <c r="AZ36">
        <v>19.2350679542203</v>
      </c>
      <c r="BA36">
        <v>-104793</v>
      </c>
      <c r="BB36">
        <v>-6.75062566633062</v>
      </c>
      <c r="BC36">
        <v>3.47001296494993</v>
      </c>
      <c r="BD36">
        <v>2.71376989557751</v>
      </c>
      <c r="BE36">
        <v>-0.756243069372418</v>
      </c>
      <c r="BF36">
        <v>0</v>
      </c>
    </row>
    <row r="37" spans="1:58" ht="15">
      <c r="A37" t="s">
        <v>211</v>
      </c>
      <c r="B37">
        <v>750</v>
      </c>
      <c r="C37">
        <v>399</v>
      </c>
      <c r="D37" t="s">
        <v>113</v>
      </c>
      <c r="G37">
        <v>12001.03</v>
      </c>
      <c r="H37">
        <v>13231.05</v>
      </c>
      <c r="I37">
        <v>4144.2</v>
      </c>
      <c r="J37">
        <v>9515.32</v>
      </c>
      <c r="K37">
        <v>11468.77</v>
      </c>
      <c r="L37">
        <v>11125.69</v>
      </c>
      <c r="M37">
        <v>17929.99</v>
      </c>
      <c r="N37">
        <v>75271.85</v>
      </c>
      <c r="O37">
        <v>12648.02</v>
      </c>
      <c r="P37">
        <v>12835.82</v>
      </c>
      <c r="Q37">
        <v>16454.01</v>
      </c>
      <c r="R37">
        <v>13728.36</v>
      </c>
      <c r="S37">
        <v>15331.2</v>
      </c>
      <c r="T37">
        <v>17321.6</v>
      </c>
      <c r="U37">
        <v>16724.12</v>
      </c>
      <c r="V37">
        <v>105043.13</v>
      </c>
      <c r="W37">
        <v>9047.27</v>
      </c>
      <c r="X37">
        <v>11260.63</v>
      </c>
      <c r="Y37">
        <v>14484.74</v>
      </c>
      <c r="Z37">
        <v>11357.15</v>
      </c>
      <c r="AA37">
        <v>9899.62</v>
      </c>
      <c r="AB37">
        <v>12105.08</v>
      </c>
      <c r="AC37">
        <v>21376.43</v>
      </c>
      <c r="AD37">
        <v>89830.92</v>
      </c>
      <c r="AE37">
        <v>12910.87</v>
      </c>
      <c r="AF37">
        <v>12771.07</v>
      </c>
      <c r="AG37">
        <v>12064.53</v>
      </c>
      <c r="AH37">
        <v>16730.51</v>
      </c>
      <c r="AI37">
        <v>61179.25</v>
      </c>
      <c r="AJ37">
        <v>17185.49</v>
      </c>
      <c r="AK37">
        <v>19617.35</v>
      </c>
      <c r="AL37">
        <v>107459.06</v>
      </c>
      <c r="AN37">
        <v>416345.13</v>
      </c>
      <c r="AO37">
        <v>62884.05</v>
      </c>
      <c r="AP37">
        <v>479229.18</v>
      </c>
      <c r="AQ37" t="s">
        <v>120</v>
      </c>
      <c r="AR37" t="s">
        <v>116</v>
      </c>
      <c r="AS37">
        <v>22</v>
      </c>
      <c r="AT37">
        <v>2743.26</v>
      </c>
      <c r="AV37" t="s">
        <v>117</v>
      </c>
      <c r="AW37">
        <v>105043.13</v>
      </c>
      <c r="AX37">
        <v>107459.06</v>
      </c>
      <c r="AY37">
        <v>14559.07</v>
      </c>
      <c r="AZ37">
        <v>19.3419850847295</v>
      </c>
      <c r="BA37">
        <v>2415.92999999999</v>
      </c>
      <c r="BB37">
        <v>2.2999409861454</v>
      </c>
      <c r="BC37">
        <v>1.39551678349874</v>
      </c>
      <c r="BD37">
        <v>1.19623688591857</v>
      </c>
      <c r="BE37">
        <v>-0.199279897580177</v>
      </c>
      <c r="BF37">
        <v>0</v>
      </c>
    </row>
    <row r="38" spans="1:58" ht="15">
      <c r="A38" t="s">
        <v>212</v>
      </c>
      <c r="B38">
        <v>19098</v>
      </c>
      <c r="C38">
        <v>6360</v>
      </c>
      <c r="D38" t="s">
        <v>189</v>
      </c>
      <c r="F38" t="s">
        <v>127</v>
      </c>
      <c r="G38">
        <v>377886</v>
      </c>
      <c r="H38">
        <v>412005</v>
      </c>
      <c r="I38">
        <v>386555</v>
      </c>
      <c r="J38">
        <v>386993</v>
      </c>
      <c r="K38">
        <v>525107</v>
      </c>
      <c r="L38">
        <v>398363</v>
      </c>
      <c r="M38">
        <v>383235</v>
      </c>
      <c r="N38">
        <v>2870144</v>
      </c>
      <c r="O38">
        <v>198725</v>
      </c>
      <c r="P38">
        <v>227102</v>
      </c>
      <c r="Q38">
        <v>346426</v>
      </c>
      <c r="R38">
        <v>400448</v>
      </c>
      <c r="S38">
        <v>461565</v>
      </c>
      <c r="T38">
        <v>469494</v>
      </c>
      <c r="U38">
        <v>483385</v>
      </c>
      <c r="V38">
        <v>2587145</v>
      </c>
      <c r="W38">
        <v>293468</v>
      </c>
      <c r="X38">
        <v>437855</v>
      </c>
      <c r="Y38">
        <v>419725</v>
      </c>
      <c r="Z38">
        <v>634046</v>
      </c>
      <c r="AA38">
        <v>704004</v>
      </c>
      <c r="AB38">
        <v>911981</v>
      </c>
      <c r="AC38">
        <v>553694</v>
      </c>
      <c r="AD38">
        <v>3954773</v>
      </c>
      <c r="AE38">
        <v>145282</v>
      </c>
      <c r="AF38">
        <v>283362</v>
      </c>
      <c r="AG38">
        <v>338740</v>
      </c>
      <c r="AH38">
        <v>435307</v>
      </c>
      <c r="AI38">
        <v>463315</v>
      </c>
      <c r="AJ38">
        <v>496957</v>
      </c>
      <c r="AK38">
        <v>446950</v>
      </c>
      <c r="AL38">
        <v>2609913</v>
      </c>
      <c r="AM38" t="s">
        <v>213</v>
      </c>
      <c r="AQ38" t="s">
        <v>120</v>
      </c>
      <c r="AR38" t="s">
        <v>116</v>
      </c>
      <c r="AS38">
        <v>18</v>
      </c>
      <c r="AT38">
        <v>5501</v>
      </c>
      <c r="AU38" t="s">
        <v>213</v>
      </c>
      <c r="AV38" t="s">
        <v>144</v>
      </c>
      <c r="AW38">
        <v>2587145</v>
      </c>
      <c r="AX38">
        <v>2609913</v>
      </c>
      <c r="AY38">
        <v>1084629</v>
      </c>
      <c r="AZ38">
        <v>37.7900551331222</v>
      </c>
      <c r="BA38">
        <v>22768</v>
      </c>
      <c r="BB38">
        <v>0.880043445574175</v>
      </c>
      <c r="BC38">
        <v>0.901399023881729</v>
      </c>
      <c r="BD38">
        <v>0.659940026899142</v>
      </c>
      <c r="BE38">
        <v>-0.241458996982587</v>
      </c>
      <c r="BF38">
        <v>0</v>
      </c>
    </row>
    <row r="39" spans="1:58" ht="15">
      <c r="A39" t="s">
        <v>214</v>
      </c>
      <c r="B39">
        <v>225</v>
      </c>
      <c r="C39">
        <v>134</v>
      </c>
      <c r="D39" t="s">
        <v>156</v>
      </c>
      <c r="E39" t="s">
        <v>215</v>
      </c>
      <c r="N39">
        <v>38255</v>
      </c>
      <c r="V39">
        <v>55417</v>
      </c>
      <c r="AD39">
        <v>59416</v>
      </c>
      <c r="AL39">
        <v>55417</v>
      </c>
      <c r="AM39" t="s">
        <v>216</v>
      </c>
      <c r="AO39">
        <v>50000</v>
      </c>
      <c r="AP39">
        <v>50000</v>
      </c>
      <c r="AQ39" t="s">
        <v>120</v>
      </c>
      <c r="AR39" t="s">
        <v>116</v>
      </c>
      <c r="AS39">
        <v>0</v>
      </c>
      <c r="AT39">
        <v>0</v>
      </c>
      <c r="AU39" t="s">
        <v>217</v>
      </c>
      <c r="AV39" t="s">
        <v>129</v>
      </c>
      <c r="AW39">
        <v>55417</v>
      </c>
      <c r="AX39">
        <v>55417</v>
      </c>
      <c r="AY39">
        <v>21161</v>
      </c>
      <c r="AZ39">
        <v>55.3156450137237</v>
      </c>
      <c r="BA39">
        <v>0</v>
      </c>
      <c r="BB39">
        <v>0</v>
      </c>
      <c r="BC39">
        <v>1.44862109528166</v>
      </c>
      <c r="BD39">
        <v>0.932694896997442</v>
      </c>
      <c r="BE39">
        <v>-0.515926198284221</v>
      </c>
      <c r="BF39">
        <v>0</v>
      </c>
    </row>
    <row r="40" spans="1:58" ht="15">
      <c r="A40" t="s">
        <v>218</v>
      </c>
      <c r="B40">
        <v>250</v>
      </c>
      <c r="C40">
        <v>129</v>
      </c>
      <c r="D40" t="s">
        <v>113</v>
      </c>
      <c r="N40">
        <v>84574.73</v>
      </c>
      <c r="V40">
        <v>117929.88</v>
      </c>
      <c r="AD40">
        <v>90402.2</v>
      </c>
      <c r="AL40">
        <v>118213.97</v>
      </c>
      <c r="AM40" t="s">
        <v>219</v>
      </c>
      <c r="AN40">
        <v>76308.64</v>
      </c>
      <c r="AO40">
        <v>185000</v>
      </c>
      <c r="AP40">
        <v>261308.64</v>
      </c>
      <c r="AQ40" t="s">
        <v>120</v>
      </c>
      <c r="AR40" t="s">
        <v>116</v>
      </c>
      <c r="AS40">
        <v>5</v>
      </c>
      <c r="AT40">
        <v>12030</v>
      </c>
      <c r="AU40" t="s">
        <v>220</v>
      </c>
      <c r="AV40" t="s">
        <v>129</v>
      </c>
      <c r="AW40">
        <v>117929.88</v>
      </c>
      <c r="AX40">
        <v>118213.97</v>
      </c>
      <c r="AY40">
        <v>5827.47</v>
      </c>
      <c r="AZ40">
        <v>6.89032054846643</v>
      </c>
      <c r="BA40">
        <v>284.089999999997</v>
      </c>
      <c r="BB40">
        <v>0.240897387498399</v>
      </c>
      <c r="BC40">
        <v>1.39438671574831</v>
      </c>
      <c r="BD40">
        <v>1.307644836077</v>
      </c>
      <c r="BE40">
        <v>-0.0867418796713113</v>
      </c>
      <c r="BF40">
        <v>0</v>
      </c>
    </row>
    <row r="41" spans="1:58" ht="15">
      <c r="A41" t="s">
        <v>221</v>
      </c>
      <c r="B41">
        <v>499</v>
      </c>
      <c r="C41">
        <v>164</v>
      </c>
      <c r="D41" t="s">
        <v>156</v>
      </c>
      <c r="E41" t="s">
        <v>222</v>
      </c>
      <c r="N41">
        <v>14324</v>
      </c>
      <c r="V41">
        <v>14324</v>
      </c>
      <c r="AD41">
        <v>15126</v>
      </c>
      <c r="AL41">
        <v>15126</v>
      </c>
      <c r="AM41" t="s">
        <v>223</v>
      </c>
      <c r="AN41">
        <v>505000</v>
      </c>
      <c r="AO41">
        <v>0</v>
      </c>
      <c r="AP41">
        <v>505000</v>
      </c>
      <c r="AQ41" t="s">
        <v>120</v>
      </c>
      <c r="AR41" t="s">
        <v>116</v>
      </c>
      <c r="AS41">
        <v>1</v>
      </c>
      <c r="AT41">
        <v>1414</v>
      </c>
      <c r="AU41" t="s">
        <v>224</v>
      </c>
      <c r="AV41" t="s">
        <v>129</v>
      </c>
      <c r="AW41">
        <v>14324</v>
      </c>
      <c r="AX41">
        <v>15126</v>
      </c>
      <c r="AY41">
        <v>802</v>
      </c>
      <c r="AZ41">
        <v>5.59899469421949</v>
      </c>
      <c r="BA41">
        <v>802</v>
      </c>
      <c r="BB41">
        <v>5.59899469421949</v>
      </c>
      <c r="BC41">
        <v>1</v>
      </c>
      <c r="BD41">
        <v>1</v>
      </c>
      <c r="BE41">
        <v>0</v>
      </c>
      <c r="BF41">
        <v>0</v>
      </c>
    </row>
    <row r="42" spans="1:56" ht="15">
      <c r="A42" t="s">
        <v>225</v>
      </c>
      <c r="B42">
        <v>53</v>
      </c>
      <c r="C42">
        <v>54</v>
      </c>
      <c r="D42" t="s">
        <v>156</v>
      </c>
      <c r="E42" t="s">
        <v>226</v>
      </c>
      <c r="F42" t="s">
        <v>116</v>
      </c>
      <c r="AD42">
        <v>8357</v>
      </c>
      <c r="AL42">
        <v>8357</v>
      </c>
      <c r="AM42" t="s">
        <v>227</v>
      </c>
      <c r="AP42">
        <v>5017</v>
      </c>
      <c r="AQ42" t="s">
        <v>120</v>
      </c>
      <c r="AR42" t="s">
        <v>116</v>
      </c>
      <c r="AS42">
        <v>0</v>
      </c>
      <c r="AT42">
        <v>0</v>
      </c>
      <c r="AV42" t="s">
        <v>129</v>
      </c>
      <c r="AX42">
        <v>8357</v>
      </c>
      <c r="BD42">
        <v>1</v>
      </c>
    </row>
    <row r="43" spans="1:58" ht="15">
      <c r="A43" t="s">
        <v>228</v>
      </c>
      <c r="B43">
        <v>1584</v>
      </c>
      <c r="C43">
        <v>480</v>
      </c>
      <c r="D43" t="s">
        <v>113</v>
      </c>
      <c r="F43" t="s">
        <v>116</v>
      </c>
      <c r="G43">
        <v>51878.66</v>
      </c>
      <c r="H43">
        <v>31014.77</v>
      </c>
      <c r="I43">
        <v>69107.75</v>
      </c>
      <c r="J43">
        <v>64324.9</v>
      </c>
      <c r="K43">
        <v>50466.94</v>
      </c>
      <c r="L43">
        <v>51911.18</v>
      </c>
      <c r="M43">
        <v>43258.53</v>
      </c>
      <c r="N43">
        <v>361962.73</v>
      </c>
      <c r="O43">
        <v>43105.05</v>
      </c>
      <c r="P43">
        <v>39553.45</v>
      </c>
      <c r="Q43">
        <v>56000.14</v>
      </c>
      <c r="R43">
        <v>47641.66</v>
      </c>
      <c r="S43">
        <v>46198.27</v>
      </c>
      <c r="T43">
        <v>47213.23</v>
      </c>
      <c r="U43">
        <v>42558.64</v>
      </c>
      <c r="V43">
        <v>322270.44</v>
      </c>
      <c r="W43">
        <v>50271.32</v>
      </c>
      <c r="X43">
        <v>34377.47</v>
      </c>
      <c r="Y43">
        <v>89608.26</v>
      </c>
      <c r="Z43">
        <v>68181.57</v>
      </c>
      <c r="AA43">
        <v>38852.44</v>
      </c>
      <c r="AB43">
        <v>54637.11</v>
      </c>
      <c r="AC43">
        <v>46216.26</v>
      </c>
      <c r="AD43">
        <v>382144.43</v>
      </c>
      <c r="AE43">
        <v>52152.44</v>
      </c>
      <c r="AF43">
        <v>52706.46</v>
      </c>
      <c r="AG43">
        <v>71299.79</v>
      </c>
      <c r="AH43">
        <v>50835.6</v>
      </c>
      <c r="AI43">
        <v>79918.48</v>
      </c>
      <c r="AJ43">
        <v>59378.33</v>
      </c>
      <c r="AK43">
        <v>56191.74</v>
      </c>
      <c r="AL43">
        <v>422482.84</v>
      </c>
      <c r="AM43" t="s">
        <v>229</v>
      </c>
      <c r="AN43">
        <v>410801</v>
      </c>
      <c r="AO43">
        <v>810242</v>
      </c>
      <c r="AP43">
        <v>1221043</v>
      </c>
      <c r="AQ43" t="s">
        <v>120</v>
      </c>
      <c r="AR43" t="s">
        <v>116</v>
      </c>
      <c r="AS43">
        <v>2</v>
      </c>
      <c r="AT43">
        <v>505.94</v>
      </c>
      <c r="AV43" t="s">
        <v>117</v>
      </c>
      <c r="AW43">
        <v>322270.44</v>
      </c>
      <c r="AX43">
        <v>422482.84</v>
      </c>
      <c r="AY43">
        <v>20181.7</v>
      </c>
      <c r="AZ43">
        <v>5.57562929199921</v>
      </c>
      <c r="BA43">
        <v>100212.4</v>
      </c>
      <c r="BB43">
        <v>31.0957467895597</v>
      </c>
      <c r="BC43">
        <v>0.890341500076541</v>
      </c>
      <c r="BD43">
        <v>1.10555802160979</v>
      </c>
      <c r="BE43">
        <v>0.215216521533247</v>
      </c>
      <c r="BF43">
        <v>0</v>
      </c>
    </row>
    <row r="44" spans="1:58" ht="15">
      <c r="A44" t="s">
        <v>230</v>
      </c>
      <c r="B44">
        <v>3316</v>
      </c>
      <c r="C44">
        <v>1226</v>
      </c>
      <c r="D44" t="s">
        <v>113</v>
      </c>
      <c r="F44" t="s">
        <v>116</v>
      </c>
      <c r="G44">
        <v>34209</v>
      </c>
      <c r="H44">
        <v>37370</v>
      </c>
      <c r="I44">
        <v>120104</v>
      </c>
      <c r="J44">
        <v>40114</v>
      </c>
      <c r="K44">
        <v>48132</v>
      </c>
      <c r="L44">
        <v>43327</v>
      </c>
      <c r="M44">
        <v>39655</v>
      </c>
      <c r="N44">
        <v>362911</v>
      </c>
      <c r="O44">
        <v>42333</v>
      </c>
      <c r="P44">
        <v>41985</v>
      </c>
      <c r="Q44">
        <v>66482</v>
      </c>
      <c r="R44">
        <v>56641</v>
      </c>
      <c r="S44">
        <v>63801</v>
      </c>
      <c r="T44">
        <v>60214</v>
      </c>
      <c r="U44">
        <v>49984</v>
      </c>
      <c r="V44">
        <v>381440</v>
      </c>
      <c r="W44">
        <v>30111</v>
      </c>
      <c r="X44">
        <v>34760</v>
      </c>
      <c r="Y44">
        <v>147141</v>
      </c>
      <c r="Z44">
        <v>31189</v>
      </c>
      <c r="AA44">
        <v>48091</v>
      </c>
      <c r="AB44">
        <v>48566</v>
      </c>
      <c r="AC44">
        <v>23343</v>
      </c>
      <c r="AD44">
        <v>363201</v>
      </c>
      <c r="AE44">
        <v>42912</v>
      </c>
      <c r="AF44">
        <v>50155</v>
      </c>
      <c r="AG44">
        <v>49457</v>
      </c>
      <c r="AH44">
        <v>65800</v>
      </c>
      <c r="AI44">
        <v>86579</v>
      </c>
      <c r="AJ44">
        <v>66083</v>
      </c>
      <c r="AK44">
        <v>69528</v>
      </c>
      <c r="AL44">
        <v>430514</v>
      </c>
      <c r="AM44" t="s">
        <v>231</v>
      </c>
      <c r="AN44">
        <v>539218</v>
      </c>
      <c r="AO44">
        <v>383871</v>
      </c>
      <c r="AP44">
        <v>923089</v>
      </c>
      <c r="AQ44" t="s">
        <v>120</v>
      </c>
      <c r="AR44" t="s">
        <v>116</v>
      </c>
      <c r="AS44">
        <v>7</v>
      </c>
      <c r="AT44">
        <v>784</v>
      </c>
      <c r="AV44" t="s">
        <v>122</v>
      </c>
      <c r="AW44">
        <v>381440</v>
      </c>
      <c r="AX44">
        <v>430514</v>
      </c>
      <c r="AY44">
        <v>290</v>
      </c>
      <c r="AZ44">
        <v>0.0799093992742022</v>
      </c>
      <c r="BA44">
        <v>49074</v>
      </c>
      <c r="BB44">
        <v>12.8654572147651</v>
      </c>
      <c r="BC44">
        <v>1.05105659514316</v>
      </c>
      <c r="BD44">
        <v>1.18533263950264</v>
      </c>
      <c r="BE44">
        <v>0.134276044359483</v>
      </c>
      <c r="BF44">
        <v>0</v>
      </c>
    </row>
    <row r="45" spans="1:49" ht="15">
      <c r="A45" t="s">
        <v>232</v>
      </c>
      <c r="B45">
        <v>3134</v>
      </c>
      <c r="C45">
        <v>627</v>
      </c>
      <c r="D45" t="s">
        <v>113</v>
      </c>
      <c r="G45">
        <v>118152.86</v>
      </c>
      <c r="H45">
        <v>143293.88</v>
      </c>
      <c r="I45">
        <v>130849.03</v>
      </c>
      <c r="J45">
        <v>135679.8</v>
      </c>
      <c r="K45">
        <v>142249.86</v>
      </c>
      <c r="L45">
        <v>133764.83</v>
      </c>
      <c r="M45">
        <v>142397.96</v>
      </c>
      <c r="O45">
        <v>145393.01</v>
      </c>
      <c r="P45">
        <v>288824.81</v>
      </c>
      <c r="Q45">
        <v>109463.97</v>
      </c>
      <c r="R45">
        <v>226540.69</v>
      </c>
      <c r="S45">
        <v>220840.85</v>
      </c>
      <c r="T45">
        <v>205075.08</v>
      </c>
      <c r="U45">
        <v>185968.31</v>
      </c>
      <c r="W45">
        <v>131729.79</v>
      </c>
      <c r="X45">
        <v>125044.93</v>
      </c>
      <c r="Y45">
        <v>130185.46</v>
      </c>
      <c r="Z45">
        <v>155675.62</v>
      </c>
      <c r="AA45">
        <v>142676.47</v>
      </c>
      <c r="AB45">
        <v>156128.5</v>
      </c>
      <c r="AE45">
        <v>173461.87</v>
      </c>
      <c r="AF45">
        <v>222228.73</v>
      </c>
      <c r="AG45">
        <v>228166.34</v>
      </c>
      <c r="AH45">
        <v>257579.53</v>
      </c>
      <c r="AI45">
        <v>257277.64</v>
      </c>
      <c r="AJ45">
        <v>226968.96</v>
      </c>
      <c r="AM45" t="s">
        <v>233</v>
      </c>
      <c r="AV45" t="s">
        <v>117</v>
      </c>
      <c r="AW45">
        <v>1382106.72</v>
      </c>
    </row>
    <row r="46" spans="1:58" ht="15">
      <c r="A46" t="s">
        <v>234</v>
      </c>
      <c r="B46">
        <v>300</v>
      </c>
      <c r="C46">
        <v>125</v>
      </c>
      <c r="D46" t="s">
        <v>156</v>
      </c>
      <c r="E46" t="s">
        <v>235</v>
      </c>
      <c r="F46" t="s">
        <v>116</v>
      </c>
      <c r="N46">
        <v>21981.12</v>
      </c>
      <c r="V46">
        <v>11102.84</v>
      </c>
      <c r="AD46">
        <v>29894.33</v>
      </c>
      <c r="AL46">
        <v>10709.33</v>
      </c>
      <c r="AM46" t="s">
        <v>236</v>
      </c>
      <c r="AN46">
        <v>0</v>
      </c>
      <c r="AO46">
        <v>96240.85</v>
      </c>
      <c r="AP46">
        <v>96240.85</v>
      </c>
      <c r="AQ46" t="s">
        <v>120</v>
      </c>
      <c r="AR46" t="s">
        <v>116</v>
      </c>
      <c r="AS46">
        <v>1</v>
      </c>
      <c r="AT46">
        <v>96</v>
      </c>
      <c r="AV46" t="s">
        <v>129</v>
      </c>
      <c r="AW46">
        <v>11102.84</v>
      </c>
      <c r="AX46">
        <v>10709.33</v>
      </c>
      <c r="AY46">
        <v>7913.21</v>
      </c>
      <c r="AZ46">
        <v>36.0000309356393</v>
      </c>
      <c r="BA46">
        <v>-393.51</v>
      </c>
      <c r="BB46">
        <v>-3.54422832356406</v>
      </c>
      <c r="BC46">
        <v>0.505108019973505</v>
      </c>
      <c r="BD46">
        <v>0.358239505618624</v>
      </c>
      <c r="BE46">
        <v>-0.146868514354881</v>
      </c>
      <c r="BF46">
        <v>0</v>
      </c>
    </row>
    <row r="47" spans="1:58" ht="15">
      <c r="A47" t="s">
        <v>237</v>
      </c>
      <c r="B47">
        <v>2359</v>
      </c>
      <c r="C47">
        <v>2035</v>
      </c>
      <c r="D47" t="s">
        <v>113</v>
      </c>
      <c r="F47" t="s">
        <v>127</v>
      </c>
      <c r="G47">
        <v>94169.76</v>
      </c>
      <c r="H47">
        <v>96371.46</v>
      </c>
      <c r="I47">
        <v>110998.1</v>
      </c>
      <c r="J47">
        <v>100976.62</v>
      </c>
      <c r="K47">
        <v>120823.16</v>
      </c>
      <c r="L47">
        <v>120442.53</v>
      </c>
      <c r="M47">
        <v>164168.17</v>
      </c>
      <c r="N47">
        <v>807949.8</v>
      </c>
      <c r="O47">
        <v>142039.98</v>
      </c>
      <c r="P47">
        <v>132300.39</v>
      </c>
      <c r="Q47">
        <v>150239.36</v>
      </c>
      <c r="R47">
        <v>189184.31</v>
      </c>
      <c r="S47">
        <v>147188.13</v>
      </c>
      <c r="T47">
        <v>148190.52</v>
      </c>
      <c r="U47">
        <v>134814.1</v>
      </c>
      <c r="V47">
        <v>1043956.79</v>
      </c>
      <c r="W47">
        <v>90821.55</v>
      </c>
      <c r="X47">
        <v>96821.04</v>
      </c>
      <c r="Y47">
        <v>116126.9</v>
      </c>
      <c r="Z47">
        <v>126422.4</v>
      </c>
      <c r="AA47">
        <v>83165.69</v>
      </c>
      <c r="AB47">
        <v>128313.12</v>
      </c>
      <c r="AC47">
        <v>141877.31</v>
      </c>
      <c r="AD47">
        <v>783548.01</v>
      </c>
      <c r="AE47">
        <v>124452.6</v>
      </c>
      <c r="AF47">
        <v>130290.43</v>
      </c>
      <c r="AG47">
        <v>183727.12</v>
      </c>
      <c r="AH47">
        <v>157803.99</v>
      </c>
      <c r="AI47">
        <v>162016.35</v>
      </c>
      <c r="AJ47">
        <v>148276.93</v>
      </c>
      <c r="AK47">
        <v>159812.79</v>
      </c>
      <c r="AL47">
        <v>1066380.21</v>
      </c>
      <c r="AM47" t="s">
        <v>238</v>
      </c>
      <c r="AN47">
        <v>527932.69</v>
      </c>
      <c r="AO47">
        <v>166518.67</v>
      </c>
      <c r="AP47">
        <v>694451.36</v>
      </c>
      <c r="AQ47" t="s">
        <v>120</v>
      </c>
      <c r="AR47" t="s">
        <v>116</v>
      </c>
      <c r="AS47">
        <v>150</v>
      </c>
      <c r="AT47">
        <v>190000</v>
      </c>
      <c r="AU47" t="s">
        <v>239</v>
      </c>
      <c r="AV47" t="s">
        <v>117</v>
      </c>
      <c r="AW47">
        <v>1043956.79</v>
      </c>
      <c r="AX47">
        <v>1066380.21</v>
      </c>
      <c r="AY47">
        <v>-24401.79</v>
      </c>
      <c r="AZ47">
        <v>-3.02021115668325</v>
      </c>
      <c r="BA47">
        <v>22423.4199999999</v>
      </c>
      <c r="BB47">
        <v>2.1479260650242</v>
      </c>
      <c r="BC47">
        <v>1.29210600708113</v>
      </c>
      <c r="BD47">
        <v>1.36096345902276</v>
      </c>
      <c r="BE47">
        <v>0.0688574519416267</v>
      </c>
      <c r="BF47">
        <v>0</v>
      </c>
    </row>
    <row r="48" spans="1:58" ht="15">
      <c r="A48" t="s">
        <v>240</v>
      </c>
      <c r="B48">
        <v>9494</v>
      </c>
      <c r="C48">
        <v>2877</v>
      </c>
      <c r="D48" t="s">
        <v>113</v>
      </c>
      <c r="I48">
        <v>197051.77</v>
      </c>
      <c r="J48">
        <v>258887</v>
      </c>
      <c r="K48">
        <v>211843.89</v>
      </c>
      <c r="L48">
        <v>222086.76</v>
      </c>
      <c r="M48">
        <v>185864.21</v>
      </c>
      <c r="N48">
        <v>1075733.63</v>
      </c>
      <c r="Q48">
        <v>233982.85</v>
      </c>
      <c r="R48">
        <v>187781.65</v>
      </c>
      <c r="S48">
        <v>234412.62</v>
      </c>
      <c r="T48">
        <v>239251.48</v>
      </c>
      <c r="U48">
        <v>295483.01</v>
      </c>
      <c r="V48">
        <v>1190911.61</v>
      </c>
      <c r="W48">
        <v>209346.99</v>
      </c>
      <c r="X48">
        <v>221325.56</v>
      </c>
      <c r="Y48">
        <v>254916.71</v>
      </c>
      <c r="Z48">
        <v>213160.59</v>
      </c>
      <c r="AA48">
        <v>226007.68</v>
      </c>
      <c r="AB48">
        <v>238239.2</v>
      </c>
      <c r="AC48">
        <v>250583</v>
      </c>
      <c r="AD48">
        <v>1613579.73</v>
      </c>
      <c r="AE48">
        <v>235142.9</v>
      </c>
      <c r="AF48">
        <v>236596.24</v>
      </c>
      <c r="AG48">
        <v>293259.98</v>
      </c>
      <c r="AH48">
        <v>267151.81</v>
      </c>
      <c r="AI48">
        <v>313316.31</v>
      </c>
      <c r="AJ48">
        <v>403861.65</v>
      </c>
      <c r="AK48">
        <v>280987.08</v>
      </c>
      <c r="AL48">
        <v>2030315.97</v>
      </c>
      <c r="AM48" t="s">
        <v>241</v>
      </c>
      <c r="AN48">
        <v>3374684.82</v>
      </c>
      <c r="AO48">
        <v>762209.87</v>
      </c>
      <c r="AP48">
        <v>4136894.69</v>
      </c>
      <c r="AQ48" t="s">
        <v>242</v>
      </c>
      <c r="AR48" t="s">
        <v>116</v>
      </c>
      <c r="AS48">
        <v>1533</v>
      </c>
      <c r="AT48">
        <v>437552.38</v>
      </c>
      <c r="AU48" t="s">
        <v>243</v>
      </c>
      <c r="AV48" t="s">
        <v>122</v>
      </c>
      <c r="AW48">
        <v>1190911.61</v>
      </c>
      <c r="AX48">
        <v>2030315.97</v>
      </c>
      <c r="AY48">
        <v>537846.1</v>
      </c>
      <c r="AZ48">
        <v>49.9980743374175</v>
      </c>
      <c r="BA48">
        <v>839404.36</v>
      </c>
      <c r="BB48">
        <v>70.484186479633</v>
      </c>
      <c r="BC48">
        <v>1.1070692379488</v>
      </c>
      <c r="BD48">
        <v>1.2582681427214</v>
      </c>
      <c r="BE48">
        <v>0.151198904772597</v>
      </c>
      <c r="BF48">
        <v>1</v>
      </c>
    </row>
    <row r="49" spans="1:58" ht="15">
      <c r="A49" t="s">
        <v>244</v>
      </c>
      <c r="B49">
        <v>2731</v>
      </c>
      <c r="C49">
        <v>1064</v>
      </c>
      <c r="D49" t="s">
        <v>113</v>
      </c>
      <c r="G49">
        <v>89281.86</v>
      </c>
      <c r="H49">
        <v>87478.95</v>
      </c>
      <c r="I49">
        <v>63088.58</v>
      </c>
      <c r="J49">
        <v>79073.46</v>
      </c>
      <c r="K49">
        <v>65761.92</v>
      </c>
      <c r="L49">
        <v>126939.71</v>
      </c>
      <c r="M49">
        <v>82200.57</v>
      </c>
      <c r="N49">
        <v>593825.05</v>
      </c>
      <c r="O49">
        <v>77019.37</v>
      </c>
      <c r="P49">
        <v>92036.64</v>
      </c>
      <c r="Q49">
        <v>88424.9</v>
      </c>
      <c r="R49">
        <v>132497.41</v>
      </c>
      <c r="S49">
        <v>115377.72</v>
      </c>
      <c r="T49">
        <v>124182.65</v>
      </c>
      <c r="U49">
        <v>84713.8</v>
      </c>
      <c r="V49">
        <v>714252.49</v>
      </c>
      <c r="W49">
        <v>286052.16</v>
      </c>
      <c r="X49">
        <v>67481.66</v>
      </c>
      <c r="Y49">
        <v>97246.39</v>
      </c>
      <c r="Z49">
        <v>91701.98</v>
      </c>
      <c r="AA49">
        <v>207132.08</v>
      </c>
      <c r="AB49">
        <v>227024.44</v>
      </c>
      <c r="AC49">
        <v>108787.98</v>
      </c>
      <c r="AD49">
        <v>1085426.69</v>
      </c>
      <c r="AE49">
        <v>75831</v>
      </c>
      <c r="AF49">
        <v>96606.47</v>
      </c>
      <c r="AG49">
        <v>99500.08</v>
      </c>
      <c r="AH49">
        <v>113605.26</v>
      </c>
      <c r="AI49">
        <v>113795.43</v>
      </c>
      <c r="AJ49">
        <v>118731.15</v>
      </c>
      <c r="AK49">
        <v>105696.97</v>
      </c>
      <c r="AL49">
        <v>723766.36</v>
      </c>
      <c r="AM49" t="s">
        <v>245</v>
      </c>
      <c r="AN49">
        <v>201174.94</v>
      </c>
      <c r="AO49">
        <v>27032.28</v>
      </c>
      <c r="AP49">
        <v>228207.22</v>
      </c>
      <c r="AQ49" t="s">
        <v>132</v>
      </c>
      <c r="AR49" t="s">
        <v>116</v>
      </c>
      <c r="AS49">
        <v>203</v>
      </c>
      <c r="AT49">
        <v>59674.42</v>
      </c>
      <c r="AV49" t="s">
        <v>117</v>
      </c>
      <c r="AW49">
        <v>714252.49</v>
      </c>
      <c r="AX49">
        <v>723766.36</v>
      </c>
      <c r="AY49">
        <v>491601.64</v>
      </c>
      <c r="AZ49">
        <v>82.7856015841703</v>
      </c>
      <c r="BA49">
        <v>9513.86999999988</v>
      </c>
      <c r="BB49">
        <v>1.33200375682273</v>
      </c>
      <c r="BC49">
        <v>1.20279952824489</v>
      </c>
      <c r="BD49">
        <v>0.66680354064262</v>
      </c>
      <c r="BE49">
        <v>-0.535995987602273</v>
      </c>
      <c r="BF49">
        <v>0</v>
      </c>
    </row>
    <row r="50" spans="1:58" ht="15">
      <c r="A50" t="s">
        <v>246</v>
      </c>
      <c r="B50">
        <v>8207</v>
      </c>
      <c r="C50">
        <v>2487</v>
      </c>
      <c r="D50" t="s">
        <v>113</v>
      </c>
      <c r="G50">
        <v>209920.04</v>
      </c>
      <c r="H50">
        <v>204467.78</v>
      </c>
      <c r="I50">
        <v>236922.88</v>
      </c>
      <c r="J50">
        <v>428616.58</v>
      </c>
      <c r="K50">
        <v>531871.26</v>
      </c>
      <c r="L50">
        <v>267762.02</v>
      </c>
      <c r="M50">
        <v>633765.91</v>
      </c>
      <c r="N50">
        <v>2513326.47</v>
      </c>
      <c r="O50">
        <v>211987.78</v>
      </c>
      <c r="P50">
        <v>211750.67</v>
      </c>
      <c r="Q50">
        <v>356320.34</v>
      </c>
      <c r="R50">
        <v>303833.39</v>
      </c>
      <c r="S50">
        <v>787274.47</v>
      </c>
      <c r="T50">
        <v>386291.47</v>
      </c>
      <c r="U50">
        <v>307841.28</v>
      </c>
      <c r="V50">
        <v>2565299.4</v>
      </c>
      <c r="W50">
        <v>223812.05</v>
      </c>
      <c r="X50">
        <v>477414.23</v>
      </c>
      <c r="Y50">
        <v>691132</v>
      </c>
      <c r="Z50">
        <v>581064.32</v>
      </c>
      <c r="AA50">
        <v>523080.8</v>
      </c>
      <c r="AB50">
        <v>449121.77</v>
      </c>
      <c r="AC50">
        <v>378220.24</v>
      </c>
      <c r="AD50">
        <v>3323845.41</v>
      </c>
      <c r="AE50">
        <v>321374.71</v>
      </c>
      <c r="AF50">
        <v>284682.99</v>
      </c>
      <c r="AG50">
        <v>804153</v>
      </c>
      <c r="AH50">
        <v>336732.85</v>
      </c>
      <c r="AI50">
        <v>666797.51</v>
      </c>
      <c r="AJ50">
        <v>392067.23</v>
      </c>
      <c r="AK50">
        <v>339252.34</v>
      </c>
      <c r="AL50">
        <v>3145060.63</v>
      </c>
      <c r="AN50">
        <v>627253</v>
      </c>
      <c r="AO50">
        <v>1854391</v>
      </c>
      <c r="AP50">
        <v>2481644</v>
      </c>
      <c r="AQ50" t="s">
        <v>115</v>
      </c>
      <c r="AR50" t="s">
        <v>116</v>
      </c>
      <c r="AS50">
        <v>295</v>
      </c>
      <c r="AT50">
        <v>151859</v>
      </c>
      <c r="AV50" t="s">
        <v>122</v>
      </c>
      <c r="AW50">
        <v>2565299.4</v>
      </c>
      <c r="AX50">
        <v>3145060.63</v>
      </c>
      <c r="AY50">
        <v>810518.94</v>
      </c>
      <c r="AZ50">
        <v>32.2488522551549</v>
      </c>
      <c r="BA50">
        <v>579761.229999999</v>
      </c>
      <c r="BB50">
        <v>22.6001389935225</v>
      </c>
      <c r="BC50">
        <v>1.0206789410848</v>
      </c>
      <c r="BD50">
        <v>0.946211463546976</v>
      </c>
      <c r="BE50">
        <v>-0.0744674775378245</v>
      </c>
      <c r="BF50">
        <v>0</v>
      </c>
    </row>
    <row r="51" spans="1:58" ht="15">
      <c r="A51" t="s">
        <v>247</v>
      </c>
      <c r="B51">
        <v>2759</v>
      </c>
      <c r="C51">
        <v>1196</v>
      </c>
      <c r="D51" t="s">
        <v>189</v>
      </c>
      <c r="G51">
        <v>28929.98</v>
      </c>
      <c r="H51">
        <v>10973.17</v>
      </c>
      <c r="I51">
        <v>57670.33</v>
      </c>
      <c r="J51">
        <v>51767.37</v>
      </c>
      <c r="K51">
        <v>48827.46</v>
      </c>
      <c r="L51">
        <v>97755.06</v>
      </c>
      <c r="M51">
        <v>21001.85</v>
      </c>
      <c r="N51">
        <v>316925.22</v>
      </c>
      <c r="O51">
        <v>26099.77</v>
      </c>
      <c r="Q51">
        <v>121163.34</v>
      </c>
      <c r="S51">
        <v>129190.28</v>
      </c>
      <c r="U51">
        <v>154336.75</v>
      </c>
      <c r="V51">
        <v>430790.14</v>
      </c>
      <c r="W51">
        <v>19884.46</v>
      </c>
      <c r="X51">
        <v>48250.82</v>
      </c>
      <c r="Y51">
        <v>44775.19</v>
      </c>
      <c r="Z51">
        <v>3436.51</v>
      </c>
      <c r="AA51">
        <v>123954.06</v>
      </c>
      <c r="AB51">
        <v>61812.62</v>
      </c>
      <c r="AC51">
        <v>120114.57</v>
      </c>
      <c r="AD51">
        <v>422228.23</v>
      </c>
      <c r="AE51">
        <v>30683.55</v>
      </c>
      <c r="AG51">
        <v>140575.63</v>
      </c>
      <c r="AI51">
        <v>95651.09</v>
      </c>
      <c r="AK51">
        <v>173330.19</v>
      </c>
      <c r="AL51">
        <v>440240.46</v>
      </c>
      <c r="AM51" t="s">
        <v>248</v>
      </c>
      <c r="AN51">
        <v>1209856</v>
      </c>
      <c r="AO51">
        <v>996760</v>
      </c>
      <c r="AP51">
        <v>2206616</v>
      </c>
      <c r="AQ51" t="s">
        <v>242</v>
      </c>
      <c r="AR51" t="s">
        <v>116</v>
      </c>
      <c r="AS51">
        <v>165</v>
      </c>
      <c r="AT51">
        <v>28402.92</v>
      </c>
      <c r="AU51" t="s">
        <v>249</v>
      </c>
      <c r="AV51" t="s">
        <v>117</v>
      </c>
      <c r="AW51">
        <v>430790.14</v>
      </c>
      <c r="AX51">
        <v>440240.46</v>
      </c>
      <c r="AY51">
        <v>105303.01</v>
      </c>
      <c r="AZ51">
        <v>33.2264532308284</v>
      </c>
      <c r="BA51">
        <v>9450.32000000001</v>
      </c>
      <c r="BB51">
        <v>2.19371780421901</v>
      </c>
      <c r="BC51">
        <v>1.35928008506234</v>
      </c>
      <c r="BD51">
        <v>1.04265993773083</v>
      </c>
      <c r="BE51">
        <v>-0.316620147331504</v>
      </c>
      <c r="BF51">
        <v>0</v>
      </c>
    </row>
    <row r="52" spans="1:58" ht="15">
      <c r="A52" t="s">
        <v>250</v>
      </c>
      <c r="B52">
        <v>100</v>
      </c>
      <c r="C52">
        <v>35</v>
      </c>
      <c r="D52" t="s">
        <v>113</v>
      </c>
      <c r="G52">
        <v>2033</v>
      </c>
      <c r="H52">
        <v>1821</v>
      </c>
      <c r="I52">
        <v>930</v>
      </c>
      <c r="J52">
        <v>1113</v>
      </c>
      <c r="K52">
        <v>4710</v>
      </c>
      <c r="L52">
        <v>1434</v>
      </c>
      <c r="M52">
        <v>1594</v>
      </c>
      <c r="N52">
        <v>13635</v>
      </c>
      <c r="O52">
        <v>1337</v>
      </c>
      <c r="P52">
        <v>1929</v>
      </c>
      <c r="Q52">
        <v>1134</v>
      </c>
      <c r="R52">
        <v>4503</v>
      </c>
      <c r="S52">
        <v>16995</v>
      </c>
      <c r="T52">
        <v>3335</v>
      </c>
      <c r="U52">
        <v>6295</v>
      </c>
      <c r="V52">
        <v>35528</v>
      </c>
      <c r="W52">
        <v>2028</v>
      </c>
      <c r="X52">
        <v>775</v>
      </c>
      <c r="Y52">
        <v>1250</v>
      </c>
      <c r="Z52">
        <v>2224</v>
      </c>
      <c r="AA52">
        <v>1394</v>
      </c>
      <c r="AB52">
        <v>1642</v>
      </c>
      <c r="AC52">
        <v>6602</v>
      </c>
      <c r="AD52">
        <v>49163</v>
      </c>
      <c r="AE52">
        <v>2627</v>
      </c>
      <c r="AF52">
        <v>2352</v>
      </c>
      <c r="AG52">
        <v>3010</v>
      </c>
      <c r="AH52">
        <v>4573</v>
      </c>
      <c r="AI52">
        <v>1387</v>
      </c>
      <c r="AJ52">
        <v>3813</v>
      </c>
      <c r="AK52">
        <v>5320</v>
      </c>
      <c r="AL52">
        <v>23082</v>
      </c>
      <c r="AM52" t="s">
        <v>251</v>
      </c>
      <c r="AP52">
        <v>32000</v>
      </c>
      <c r="AQ52" t="s">
        <v>120</v>
      </c>
      <c r="AR52" t="s">
        <v>116</v>
      </c>
      <c r="AS52">
        <v>3</v>
      </c>
      <c r="AT52">
        <v>450</v>
      </c>
      <c r="AV52" t="s">
        <v>129</v>
      </c>
      <c r="AW52">
        <v>35528</v>
      </c>
      <c r="AX52">
        <v>23082</v>
      </c>
      <c r="AY52">
        <v>35528</v>
      </c>
      <c r="AZ52">
        <v>260.564723138981</v>
      </c>
      <c r="BA52">
        <v>-12446</v>
      </c>
      <c r="BB52">
        <v>-35.0315244314344</v>
      </c>
      <c r="BC52">
        <v>2.60564723138981</v>
      </c>
      <c r="BD52">
        <v>0.469499420295751</v>
      </c>
      <c r="BE52">
        <v>-2.13614781109405</v>
      </c>
      <c r="BF52">
        <v>0</v>
      </c>
    </row>
    <row r="53" spans="1:58" ht="15">
      <c r="A53" t="s">
        <v>252</v>
      </c>
      <c r="B53">
        <v>548</v>
      </c>
      <c r="C53">
        <v>176</v>
      </c>
      <c r="D53" t="s">
        <v>113</v>
      </c>
      <c r="F53" t="s">
        <v>116</v>
      </c>
      <c r="G53">
        <v>18538.65</v>
      </c>
      <c r="H53">
        <v>20117.57</v>
      </c>
      <c r="I53">
        <v>24133.92</v>
      </c>
      <c r="J53">
        <v>29694.13</v>
      </c>
      <c r="K53">
        <v>40571.18</v>
      </c>
      <c r="L53">
        <v>32710.86</v>
      </c>
      <c r="M53">
        <v>32051.25</v>
      </c>
      <c r="N53">
        <v>197817.56</v>
      </c>
      <c r="O53">
        <v>22295.55</v>
      </c>
      <c r="P53">
        <v>32009.72</v>
      </c>
      <c r="Q53">
        <v>26780.21</v>
      </c>
      <c r="R53">
        <v>28331.11</v>
      </c>
      <c r="S53">
        <v>33385.5</v>
      </c>
      <c r="T53">
        <v>31394.99</v>
      </c>
      <c r="U53">
        <v>25205.39</v>
      </c>
      <c r="V53">
        <v>199402.47</v>
      </c>
      <c r="W53">
        <v>24530.61</v>
      </c>
      <c r="X53">
        <v>25661.19</v>
      </c>
      <c r="Y53">
        <v>28905.43</v>
      </c>
      <c r="Z53">
        <v>35508.02</v>
      </c>
      <c r="AA53">
        <v>41171.16</v>
      </c>
      <c r="AB53">
        <v>30699.36</v>
      </c>
      <c r="AC53">
        <v>36284.21</v>
      </c>
      <c r="AD53">
        <v>222759.98</v>
      </c>
      <c r="AE53">
        <v>24209.25</v>
      </c>
      <c r="AF53">
        <v>35067.06</v>
      </c>
      <c r="AG53">
        <v>26265.35</v>
      </c>
      <c r="AH53">
        <v>30871.23</v>
      </c>
      <c r="AI53">
        <v>32441.45</v>
      </c>
      <c r="AJ53">
        <v>32839.17</v>
      </c>
      <c r="AK53">
        <v>29360.35</v>
      </c>
      <c r="AL53">
        <v>211053.86</v>
      </c>
      <c r="AO53">
        <v>108493.04</v>
      </c>
      <c r="AP53">
        <v>108493.04</v>
      </c>
      <c r="AQ53" t="s">
        <v>120</v>
      </c>
      <c r="AR53" t="s">
        <v>116</v>
      </c>
      <c r="AS53">
        <v>5</v>
      </c>
      <c r="AT53">
        <v>3564.98</v>
      </c>
      <c r="AU53" t="s">
        <v>253</v>
      </c>
      <c r="AV53" t="s">
        <v>117</v>
      </c>
      <c r="AW53">
        <v>199402.47</v>
      </c>
      <c r="AX53">
        <v>211053.86</v>
      </c>
      <c r="AY53">
        <v>24942.42</v>
      </c>
      <c r="AZ53">
        <v>12.6087997445727</v>
      </c>
      <c r="BA53">
        <v>11651.39</v>
      </c>
      <c r="BB53">
        <v>5.84315229395102</v>
      </c>
      <c r="BC53">
        <v>1.00801197830971</v>
      </c>
      <c r="BD53">
        <v>0.947449627172708</v>
      </c>
      <c r="BE53">
        <v>-0.0605623511370028</v>
      </c>
      <c r="BF53">
        <v>0</v>
      </c>
    </row>
    <row r="54" spans="1:58" ht="15">
      <c r="A54" t="s">
        <v>254</v>
      </c>
      <c r="B54">
        <v>85</v>
      </c>
      <c r="C54">
        <v>47</v>
      </c>
      <c r="D54" t="s">
        <v>174</v>
      </c>
      <c r="E54" t="s">
        <v>255</v>
      </c>
      <c r="G54">
        <v>2470</v>
      </c>
      <c r="H54">
        <v>2470</v>
      </c>
      <c r="I54">
        <v>2470</v>
      </c>
      <c r="J54">
        <v>2470</v>
      </c>
      <c r="K54">
        <v>2470</v>
      </c>
      <c r="L54">
        <v>2470</v>
      </c>
      <c r="M54">
        <v>2470</v>
      </c>
      <c r="N54">
        <v>17290</v>
      </c>
      <c r="O54">
        <v>4700</v>
      </c>
      <c r="P54">
        <v>4700</v>
      </c>
      <c r="Q54">
        <v>4700</v>
      </c>
      <c r="R54">
        <v>4700</v>
      </c>
      <c r="S54">
        <v>4700</v>
      </c>
      <c r="T54">
        <v>4700</v>
      </c>
      <c r="U54">
        <v>4700</v>
      </c>
      <c r="V54">
        <v>32900</v>
      </c>
      <c r="W54">
        <v>2470</v>
      </c>
      <c r="X54">
        <v>2470</v>
      </c>
      <c r="Y54">
        <v>2470</v>
      </c>
      <c r="Z54">
        <v>2700</v>
      </c>
      <c r="AA54">
        <v>2700</v>
      </c>
      <c r="AB54">
        <v>2470</v>
      </c>
      <c r="AC54">
        <v>2700</v>
      </c>
      <c r="AD54">
        <v>17290</v>
      </c>
      <c r="AE54">
        <v>4700</v>
      </c>
      <c r="AF54">
        <v>4700</v>
      </c>
      <c r="AG54">
        <v>4700</v>
      </c>
      <c r="AH54">
        <v>4700</v>
      </c>
      <c r="AI54">
        <v>4700</v>
      </c>
      <c r="AJ54">
        <v>4700</v>
      </c>
      <c r="AK54">
        <v>4700</v>
      </c>
      <c r="AL54">
        <v>32900</v>
      </c>
      <c r="AN54">
        <v>259698</v>
      </c>
      <c r="AO54">
        <v>267215</v>
      </c>
      <c r="AP54">
        <v>527016</v>
      </c>
      <c r="AQ54" t="s">
        <v>120</v>
      </c>
      <c r="AR54" t="s">
        <v>116</v>
      </c>
      <c r="AS54">
        <v>0</v>
      </c>
      <c r="AT54">
        <v>0</v>
      </c>
      <c r="AU54" t="s">
        <v>256</v>
      </c>
      <c r="AV54" t="s">
        <v>129</v>
      </c>
      <c r="AW54">
        <v>32900</v>
      </c>
      <c r="AX54">
        <v>32900</v>
      </c>
      <c r="AY54">
        <v>0</v>
      </c>
      <c r="AZ54">
        <v>0</v>
      </c>
      <c r="BA54">
        <v>0</v>
      </c>
      <c r="BB54">
        <v>0</v>
      </c>
      <c r="BC54">
        <v>1.90283400809717</v>
      </c>
      <c r="BD54">
        <v>1.90283400809717</v>
      </c>
      <c r="BE54">
        <v>0</v>
      </c>
      <c r="BF54">
        <v>0</v>
      </c>
    </row>
    <row r="55" spans="1:58" ht="15">
      <c r="A55" t="s">
        <v>257</v>
      </c>
      <c r="B55">
        <v>36</v>
      </c>
      <c r="C55">
        <v>19</v>
      </c>
      <c r="D55" t="s">
        <v>156</v>
      </c>
      <c r="E55" t="s">
        <v>258</v>
      </c>
      <c r="G55">
        <v>690</v>
      </c>
      <c r="H55">
        <v>1773</v>
      </c>
      <c r="I55">
        <v>1763</v>
      </c>
      <c r="J55">
        <v>176</v>
      </c>
      <c r="K55">
        <v>1156</v>
      </c>
      <c r="L55">
        <v>605</v>
      </c>
      <c r="M55">
        <v>1378</v>
      </c>
      <c r="N55">
        <v>7541</v>
      </c>
      <c r="O55">
        <v>1029</v>
      </c>
      <c r="P55">
        <v>145</v>
      </c>
      <c r="Q55">
        <v>5</v>
      </c>
      <c r="T55">
        <v>5</v>
      </c>
      <c r="U55">
        <v>58</v>
      </c>
      <c r="V55">
        <v>1242</v>
      </c>
      <c r="W55">
        <v>1250</v>
      </c>
      <c r="X55">
        <v>450</v>
      </c>
      <c r="Y55">
        <v>1550</v>
      </c>
      <c r="Z55">
        <v>3766</v>
      </c>
      <c r="AA55">
        <v>1551</v>
      </c>
      <c r="AB55">
        <v>440</v>
      </c>
      <c r="AC55">
        <v>1239</v>
      </c>
      <c r="AD55">
        <v>10246</v>
      </c>
      <c r="AE55">
        <v>6</v>
      </c>
      <c r="AF55">
        <v>1012</v>
      </c>
      <c r="AK55">
        <v>58</v>
      </c>
      <c r="AL55">
        <v>1076</v>
      </c>
      <c r="AM55" t="s">
        <v>259</v>
      </c>
      <c r="AO55">
        <v>42645</v>
      </c>
      <c r="AP55">
        <v>42645</v>
      </c>
      <c r="AQ55" t="s">
        <v>120</v>
      </c>
      <c r="AR55" t="s">
        <v>116</v>
      </c>
      <c r="AS55">
        <v>2</v>
      </c>
      <c r="AT55">
        <v>7307</v>
      </c>
      <c r="AU55" t="s">
        <v>260</v>
      </c>
      <c r="AV55" t="s">
        <v>129</v>
      </c>
      <c r="AW55">
        <v>1242</v>
      </c>
      <c r="AX55">
        <v>1076</v>
      </c>
      <c r="AY55">
        <v>2705</v>
      </c>
      <c r="AZ55">
        <v>35.8705741944039</v>
      </c>
      <c r="BA55">
        <v>-166</v>
      </c>
      <c r="BB55">
        <v>-13.365539452496</v>
      </c>
      <c r="BC55">
        <v>0.1646996419573</v>
      </c>
      <c r="BD55">
        <v>0.105016591840718</v>
      </c>
      <c r="BE55">
        <v>-0.0596830501165817</v>
      </c>
      <c r="BF55">
        <v>0</v>
      </c>
    </row>
    <row r="56" spans="1:58" ht="15">
      <c r="A56" t="s">
        <v>261</v>
      </c>
      <c r="B56">
        <v>220</v>
      </c>
      <c r="C56">
        <v>167</v>
      </c>
      <c r="D56" t="s">
        <v>113</v>
      </c>
      <c r="F56" t="s">
        <v>116</v>
      </c>
      <c r="N56">
        <v>2399.34</v>
      </c>
      <c r="V56">
        <v>12803</v>
      </c>
      <c r="AD56">
        <v>2869.02</v>
      </c>
      <c r="AL56">
        <v>12703</v>
      </c>
      <c r="AM56" t="s">
        <v>262</v>
      </c>
      <c r="AN56">
        <v>0</v>
      </c>
      <c r="AO56">
        <v>0</v>
      </c>
      <c r="AP56">
        <v>0</v>
      </c>
      <c r="AQ56" t="s">
        <v>120</v>
      </c>
      <c r="AR56" t="s">
        <v>116</v>
      </c>
      <c r="AS56">
        <v>10</v>
      </c>
      <c r="AT56">
        <v>1000</v>
      </c>
      <c r="AU56" t="s">
        <v>263</v>
      </c>
      <c r="AV56" t="s">
        <v>129</v>
      </c>
      <c r="AW56">
        <v>12803</v>
      </c>
      <c r="AX56">
        <v>12703</v>
      </c>
      <c r="AY56">
        <v>469.68</v>
      </c>
      <c r="AZ56">
        <v>19.5753832303884</v>
      </c>
      <c r="BA56">
        <v>-100</v>
      </c>
      <c r="BB56">
        <v>-0.781066937436538</v>
      </c>
      <c r="BC56">
        <v>5.33605074728884</v>
      </c>
      <c r="BD56">
        <v>4.42764428271675</v>
      </c>
      <c r="BE56">
        <v>-0.90840646457209</v>
      </c>
      <c r="BF56">
        <v>0</v>
      </c>
    </row>
    <row r="57" spans="1:58" ht="15">
      <c r="A57" t="s">
        <v>264</v>
      </c>
      <c r="B57">
        <v>7250</v>
      </c>
      <c r="C57">
        <v>2944</v>
      </c>
      <c r="D57" t="s">
        <v>113</v>
      </c>
      <c r="F57" t="s">
        <v>116</v>
      </c>
      <c r="G57">
        <v>36958.5</v>
      </c>
      <c r="H57">
        <v>25737</v>
      </c>
      <c r="I57">
        <v>343023</v>
      </c>
      <c r="J57">
        <v>2692.39</v>
      </c>
      <c r="K57">
        <v>30330</v>
      </c>
      <c r="L57">
        <v>589432</v>
      </c>
      <c r="M57">
        <v>23901.18</v>
      </c>
      <c r="N57">
        <v>1052074.07</v>
      </c>
      <c r="O57">
        <v>254085</v>
      </c>
      <c r="P57">
        <v>265286</v>
      </c>
      <c r="Q57">
        <v>265417.94</v>
      </c>
      <c r="R57">
        <v>302583.74</v>
      </c>
      <c r="S57">
        <v>280717</v>
      </c>
      <c r="T57">
        <v>285190.19</v>
      </c>
      <c r="U57">
        <v>271495.72</v>
      </c>
      <c r="V57">
        <v>1924775.59</v>
      </c>
      <c r="W57">
        <v>40698.7</v>
      </c>
      <c r="X57">
        <v>20906.85</v>
      </c>
      <c r="Y57">
        <v>531092.37</v>
      </c>
      <c r="Z57">
        <v>2528.64</v>
      </c>
      <c r="AA57">
        <v>50867.94</v>
      </c>
      <c r="AB57">
        <v>357231.07</v>
      </c>
      <c r="AC57">
        <v>36496.09</v>
      </c>
      <c r="AD57">
        <v>1039821.66</v>
      </c>
      <c r="AE57">
        <v>228986.32</v>
      </c>
      <c r="AF57">
        <v>236408.04</v>
      </c>
      <c r="AG57">
        <v>281374</v>
      </c>
      <c r="AH57">
        <v>283438.61</v>
      </c>
      <c r="AI57">
        <v>313372.53</v>
      </c>
      <c r="AJ57">
        <v>268735.52</v>
      </c>
      <c r="AK57">
        <v>273241.23</v>
      </c>
      <c r="AL57">
        <v>1885556.25</v>
      </c>
      <c r="AM57" t="s">
        <v>265</v>
      </c>
      <c r="AN57">
        <v>2233288</v>
      </c>
      <c r="AO57">
        <v>4671785</v>
      </c>
      <c r="AP57">
        <v>6905073</v>
      </c>
      <c r="AQ57" t="s">
        <v>162</v>
      </c>
      <c r="AR57" t="s">
        <v>116</v>
      </c>
      <c r="AS57">
        <v>233</v>
      </c>
      <c r="AT57">
        <v>107535.09</v>
      </c>
      <c r="AU57" t="s">
        <v>266</v>
      </c>
      <c r="AV57" t="s">
        <v>122</v>
      </c>
      <c r="AW57">
        <v>1924775.59</v>
      </c>
      <c r="AX57">
        <v>1885556.25</v>
      </c>
      <c r="AY57">
        <v>-12252.41</v>
      </c>
      <c r="AZ57">
        <v>-1.16459575892789</v>
      </c>
      <c r="BA57">
        <v>-39219.3400000001</v>
      </c>
      <c r="BB57">
        <v>-2.03760584889795</v>
      </c>
      <c r="BC57">
        <v>1.8295057780485</v>
      </c>
      <c r="BD57">
        <v>1.81334580970356</v>
      </c>
      <c r="BE57">
        <v>-0.016159968344938</v>
      </c>
      <c r="BF57">
        <v>0</v>
      </c>
    </row>
    <row r="58" spans="1:58" ht="15">
      <c r="A58" t="s">
        <v>267</v>
      </c>
      <c r="B58">
        <v>16185</v>
      </c>
      <c r="C58">
        <v>4781</v>
      </c>
      <c r="D58" t="s">
        <v>113</v>
      </c>
      <c r="F58" t="s">
        <v>127</v>
      </c>
      <c r="N58">
        <v>4005257</v>
      </c>
      <c r="V58">
        <v>4096860</v>
      </c>
      <c r="AD58">
        <v>4311907</v>
      </c>
      <c r="AL58">
        <v>4078153</v>
      </c>
      <c r="AM58" t="s">
        <v>268</v>
      </c>
      <c r="AO58">
        <v>7325987</v>
      </c>
      <c r="AP58">
        <v>7325987</v>
      </c>
      <c r="AQ58" t="s">
        <v>120</v>
      </c>
      <c r="AR58" t="s">
        <v>116</v>
      </c>
      <c r="AS58">
        <v>1868</v>
      </c>
      <c r="AT58">
        <v>1011783</v>
      </c>
      <c r="AU58" t="s">
        <v>269</v>
      </c>
      <c r="AV58" t="s">
        <v>144</v>
      </c>
      <c r="AW58">
        <v>4096860</v>
      </c>
      <c r="AX58">
        <v>4078153</v>
      </c>
      <c r="AY58">
        <v>306650</v>
      </c>
      <c r="AZ58">
        <v>7.65618785511142</v>
      </c>
      <c r="BA58">
        <v>-18707</v>
      </c>
      <c r="BB58">
        <v>-0.456617995245139</v>
      </c>
      <c r="BC58">
        <v>1.02287069219279</v>
      </c>
      <c r="BD58">
        <v>0.945788719469135</v>
      </c>
      <c r="BE58">
        <v>-0.0770819727236506</v>
      </c>
      <c r="BF58">
        <v>0</v>
      </c>
    </row>
    <row r="59" spans="1:58" ht="15">
      <c r="A59" t="s">
        <v>270</v>
      </c>
      <c r="B59">
        <v>3797</v>
      </c>
      <c r="C59">
        <v>1070</v>
      </c>
      <c r="D59" t="s">
        <v>113</v>
      </c>
      <c r="F59" t="s">
        <v>116</v>
      </c>
      <c r="G59">
        <v>138405.97</v>
      </c>
      <c r="H59">
        <v>149311.99</v>
      </c>
      <c r="I59">
        <v>162338.97</v>
      </c>
      <c r="J59">
        <v>200829.08</v>
      </c>
      <c r="K59">
        <v>154101.81</v>
      </c>
      <c r="L59">
        <v>201991.92</v>
      </c>
      <c r="M59">
        <v>137346.35</v>
      </c>
      <c r="N59">
        <v>1144326.09</v>
      </c>
      <c r="O59">
        <v>120025.31</v>
      </c>
      <c r="P59">
        <v>168854.94</v>
      </c>
      <c r="Q59">
        <v>196979.11</v>
      </c>
      <c r="R59">
        <v>163387.54</v>
      </c>
      <c r="S59">
        <v>146060.33</v>
      </c>
      <c r="T59">
        <v>159903.26</v>
      </c>
      <c r="U59">
        <v>179690.57</v>
      </c>
      <c r="V59">
        <v>1134901.06</v>
      </c>
      <c r="W59">
        <v>205479.43</v>
      </c>
      <c r="X59">
        <v>187518.95</v>
      </c>
      <c r="Y59">
        <v>230739.42</v>
      </c>
      <c r="Z59">
        <v>211367.25</v>
      </c>
      <c r="AA59">
        <v>218069.42</v>
      </c>
      <c r="AB59">
        <v>240727.07</v>
      </c>
      <c r="AC59">
        <v>171728.46</v>
      </c>
      <c r="AD59">
        <v>1465630</v>
      </c>
      <c r="AE59">
        <v>160813.89</v>
      </c>
      <c r="AF59">
        <v>173323.22</v>
      </c>
      <c r="AG59">
        <v>184533.51</v>
      </c>
      <c r="AH59">
        <v>213226.19</v>
      </c>
      <c r="AI59">
        <v>208110.69</v>
      </c>
      <c r="AJ59">
        <v>212079.6</v>
      </c>
      <c r="AK59">
        <v>183692.23</v>
      </c>
      <c r="AL59">
        <v>1335779.33</v>
      </c>
      <c r="AO59">
        <v>529923.19</v>
      </c>
      <c r="AP59">
        <v>529923.19</v>
      </c>
      <c r="AQ59" t="s">
        <v>120</v>
      </c>
      <c r="AR59" t="s">
        <v>116</v>
      </c>
      <c r="AS59">
        <v>37</v>
      </c>
      <c r="AT59">
        <v>3977.57</v>
      </c>
      <c r="AU59" t="s">
        <v>271</v>
      </c>
      <c r="AV59" t="s">
        <v>122</v>
      </c>
      <c r="AW59">
        <v>1134901.06</v>
      </c>
      <c r="AX59">
        <v>1335779.33</v>
      </c>
      <c r="AY59">
        <v>321303.91</v>
      </c>
      <c r="AZ59">
        <v>28.0780026609373</v>
      </c>
      <c r="BA59">
        <v>200878.27</v>
      </c>
      <c r="BB59">
        <v>17.7000689381681</v>
      </c>
      <c r="BC59">
        <v>0.991763685122306</v>
      </c>
      <c r="BD59">
        <v>0.911402830182243</v>
      </c>
      <c r="BE59">
        <v>-0.0803608549400637</v>
      </c>
      <c r="BF59">
        <v>0</v>
      </c>
    </row>
    <row r="60" spans="1:58" ht="15">
      <c r="A60" t="s">
        <v>272</v>
      </c>
      <c r="B60">
        <v>5500</v>
      </c>
      <c r="C60">
        <v>1534</v>
      </c>
      <c r="D60" t="s">
        <v>113</v>
      </c>
      <c r="F60" t="s">
        <v>116</v>
      </c>
      <c r="G60">
        <v>86489.97</v>
      </c>
      <c r="H60">
        <v>98637.2</v>
      </c>
      <c r="I60">
        <v>636440.07</v>
      </c>
      <c r="J60">
        <v>112120.64</v>
      </c>
      <c r="K60">
        <v>116444.75</v>
      </c>
      <c r="L60">
        <v>109322.41</v>
      </c>
      <c r="M60">
        <v>94849.83</v>
      </c>
      <c r="N60">
        <v>1249304.87</v>
      </c>
      <c r="O60">
        <v>128276.81</v>
      </c>
      <c r="P60">
        <v>159025.16</v>
      </c>
      <c r="Q60">
        <v>220515.66</v>
      </c>
      <c r="R60">
        <v>164997.8</v>
      </c>
      <c r="S60">
        <v>232721.86</v>
      </c>
      <c r="T60">
        <v>207460</v>
      </c>
      <c r="U60">
        <v>194168.39</v>
      </c>
      <c r="V60">
        <v>1307165.68</v>
      </c>
      <c r="W60">
        <v>196190.11</v>
      </c>
      <c r="X60">
        <v>84545.77</v>
      </c>
      <c r="Y60">
        <v>128107.54</v>
      </c>
      <c r="Z60">
        <v>119703.42</v>
      </c>
      <c r="AA60">
        <v>104559.09</v>
      </c>
      <c r="AB60">
        <v>102924.18</v>
      </c>
      <c r="AC60">
        <v>100217.76</v>
      </c>
      <c r="AD60">
        <v>836247.87</v>
      </c>
      <c r="AE60">
        <v>138963.48</v>
      </c>
      <c r="AF60">
        <v>156831.08</v>
      </c>
      <c r="AG60">
        <v>200063.26</v>
      </c>
      <c r="AH60">
        <v>227592.37</v>
      </c>
      <c r="AI60">
        <v>211662.83</v>
      </c>
      <c r="AJ60">
        <v>200385.17</v>
      </c>
      <c r="AK60">
        <v>175614.88</v>
      </c>
      <c r="AL60">
        <v>1311113.07</v>
      </c>
      <c r="AO60">
        <v>108493.04</v>
      </c>
      <c r="AP60">
        <v>108493.04</v>
      </c>
      <c r="AQ60" t="s">
        <v>120</v>
      </c>
      <c r="AR60" t="s">
        <v>116</v>
      </c>
      <c r="AS60">
        <v>32</v>
      </c>
      <c r="AT60">
        <v>8080.83</v>
      </c>
      <c r="AU60" t="s">
        <v>273</v>
      </c>
      <c r="AV60" t="s">
        <v>122</v>
      </c>
      <c r="AW60">
        <v>1307165.68</v>
      </c>
      <c r="AX60">
        <v>1311113.07</v>
      </c>
      <c r="AY60">
        <v>-413057</v>
      </c>
      <c r="AZ60">
        <v>-33.0629464367653</v>
      </c>
      <c r="BA60">
        <v>3947.39000000013</v>
      </c>
      <c r="BB60">
        <v>0.301980847599987</v>
      </c>
      <c r="BC60">
        <v>1.04631440362511</v>
      </c>
      <c r="BD60">
        <v>1.5678522086998</v>
      </c>
      <c r="BE60">
        <v>0.521537805074683</v>
      </c>
      <c r="BF60">
        <v>0</v>
      </c>
    </row>
    <row r="61" spans="1:58" ht="15">
      <c r="A61" t="s">
        <v>274</v>
      </c>
      <c r="B61">
        <v>860</v>
      </c>
      <c r="C61">
        <v>227</v>
      </c>
      <c r="D61" t="s">
        <v>135</v>
      </c>
      <c r="F61" t="s">
        <v>127</v>
      </c>
      <c r="N61">
        <v>84862.53</v>
      </c>
      <c r="O61">
        <v>6823.21</v>
      </c>
      <c r="P61">
        <v>6823.21</v>
      </c>
      <c r="Q61">
        <v>6823.21</v>
      </c>
      <c r="R61">
        <v>6823.21</v>
      </c>
      <c r="S61">
        <v>6823.21</v>
      </c>
      <c r="T61">
        <v>6823.21</v>
      </c>
      <c r="U61">
        <v>6823.21</v>
      </c>
      <c r="V61">
        <v>47762.47</v>
      </c>
      <c r="AD61">
        <v>76145.58</v>
      </c>
      <c r="AE61">
        <v>9511.53</v>
      </c>
      <c r="AF61">
        <v>9511.53</v>
      </c>
      <c r="AG61">
        <v>9511.53</v>
      </c>
      <c r="AH61">
        <v>9511.53</v>
      </c>
      <c r="AI61">
        <v>9511.53</v>
      </c>
      <c r="AJ61">
        <v>9511.53</v>
      </c>
      <c r="AK61">
        <v>9511.53</v>
      </c>
      <c r="AL61">
        <v>66580.71</v>
      </c>
      <c r="AM61" t="s">
        <v>275</v>
      </c>
      <c r="AN61">
        <v>0</v>
      </c>
      <c r="AO61">
        <v>0</v>
      </c>
      <c r="AQ61" t="s">
        <v>120</v>
      </c>
      <c r="AR61" t="s">
        <v>116</v>
      </c>
      <c r="AS61">
        <v>36</v>
      </c>
      <c r="AT61">
        <v>53589.21</v>
      </c>
      <c r="AU61" t="s">
        <v>276</v>
      </c>
      <c r="AV61" t="s">
        <v>117</v>
      </c>
      <c r="AW61">
        <v>47762.47</v>
      </c>
      <c r="AX61">
        <v>66580.71</v>
      </c>
      <c r="AY61">
        <v>-8716.95</v>
      </c>
      <c r="AZ61">
        <v>-10.2718478932928</v>
      </c>
      <c r="BA61">
        <v>18818.24</v>
      </c>
      <c r="BB61">
        <v>39.3996374140617</v>
      </c>
      <c r="BC61">
        <v>0.562821659924586</v>
      </c>
      <c r="BD61">
        <v>0.874387062256273</v>
      </c>
      <c r="BE61">
        <v>0.311565402331687</v>
      </c>
      <c r="BF61">
        <v>0</v>
      </c>
    </row>
    <row r="62" spans="1:58" ht="15">
      <c r="A62" t="s">
        <v>277</v>
      </c>
      <c r="B62">
        <v>63</v>
      </c>
      <c r="C62">
        <v>2</v>
      </c>
      <c r="D62" t="s">
        <v>156</v>
      </c>
      <c r="E62" t="s">
        <v>278</v>
      </c>
      <c r="F62" t="s">
        <v>116</v>
      </c>
      <c r="N62">
        <v>19333</v>
      </c>
      <c r="V62">
        <v>8138</v>
      </c>
      <c r="AD62">
        <v>10707</v>
      </c>
      <c r="AL62">
        <v>8051.81</v>
      </c>
      <c r="AN62">
        <v>800000</v>
      </c>
      <c r="AO62">
        <v>429736</v>
      </c>
      <c r="AP62">
        <v>1229736</v>
      </c>
      <c r="AQ62" t="s">
        <v>120</v>
      </c>
      <c r="AR62" t="s">
        <v>116</v>
      </c>
      <c r="AS62">
        <v>0</v>
      </c>
      <c r="AT62">
        <v>0</v>
      </c>
      <c r="AV62" t="s">
        <v>129</v>
      </c>
      <c r="AW62">
        <v>8138</v>
      </c>
      <c r="AX62">
        <v>8051.81</v>
      </c>
      <c r="AY62">
        <v>-8626</v>
      </c>
      <c r="AZ62">
        <v>-44.6180106553561</v>
      </c>
      <c r="BA62">
        <v>-86.1899999999996</v>
      </c>
      <c r="BB62">
        <v>-1.0591054313099</v>
      </c>
      <c r="BC62">
        <v>0.420938292039518</v>
      </c>
      <c r="BD62">
        <v>0.752013635939105</v>
      </c>
      <c r="BE62">
        <v>0.331075343899587</v>
      </c>
      <c r="BF62">
        <v>0</v>
      </c>
    </row>
    <row r="63" spans="1:58" ht="15">
      <c r="A63" t="s">
        <v>279</v>
      </c>
      <c r="B63">
        <v>500</v>
      </c>
      <c r="C63">
        <v>190</v>
      </c>
      <c r="D63" t="s">
        <v>113</v>
      </c>
      <c r="G63">
        <v>25726</v>
      </c>
      <c r="H63">
        <v>70023</v>
      </c>
      <c r="I63">
        <v>63374</v>
      </c>
      <c r="J63">
        <v>38807</v>
      </c>
      <c r="K63">
        <v>36009</v>
      </c>
      <c r="L63">
        <v>41695</v>
      </c>
      <c r="M63">
        <v>38955</v>
      </c>
      <c r="O63">
        <v>39839</v>
      </c>
      <c r="P63">
        <v>36300</v>
      </c>
      <c r="Q63">
        <v>44703</v>
      </c>
      <c r="R63">
        <v>38898</v>
      </c>
      <c r="S63">
        <v>35624</v>
      </c>
      <c r="T63">
        <v>46105</v>
      </c>
      <c r="U63">
        <v>35715</v>
      </c>
      <c r="AD63">
        <v>294250</v>
      </c>
      <c r="AL63">
        <v>303091</v>
      </c>
      <c r="AP63">
        <v>541837</v>
      </c>
      <c r="AQ63" t="s">
        <v>120</v>
      </c>
      <c r="AR63" t="s">
        <v>116</v>
      </c>
      <c r="AS63">
        <v>0</v>
      </c>
      <c r="AV63" t="s">
        <v>129</v>
      </c>
      <c r="AW63">
        <v>277184</v>
      </c>
      <c r="AX63">
        <v>303091</v>
      </c>
      <c r="BA63">
        <v>25907</v>
      </c>
      <c r="BB63">
        <v>9.34649907642577</v>
      </c>
      <c r="BD63">
        <v>1.03004587935429</v>
      </c>
      <c r="BF63">
        <v>0</v>
      </c>
    </row>
    <row r="64" spans="1:58" ht="15">
      <c r="A64" t="s">
        <v>280</v>
      </c>
      <c r="B64">
        <v>30000</v>
      </c>
      <c r="C64">
        <v>9698</v>
      </c>
      <c r="D64" t="s">
        <v>113</v>
      </c>
      <c r="G64">
        <v>807184</v>
      </c>
      <c r="H64">
        <v>336625</v>
      </c>
      <c r="I64">
        <v>3537965</v>
      </c>
      <c r="J64">
        <v>224015</v>
      </c>
      <c r="K64">
        <v>1211018</v>
      </c>
      <c r="L64">
        <v>249031</v>
      </c>
      <c r="M64">
        <v>1278775</v>
      </c>
      <c r="N64">
        <v>7644613</v>
      </c>
      <c r="O64">
        <v>923419</v>
      </c>
      <c r="P64">
        <v>1359555</v>
      </c>
      <c r="Q64">
        <v>2198207</v>
      </c>
      <c r="R64">
        <v>709647</v>
      </c>
      <c r="S64">
        <v>1830953</v>
      </c>
      <c r="T64">
        <v>1688110</v>
      </c>
      <c r="U64">
        <v>1506354</v>
      </c>
      <c r="V64">
        <v>10216245</v>
      </c>
      <c r="W64">
        <v>878464</v>
      </c>
      <c r="X64">
        <v>997073</v>
      </c>
      <c r="Y64">
        <v>3971130</v>
      </c>
      <c r="Z64">
        <v>233836</v>
      </c>
      <c r="AA64">
        <v>1384177</v>
      </c>
      <c r="AB64">
        <v>316740</v>
      </c>
      <c r="AC64">
        <v>2534447</v>
      </c>
      <c r="AD64">
        <v>10315867</v>
      </c>
      <c r="AE64">
        <v>1167705</v>
      </c>
      <c r="AF64">
        <v>1305391</v>
      </c>
      <c r="AG64">
        <v>2821816</v>
      </c>
      <c r="AH64">
        <v>768351</v>
      </c>
      <c r="AI64">
        <v>1774418</v>
      </c>
      <c r="AJ64">
        <v>1681303</v>
      </c>
      <c r="AK64">
        <v>1880924</v>
      </c>
      <c r="AL64">
        <v>11399908</v>
      </c>
      <c r="AM64" t="s">
        <v>281</v>
      </c>
      <c r="AV64" t="s">
        <v>144</v>
      </c>
      <c r="AW64">
        <v>10216245</v>
      </c>
      <c r="AX64">
        <v>11399908</v>
      </c>
      <c r="AY64">
        <v>2671254</v>
      </c>
      <c r="AZ64">
        <v>34.9429591792286</v>
      </c>
      <c r="BA64">
        <v>1183663</v>
      </c>
      <c r="BB64">
        <v>11.5860866688299</v>
      </c>
      <c r="BC64">
        <v>1.3363979314584</v>
      </c>
      <c r="BD64">
        <v>1.10508481739829</v>
      </c>
      <c r="BE64">
        <v>-0.231313114060115</v>
      </c>
      <c r="BF64">
        <v>0</v>
      </c>
    </row>
    <row r="65" spans="1:58" ht="15">
      <c r="A65" t="s">
        <v>282</v>
      </c>
      <c r="B65">
        <v>35375</v>
      </c>
      <c r="C65">
        <v>9944</v>
      </c>
      <c r="D65" t="s">
        <v>189</v>
      </c>
      <c r="F65" t="s">
        <v>116</v>
      </c>
      <c r="G65">
        <v>569113.31</v>
      </c>
      <c r="H65">
        <v>739344.09</v>
      </c>
      <c r="I65">
        <v>5429707.49</v>
      </c>
      <c r="J65">
        <v>408904.64</v>
      </c>
      <c r="K65">
        <v>704979.4</v>
      </c>
      <c r="L65">
        <v>1276634.11</v>
      </c>
      <c r="M65">
        <v>865923.97</v>
      </c>
      <c r="N65">
        <v>9994607.01</v>
      </c>
      <c r="O65">
        <v>922653.06</v>
      </c>
      <c r="P65">
        <v>968494.14</v>
      </c>
      <c r="Q65">
        <v>1101872.8</v>
      </c>
      <c r="R65">
        <v>1345323.62</v>
      </c>
      <c r="S65">
        <v>1226013.97</v>
      </c>
      <c r="T65">
        <v>1501691.05</v>
      </c>
      <c r="U65">
        <v>1220319.14</v>
      </c>
      <c r="V65">
        <v>8286367.78</v>
      </c>
      <c r="W65">
        <v>742335.2</v>
      </c>
      <c r="X65">
        <v>960903.44</v>
      </c>
      <c r="Y65">
        <v>3280827.9</v>
      </c>
      <c r="Z65">
        <v>790092.8</v>
      </c>
      <c r="AA65">
        <v>938975.14</v>
      </c>
      <c r="AB65">
        <v>818493.16</v>
      </c>
      <c r="AC65">
        <v>670848.7</v>
      </c>
      <c r="AD65">
        <v>8202476.34</v>
      </c>
      <c r="AE65">
        <v>1021292.7</v>
      </c>
      <c r="AF65">
        <v>1128102.53</v>
      </c>
      <c r="AG65">
        <v>1247928.79</v>
      </c>
      <c r="AH65">
        <v>1559259.12</v>
      </c>
      <c r="AI65">
        <v>1320178.92</v>
      </c>
      <c r="AJ65">
        <v>1666757.14</v>
      </c>
      <c r="AK65">
        <v>1267151.16</v>
      </c>
      <c r="AL65">
        <v>9210670.36</v>
      </c>
      <c r="AN65">
        <v>0</v>
      </c>
      <c r="AO65">
        <v>5316053</v>
      </c>
      <c r="AP65">
        <v>5316053</v>
      </c>
      <c r="AQ65" t="s">
        <v>120</v>
      </c>
      <c r="AR65" t="s">
        <v>116</v>
      </c>
      <c r="AS65">
        <v>742</v>
      </c>
      <c r="AT65">
        <v>170669</v>
      </c>
      <c r="AV65" t="s">
        <v>144</v>
      </c>
      <c r="AW65">
        <v>8286367.78</v>
      </c>
      <c r="AX65">
        <v>9210670.36</v>
      </c>
      <c r="AY65">
        <v>-1792130.67</v>
      </c>
      <c r="AZ65">
        <v>-17.9309768578885</v>
      </c>
      <c r="BA65">
        <v>924302.579999999</v>
      </c>
      <c r="BB65">
        <v>11.1544962104011</v>
      </c>
      <c r="BC65">
        <v>0.829083902119329</v>
      </c>
      <c r="BD65">
        <v>1.12291337130513</v>
      </c>
      <c r="BE65">
        <v>0.293829469185805</v>
      </c>
      <c r="BF65">
        <v>0</v>
      </c>
    </row>
    <row r="66" spans="1:48" ht="15">
      <c r="A66" t="s">
        <v>283</v>
      </c>
      <c r="B66">
        <v>3500</v>
      </c>
      <c r="C66">
        <v>1191</v>
      </c>
      <c r="D66" t="s">
        <v>113</v>
      </c>
      <c r="AQ66" t="s">
        <v>120</v>
      </c>
      <c r="AV66" t="s">
        <v>122</v>
      </c>
    </row>
    <row r="67" spans="1:56" ht="15">
      <c r="A67" t="s">
        <v>284</v>
      </c>
      <c r="B67">
        <v>28000</v>
      </c>
      <c r="C67">
        <v>9814</v>
      </c>
      <c r="D67" t="s">
        <v>189</v>
      </c>
      <c r="E67" t="s">
        <v>285</v>
      </c>
      <c r="W67">
        <v>349589.54</v>
      </c>
      <c r="X67">
        <v>549835.55</v>
      </c>
      <c r="Y67">
        <v>2263048.44</v>
      </c>
      <c r="Z67">
        <v>559035.28</v>
      </c>
      <c r="AA67">
        <v>466618.32</v>
      </c>
      <c r="AB67">
        <v>306336.04</v>
      </c>
      <c r="AC67">
        <v>362871.41</v>
      </c>
      <c r="AD67">
        <v>4857334.58</v>
      </c>
      <c r="AE67">
        <v>1447234.39</v>
      </c>
      <c r="AF67">
        <v>125786.1</v>
      </c>
      <c r="AG67">
        <v>1896072.17</v>
      </c>
      <c r="AH67">
        <v>1112852.37</v>
      </c>
      <c r="AI67">
        <v>1304045.09</v>
      </c>
      <c r="AJ67">
        <v>1157941.73</v>
      </c>
      <c r="AK67">
        <v>1158950.97</v>
      </c>
      <c r="AL67">
        <v>8202882.82</v>
      </c>
      <c r="AM67" t="s">
        <v>286</v>
      </c>
      <c r="AN67">
        <v>5600000</v>
      </c>
      <c r="AO67">
        <v>4800000</v>
      </c>
      <c r="AP67">
        <v>10400000</v>
      </c>
      <c r="AQ67" t="s">
        <v>115</v>
      </c>
      <c r="AR67" t="s">
        <v>116</v>
      </c>
      <c r="AS67">
        <v>1633</v>
      </c>
      <c r="AT67">
        <v>714106</v>
      </c>
      <c r="AU67" t="s">
        <v>287</v>
      </c>
      <c r="AV67" t="s">
        <v>144</v>
      </c>
      <c r="AX67">
        <v>8202882.82</v>
      </c>
      <c r="BD67">
        <v>1.68876215646648</v>
      </c>
    </row>
    <row r="68" spans="1:58" ht="15">
      <c r="A68" t="s">
        <v>288</v>
      </c>
      <c r="B68">
        <v>9416</v>
      </c>
      <c r="C68">
        <v>5145</v>
      </c>
      <c r="D68" t="s">
        <v>113</v>
      </c>
      <c r="N68">
        <v>2724500</v>
      </c>
      <c r="V68">
        <v>1956500</v>
      </c>
      <c r="AD68">
        <v>3409300</v>
      </c>
      <c r="AL68">
        <v>1906300</v>
      </c>
      <c r="AP68">
        <v>3923300</v>
      </c>
      <c r="AQ68" t="s">
        <v>132</v>
      </c>
      <c r="AR68" t="s">
        <v>116</v>
      </c>
      <c r="AS68">
        <v>406</v>
      </c>
      <c r="AU68" t="s">
        <v>289</v>
      </c>
      <c r="AV68" t="s">
        <v>122</v>
      </c>
      <c r="AW68">
        <v>1956500</v>
      </c>
      <c r="AX68">
        <v>1906300</v>
      </c>
      <c r="AY68">
        <v>684800</v>
      </c>
      <c r="AZ68">
        <v>25.1348871352542</v>
      </c>
      <c r="BA68">
        <v>-50200</v>
      </c>
      <c r="BB68">
        <v>-2.56580628673652</v>
      </c>
      <c r="BC68">
        <v>0.718113415305561</v>
      </c>
      <c r="BD68">
        <v>0.559147038981609</v>
      </c>
      <c r="BE68">
        <v>-0.158966376323951</v>
      </c>
      <c r="BF68">
        <v>0</v>
      </c>
    </row>
    <row r="69" spans="1:58" ht="15">
      <c r="A69" t="s">
        <v>290</v>
      </c>
      <c r="B69">
        <v>29917</v>
      </c>
      <c r="C69">
        <v>8436</v>
      </c>
      <c r="D69" t="s">
        <v>189</v>
      </c>
      <c r="F69" t="s">
        <v>116</v>
      </c>
      <c r="G69">
        <v>481895</v>
      </c>
      <c r="H69">
        <v>392074</v>
      </c>
      <c r="I69">
        <v>732229</v>
      </c>
      <c r="J69">
        <v>190392</v>
      </c>
      <c r="K69">
        <v>696003</v>
      </c>
      <c r="L69">
        <v>728526</v>
      </c>
      <c r="M69">
        <v>504873</v>
      </c>
      <c r="N69">
        <v>3725992</v>
      </c>
      <c r="O69">
        <v>398499</v>
      </c>
      <c r="P69">
        <v>487468</v>
      </c>
      <c r="Q69">
        <v>554345</v>
      </c>
      <c r="R69">
        <v>609769</v>
      </c>
      <c r="S69">
        <v>611298</v>
      </c>
      <c r="T69">
        <v>709537</v>
      </c>
      <c r="U69">
        <v>618815</v>
      </c>
      <c r="V69">
        <v>3989731</v>
      </c>
      <c r="W69">
        <v>406175</v>
      </c>
      <c r="X69">
        <v>489489</v>
      </c>
      <c r="Y69">
        <v>697556</v>
      </c>
      <c r="Z69">
        <v>282057</v>
      </c>
      <c r="AA69">
        <v>479635</v>
      </c>
      <c r="AB69">
        <v>523962</v>
      </c>
      <c r="AC69">
        <v>606018</v>
      </c>
      <c r="AD69">
        <v>3484892</v>
      </c>
      <c r="AE69">
        <v>471554</v>
      </c>
      <c r="AF69">
        <v>584059</v>
      </c>
      <c r="AG69">
        <v>622774</v>
      </c>
      <c r="AH69">
        <v>644384</v>
      </c>
      <c r="AI69">
        <v>633398</v>
      </c>
      <c r="AJ69">
        <v>720434</v>
      </c>
      <c r="AK69">
        <v>614609</v>
      </c>
      <c r="AL69">
        <v>4291212</v>
      </c>
      <c r="AN69">
        <v>0</v>
      </c>
      <c r="AO69">
        <v>1713865</v>
      </c>
      <c r="AP69">
        <v>1713865</v>
      </c>
      <c r="AQ69" t="s">
        <v>120</v>
      </c>
      <c r="AR69" t="s">
        <v>116</v>
      </c>
      <c r="AS69">
        <v>525</v>
      </c>
      <c r="AT69">
        <v>161647</v>
      </c>
      <c r="AV69" t="s">
        <v>144</v>
      </c>
      <c r="AW69">
        <v>3989731</v>
      </c>
      <c r="AX69">
        <v>4291212</v>
      </c>
      <c r="AY69">
        <v>-241100</v>
      </c>
      <c r="AZ69">
        <v>-6.47076000163178</v>
      </c>
      <c r="BA69">
        <v>301481</v>
      </c>
      <c r="BB69">
        <v>7.55642423010474</v>
      </c>
      <c r="BC69">
        <v>1.07078356582623</v>
      </c>
      <c r="BD69">
        <v>1.23137589342797</v>
      </c>
      <c r="BE69">
        <v>0.160592327601746</v>
      </c>
      <c r="BF69">
        <v>0</v>
      </c>
    </row>
    <row r="70" spans="1:58" ht="15">
      <c r="A70" t="s">
        <v>291</v>
      </c>
      <c r="B70">
        <v>452</v>
      </c>
      <c r="C70">
        <v>137</v>
      </c>
      <c r="D70" t="s">
        <v>189</v>
      </c>
      <c r="N70">
        <v>273788.32</v>
      </c>
      <c r="V70">
        <v>277121.63</v>
      </c>
      <c r="AD70">
        <v>305828.37</v>
      </c>
      <c r="AL70">
        <v>341938.43</v>
      </c>
      <c r="AN70">
        <v>0</v>
      </c>
      <c r="AO70">
        <v>0</v>
      </c>
      <c r="AP70">
        <v>0</v>
      </c>
      <c r="AQ70" t="s">
        <v>120</v>
      </c>
      <c r="AR70" t="s">
        <v>116</v>
      </c>
      <c r="AS70">
        <v>13</v>
      </c>
      <c r="AT70">
        <v>20102.71</v>
      </c>
      <c r="AU70" t="s">
        <v>292</v>
      </c>
      <c r="AV70" t="s">
        <v>129</v>
      </c>
      <c r="AW70">
        <v>277121.63</v>
      </c>
      <c r="AX70">
        <v>341938.43</v>
      </c>
      <c r="AY70">
        <v>32040.05</v>
      </c>
      <c r="AZ70">
        <v>11.7024897190647</v>
      </c>
      <c r="BA70">
        <v>64816.8</v>
      </c>
      <c r="BB70">
        <v>23.3892966059705</v>
      </c>
      <c r="BC70">
        <v>1.01217477064033</v>
      </c>
      <c r="BD70">
        <v>1.11807295706412</v>
      </c>
      <c r="BE70">
        <v>0.105898186423795</v>
      </c>
      <c r="BF70">
        <v>0</v>
      </c>
    </row>
    <row r="71" spans="1:58" ht="15">
      <c r="A71" t="s">
        <v>293</v>
      </c>
      <c r="B71">
        <v>1130</v>
      </c>
      <c r="C71">
        <v>398</v>
      </c>
      <c r="D71" t="s">
        <v>113</v>
      </c>
      <c r="N71">
        <v>309498</v>
      </c>
      <c r="V71">
        <v>372339</v>
      </c>
      <c r="AD71">
        <v>527719</v>
      </c>
      <c r="AL71">
        <v>568001</v>
      </c>
      <c r="AM71" t="s">
        <v>294</v>
      </c>
      <c r="AN71">
        <v>579000</v>
      </c>
      <c r="AO71">
        <v>791000</v>
      </c>
      <c r="AP71">
        <v>1370000</v>
      </c>
      <c r="AQ71" t="s">
        <v>120</v>
      </c>
      <c r="AR71" t="s">
        <v>116</v>
      </c>
      <c r="AS71">
        <v>4</v>
      </c>
      <c r="AT71">
        <v>7000</v>
      </c>
      <c r="AV71" t="s">
        <v>117</v>
      </c>
      <c r="AW71">
        <v>372339</v>
      </c>
      <c r="AX71">
        <v>568001</v>
      </c>
      <c r="AY71">
        <v>218221</v>
      </c>
      <c r="AZ71">
        <v>70.5080485172764</v>
      </c>
      <c r="BA71">
        <v>195662</v>
      </c>
      <c r="BB71">
        <v>52.5494240463663</v>
      </c>
      <c r="BC71">
        <v>1.20304169978481</v>
      </c>
      <c r="BD71">
        <v>1.07633229048035</v>
      </c>
      <c r="BE71">
        <v>-0.126709409304463</v>
      </c>
      <c r="BF71">
        <v>1</v>
      </c>
    </row>
    <row r="72" spans="1:50" ht="15">
      <c r="A72" t="s">
        <v>295</v>
      </c>
      <c r="B72">
        <v>36</v>
      </c>
      <c r="C72">
        <v>17</v>
      </c>
      <c r="D72" t="s">
        <v>156</v>
      </c>
      <c r="E72" t="s">
        <v>296</v>
      </c>
      <c r="G72">
        <v>255.09</v>
      </c>
      <c r="H72">
        <v>255</v>
      </c>
      <c r="I72">
        <v>255.09</v>
      </c>
      <c r="J72">
        <v>255.09</v>
      </c>
      <c r="K72">
        <v>255.09</v>
      </c>
      <c r="L72">
        <v>255.09</v>
      </c>
      <c r="M72">
        <v>255.09</v>
      </c>
      <c r="N72">
        <v>1785.63</v>
      </c>
      <c r="AE72">
        <v>253.75</v>
      </c>
      <c r="AF72">
        <v>253.75</v>
      </c>
      <c r="AG72">
        <v>253.75</v>
      </c>
      <c r="AH72">
        <v>253.75</v>
      </c>
      <c r="AI72">
        <v>253.75</v>
      </c>
      <c r="AJ72">
        <v>253.75</v>
      </c>
      <c r="AK72">
        <v>253.75</v>
      </c>
      <c r="AL72">
        <v>253.75</v>
      </c>
      <c r="AM72" t="s">
        <v>297</v>
      </c>
      <c r="AN72">
        <v>0</v>
      </c>
      <c r="AO72">
        <v>0</v>
      </c>
      <c r="AP72">
        <v>0</v>
      </c>
      <c r="AQ72" t="s">
        <v>120</v>
      </c>
      <c r="AR72" t="s">
        <v>116</v>
      </c>
      <c r="AS72">
        <v>0</v>
      </c>
      <c r="AT72">
        <v>0</v>
      </c>
      <c r="AU72" t="s">
        <v>298</v>
      </c>
      <c r="AV72" t="s">
        <v>129</v>
      </c>
      <c r="AX72">
        <v>253.75</v>
      </c>
    </row>
    <row r="73" spans="1:58" ht="15">
      <c r="A73" t="s">
        <v>299</v>
      </c>
      <c r="B73">
        <v>2184</v>
      </c>
      <c r="C73">
        <v>164</v>
      </c>
      <c r="D73" t="s">
        <v>113</v>
      </c>
      <c r="G73">
        <v>109380</v>
      </c>
      <c r="H73">
        <v>116242</v>
      </c>
      <c r="I73">
        <v>140965</v>
      </c>
      <c r="J73">
        <v>118000</v>
      </c>
      <c r="K73">
        <v>107658</v>
      </c>
      <c r="L73">
        <v>111384</v>
      </c>
      <c r="M73">
        <v>111009</v>
      </c>
      <c r="O73">
        <v>188999</v>
      </c>
      <c r="P73">
        <v>197606</v>
      </c>
      <c r="Q73">
        <v>202116</v>
      </c>
      <c r="R73">
        <v>222342</v>
      </c>
      <c r="S73">
        <v>216432</v>
      </c>
      <c r="T73">
        <v>228743</v>
      </c>
      <c r="U73">
        <v>216451</v>
      </c>
      <c r="W73">
        <v>103488</v>
      </c>
      <c r="X73">
        <v>108799</v>
      </c>
      <c r="Y73">
        <v>133741</v>
      </c>
      <c r="Z73">
        <v>136216</v>
      </c>
      <c r="AA73">
        <v>122485</v>
      </c>
      <c r="AB73">
        <v>130595</v>
      </c>
      <c r="AC73">
        <v>126835</v>
      </c>
      <c r="AE73">
        <v>192089</v>
      </c>
      <c r="AF73">
        <v>209237</v>
      </c>
      <c r="AG73">
        <v>222657</v>
      </c>
      <c r="AH73">
        <v>229584</v>
      </c>
      <c r="AI73">
        <v>227932</v>
      </c>
      <c r="AJ73">
        <v>232355</v>
      </c>
      <c r="AK73">
        <v>225106</v>
      </c>
      <c r="AO73">
        <v>4500000</v>
      </c>
      <c r="AP73">
        <v>4500000</v>
      </c>
      <c r="AQ73" t="s">
        <v>120</v>
      </c>
      <c r="AR73" t="s">
        <v>116</v>
      </c>
      <c r="AS73">
        <v>0</v>
      </c>
      <c r="AT73">
        <v>0</v>
      </c>
      <c r="AV73" t="s">
        <v>117</v>
      </c>
      <c r="AW73">
        <v>1472689</v>
      </c>
      <c r="AX73">
        <v>1538960</v>
      </c>
      <c r="BA73">
        <v>66271</v>
      </c>
      <c r="BB73">
        <v>4.499999660485</v>
      </c>
      <c r="BF73">
        <v>0</v>
      </c>
    </row>
    <row r="74" spans="1:58" ht="15">
      <c r="A74" t="s">
        <v>300</v>
      </c>
      <c r="B74">
        <v>10000</v>
      </c>
      <c r="C74">
        <v>2084</v>
      </c>
      <c r="D74" t="s">
        <v>113</v>
      </c>
      <c r="F74" t="s">
        <v>127</v>
      </c>
      <c r="G74">
        <v>71312</v>
      </c>
      <c r="H74">
        <v>78684</v>
      </c>
      <c r="I74">
        <v>106236</v>
      </c>
      <c r="J74">
        <v>103710</v>
      </c>
      <c r="K74">
        <v>133966</v>
      </c>
      <c r="L74">
        <v>63934</v>
      </c>
      <c r="M74">
        <v>82988.39</v>
      </c>
      <c r="N74">
        <v>640830.39</v>
      </c>
      <c r="O74">
        <v>114531</v>
      </c>
      <c r="P74">
        <v>98709</v>
      </c>
      <c r="Q74">
        <v>129229</v>
      </c>
      <c r="R74">
        <v>102688</v>
      </c>
      <c r="S74">
        <v>123642</v>
      </c>
      <c r="T74">
        <v>119276</v>
      </c>
      <c r="U74">
        <v>153834</v>
      </c>
      <c r="V74">
        <v>841909</v>
      </c>
      <c r="W74">
        <v>68110</v>
      </c>
      <c r="X74">
        <v>62245</v>
      </c>
      <c r="Y74">
        <v>109416</v>
      </c>
      <c r="Z74">
        <v>84591</v>
      </c>
      <c r="AA74">
        <v>87075</v>
      </c>
      <c r="AB74">
        <v>70142</v>
      </c>
      <c r="AC74">
        <v>61166</v>
      </c>
      <c r="AD74">
        <v>542745</v>
      </c>
      <c r="AE74">
        <v>124314</v>
      </c>
      <c r="AF74">
        <v>111730</v>
      </c>
      <c r="AG74">
        <v>127035</v>
      </c>
      <c r="AH74">
        <v>116139</v>
      </c>
      <c r="AI74">
        <v>131317</v>
      </c>
      <c r="AJ74">
        <v>139073</v>
      </c>
      <c r="AK74">
        <v>123348</v>
      </c>
      <c r="AL74">
        <v>872956</v>
      </c>
      <c r="AM74" t="s">
        <v>301</v>
      </c>
      <c r="AN74">
        <v>1900000</v>
      </c>
      <c r="AO74">
        <v>2030000</v>
      </c>
      <c r="AP74">
        <v>4100000</v>
      </c>
      <c r="AQ74" t="s">
        <v>120</v>
      </c>
      <c r="AR74" t="s">
        <v>116</v>
      </c>
      <c r="AS74">
        <v>25</v>
      </c>
      <c r="AT74">
        <v>0</v>
      </c>
      <c r="AU74" t="s">
        <v>302</v>
      </c>
      <c r="AV74" t="s">
        <v>122</v>
      </c>
      <c r="AW74">
        <v>841909</v>
      </c>
      <c r="AX74">
        <v>872956</v>
      </c>
      <c r="AY74">
        <v>-98085.39</v>
      </c>
      <c r="AZ74">
        <v>-15.3059829138253</v>
      </c>
      <c r="BA74">
        <v>31047</v>
      </c>
      <c r="BB74">
        <v>3.68769071241666</v>
      </c>
      <c r="BC74">
        <v>1.31377820580575</v>
      </c>
      <c r="BD74">
        <v>1.60840910556523</v>
      </c>
      <c r="BE74">
        <v>0.294630899759477</v>
      </c>
      <c r="BF74">
        <v>0</v>
      </c>
    </row>
    <row r="75" spans="1:58" ht="15">
      <c r="A75" t="s">
        <v>303</v>
      </c>
      <c r="B75">
        <v>8549</v>
      </c>
      <c r="C75">
        <v>1912</v>
      </c>
      <c r="D75" t="s">
        <v>113</v>
      </c>
      <c r="F75" t="s">
        <v>116</v>
      </c>
      <c r="G75">
        <v>489450</v>
      </c>
      <c r="H75">
        <v>74490.08</v>
      </c>
      <c r="I75">
        <v>125338.43</v>
      </c>
      <c r="J75">
        <v>29283.17</v>
      </c>
      <c r="K75">
        <v>55883.42</v>
      </c>
      <c r="L75">
        <v>61717.2</v>
      </c>
      <c r="M75">
        <v>53517.4</v>
      </c>
      <c r="N75">
        <v>889679.7</v>
      </c>
      <c r="O75">
        <v>202614</v>
      </c>
      <c r="P75">
        <v>160945.87</v>
      </c>
      <c r="Q75">
        <v>369783.43</v>
      </c>
      <c r="R75">
        <v>9426.55</v>
      </c>
      <c r="S75">
        <v>179817.22</v>
      </c>
      <c r="T75">
        <v>200685.5</v>
      </c>
      <c r="U75">
        <v>232774.4</v>
      </c>
      <c r="V75">
        <v>1356046.97</v>
      </c>
      <c r="W75">
        <v>43246</v>
      </c>
      <c r="X75">
        <v>69200.35</v>
      </c>
      <c r="Y75">
        <v>122549.48</v>
      </c>
      <c r="Z75">
        <v>48661.79</v>
      </c>
      <c r="AA75">
        <v>113605.55</v>
      </c>
      <c r="AB75">
        <v>85875.62</v>
      </c>
      <c r="AC75">
        <v>83251.8</v>
      </c>
      <c r="AD75">
        <v>566390.59</v>
      </c>
      <c r="AE75">
        <v>151611</v>
      </c>
      <c r="AF75">
        <v>152469.14</v>
      </c>
      <c r="AG75">
        <v>364471.93</v>
      </c>
      <c r="AI75">
        <v>195002.83</v>
      </c>
      <c r="AJ75">
        <v>220932.29</v>
      </c>
      <c r="AK75">
        <v>210294.91</v>
      </c>
      <c r="AL75">
        <v>1294782.1</v>
      </c>
      <c r="AM75" t="s">
        <v>304</v>
      </c>
      <c r="AP75">
        <v>4387750</v>
      </c>
      <c r="AQ75" t="s">
        <v>115</v>
      </c>
      <c r="AR75" t="s">
        <v>116</v>
      </c>
      <c r="AS75">
        <v>100</v>
      </c>
      <c r="AT75">
        <v>25007</v>
      </c>
      <c r="AU75" t="s">
        <v>305</v>
      </c>
      <c r="AV75" t="s">
        <v>122</v>
      </c>
      <c r="AW75">
        <v>1356046.97</v>
      </c>
      <c r="AX75">
        <v>1294782.1</v>
      </c>
      <c r="AY75">
        <v>-323289.11</v>
      </c>
      <c r="AZ75">
        <v>-36.3376965890084</v>
      </c>
      <c r="BA75">
        <v>-61264.8699999999</v>
      </c>
      <c r="BB75">
        <v>-4.51790176560034</v>
      </c>
      <c r="BC75">
        <v>1.52419682049619</v>
      </c>
      <c r="BD75">
        <v>2.28602332535221</v>
      </c>
      <c r="BE75">
        <v>0.761826504856025</v>
      </c>
      <c r="BF75">
        <v>0</v>
      </c>
    </row>
    <row r="76" spans="1:58" ht="15">
      <c r="A76" t="s">
        <v>306</v>
      </c>
      <c r="B76">
        <v>17517</v>
      </c>
      <c r="C76">
        <v>3720</v>
      </c>
      <c r="D76" t="s">
        <v>113</v>
      </c>
      <c r="F76" t="s">
        <v>116</v>
      </c>
      <c r="N76">
        <v>1296409</v>
      </c>
      <c r="V76">
        <v>1495755</v>
      </c>
      <c r="AD76">
        <v>1124598</v>
      </c>
      <c r="AL76">
        <v>1448478</v>
      </c>
      <c r="AN76">
        <v>0</v>
      </c>
      <c r="AO76">
        <v>4088926</v>
      </c>
      <c r="AP76">
        <v>4088926</v>
      </c>
      <c r="AQ76" t="s">
        <v>120</v>
      </c>
      <c r="AR76" t="s">
        <v>116</v>
      </c>
      <c r="AS76">
        <v>74</v>
      </c>
      <c r="AT76">
        <v>36841.69</v>
      </c>
      <c r="AV76" t="s">
        <v>144</v>
      </c>
      <c r="AW76">
        <v>1495755</v>
      </c>
      <c r="AX76">
        <v>1448478</v>
      </c>
      <c r="AY76">
        <v>-171811</v>
      </c>
      <c r="AZ76">
        <v>-13.2528391888671</v>
      </c>
      <c r="BA76">
        <v>-47277</v>
      </c>
      <c r="BB76">
        <v>-3.16074490808989</v>
      </c>
      <c r="BC76">
        <v>1.15376783098544</v>
      </c>
      <c r="BD76">
        <v>1.28799624399119</v>
      </c>
      <c r="BE76">
        <v>0.134228413005749</v>
      </c>
      <c r="BF76">
        <v>0</v>
      </c>
    </row>
    <row r="77" spans="1:58" ht="15">
      <c r="A77" t="s">
        <v>307</v>
      </c>
      <c r="B77">
        <v>16729</v>
      </c>
      <c r="C77">
        <v>3948</v>
      </c>
      <c r="D77" t="s">
        <v>113</v>
      </c>
      <c r="G77">
        <v>183045</v>
      </c>
      <c r="H77">
        <v>154132</v>
      </c>
      <c r="I77">
        <v>380364</v>
      </c>
      <c r="J77">
        <v>62475</v>
      </c>
      <c r="K77">
        <v>340135</v>
      </c>
      <c r="L77">
        <v>167754</v>
      </c>
      <c r="M77">
        <v>176127</v>
      </c>
      <c r="N77">
        <v>1464032</v>
      </c>
      <c r="O77">
        <v>220269</v>
      </c>
      <c r="P77">
        <v>195521</v>
      </c>
      <c r="Q77">
        <v>362271</v>
      </c>
      <c r="R77">
        <v>146992</v>
      </c>
      <c r="S77">
        <v>267881</v>
      </c>
      <c r="T77">
        <v>264114</v>
      </c>
      <c r="U77">
        <v>250696</v>
      </c>
      <c r="V77">
        <v>1707744</v>
      </c>
      <c r="W77">
        <v>103920</v>
      </c>
      <c r="X77">
        <v>127360</v>
      </c>
      <c r="Y77">
        <v>359918</v>
      </c>
      <c r="Z77">
        <v>179932</v>
      </c>
      <c r="AA77">
        <v>231261</v>
      </c>
      <c r="AB77">
        <v>182425</v>
      </c>
      <c r="AC77">
        <v>142219</v>
      </c>
      <c r="AD77">
        <v>1327035</v>
      </c>
      <c r="AE77">
        <v>172092</v>
      </c>
      <c r="AF77">
        <v>229238</v>
      </c>
      <c r="AG77">
        <v>1133323</v>
      </c>
      <c r="AH77">
        <v>125359</v>
      </c>
      <c r="AI77">
        <v>254143</v>
      </c>
      <c r="AJ77">
        <v>352763</v>
      </c>
      <c r="AK77">
        <v>238814</v>
      </c>
      <c r="AL77">
        <v>2505732</v>
      </c>
      <c r="AM77" t="s">
        <v>308</v>
      </c>
      <c r="AO77">
        <v>1731158</v>
      </c>
      <c r="AP77">
        <v>1731158</v>
      </c>
      <c r="AQ77" t="s">
        <v>242</v>
      </c>
      <c r="AR77" t="s">
        <v>116</v>
      </c>
      <c r="AS77">
        <v>884</v>
      </c>
      <c r="AT77">
        <v>293013</v>
      </c>
      <c r="AU77" t="s">
        <v>309</v>
      </c>
      <c r="AV77" t="s">
        <v>144</v>
      </c>
      <c r="AW77">
        <v>1707744</v>
      </c>
      <c r="AX77">
        <v>2505732</v>
      </c>
      <c r="AY77">
        <v>-136997</v>
      </c>
      <c r="AZ77">
        <v>-9.35751404340889</v>
      </c>
      <c r="BA77">
        <v>797988</v>
      </c>
      <c r="BB77">
        <v>46.7276125695655</v>
      </c>
      <c r="BC77">
        <v>1.16646630674739</v>
      </c>
      <c r="BD77">
        <v>1.88821847200714</v>
      </c>
      <c r="BE77">
        <v>0.72175216525975</v>
      </c>
      <c r="BF77">
        <v>0</v>
      </c>
    </row>
    <row r="78" spans="1:56" ht="15">
      <c r="A78" t="s">
        <v>310</v>
      </c>
      <c r="B78">
        <v>35361</v>
      </c>
      <c r="C78">
        <v>8295</v>
      </c>
      <c r="D78" t="s">
        <v>113</v>
      </c>
      <c r="F78" t="s">
        <v>116</v>
      </c>
      <c r="G78">
        <v>1022836</v>
      </c>
      <c r="H78">
        <v>937157</v>
      </c>
      <c r="I78">
        <v>1502186</v>
      </c>
      <c r="J78">
        <v>781762</v>
      </c>
      <c r="K78">
        <v>819219</v>
      </c>
      <c r="L78">
        <v>942442</v>
      </c>
      <c r="M78">
        <v>783623</v>
      </c>
      <c r="N78">
        <v>6789225</v>
      </c>
      <c r="Q78">
        <v>28710682.81</v>
      </c>
      <c r="W78">
        <v>964107</v>
      </c>
      <c r="X78">
        <v>1098669</v>
      </c>
      <c r="Y78">
        <v>3972849</v>
      </c>
      <c r="Z78">
        <v>921612</v>
      </c>
      <c r="AA78">
        <v>1021337</v>
      </c>
      <c r="AB78">
        <v>920420</v>
      </c>
      <c r="AC78">
        <v>620508</v>
      </c>
      <c r="AD78">
        <v>9519503</v>
      </c>
      <c r="AE78">
        <v>900436</v>
      </c>
      <c r="AF78">
        <v>918860</v>
      </c>
      <c r="AG78">
        <v>998432</v>
      </c>
      <c r="AH78">
        <v>1223936</v>
      </c>
      <c r="AI78">
        <v>1053481</v>
      </c>
      <c r="AJ78">
        <v>1124619</v>
      </c>
      <c r="AK78">
        <v>982890</v>
      </c>
      <c r="AL78">
        <v>7202654</v>
      </c>
      <c r="AM78" t="s">
        <v>311</v>
      </c>
      <c r="AN78">
        <v>9466349</v>
      </c>
      <c r="AO78">
        <v>5372678</v>
      </c>
      <c r="AP78">
        <v>14839027</v>
      </c>
      <c r="AQ78" t="s">
        <v>115</v>
      </c>
      <c r="AR78" t="s">
        <v>116</v>
      </c>
      <c r="AS78">
        <v>485</v>
      </c>
      <c r="AT78">
        <v>239832</v>
      </c>
      <c r="AU78" t="s">
        <v>312</v>
      </c>
      <c r="AV78" t="s">
        <v>144</v>
      </c>
      <c r="AX78">
        <v>7202654</v>
      </c>
      <c r="AY78">
        <v>2730278</v>
      </c>
      <c r="AZ78">
        <v>40.2148698857381</v>
      </c>
      <c r="BD78">
        <v>0.756620802577614</v>
      </c>
    </row>
    <row r="79" spans="1:58" ht="15">
      <c r="A79" t="s">
        <v>313</v>
      </c>
      <c r="B79">
        <v>6500</v>
      </c>
      <c r="C79">
        <v>457</v>
      </c>
      <c r="D79" t="s">
        <v>113</v>
      </c>
      <c r="F79" t="s">
        <v>127</v>
      </c>
      <c r="G79">
        <v>47000</v>
      </c>
      <c r="H79">
        <v>47000</v>
      </c>
      <c r="I79">
        <v>37500</v>
      </c>
      <c r="J79">
        <v>38000</v>
      </c>
      <c r="K79">
        <v>61500</v>
      </c>
      <c r="L79">
        <v>50000</v>
      </c>
      <c r="M79">
        <v>69000</v>
      </c>
      <c r="N79">
        <v>350000</v>
      </c>
      <c r="O79">
        <v>65000</v>
      </c>
      <c r="P79">
        <v>62000</v>
      </c>
      <c r="Q79">
        <v>73000</v>
      </c>
      <c r="R79">
        <v>74000</v>
      </c>
      <c r="S79">
        <v>72500</v>
      </c>
      <c r="T79">
        <v>78500</v>
      </c>
      <c r="U79">
        <v>69500</v>
      </c>
      <c r="V79">
        <v>494500</v>
      </c>
      <c r="W79">
        <v>36500</v>
      </c>
      <c r="X79">
        <v>39500</v>
      </c>
      <c r="Y79">
        <v>60500</v>
      </c>
      <c r="Z79">
        <v>66000</v>
      </c>
      <c r="AA79">
        <v>39000</v>
      </c>
      <c r="AB79">
        <v>38000</v>
      </c>
      <c r="AC79">
        <v>41000</v>
      </c>
      <c r="AD79">
        <v>320500</v>
      </c>
      <c r="AE79">
        <v>63500</v>
      </c>
      <c r="AF79">
        <v>69000</v>
      </c>
      <c r="AG79">
        <v>80000</v>
      </c>
      <c r="AH79">
        <v>70500</v>
      </c>
      <c r="AI79">
        <v>79000</v>
      </c>
      <c r="AJ79">
        <v>80500</v>
      </c>
      <c r="AK79">
        <v>71000</v>
      </c>
      <c r="AL79">
        <v>513500</v>
      </c>
      <c r="AM79" t="s">
        <v>314</v>
      </c>
      <c r="AO79">
        <v>65000</v>
      </c>
      <c r="AP79">
        <v>65000</v>
      </c>
      <c r="AQ79" t="s">
        <v>120</v>
      </c>
      <c r="AR79" t="s">
        <v>116</v>
      </c>
      <c r="AS79">
        <v>4</v>
      </c>
      <c r="AT79">
        <v>1460</v>
      </c>
      <c r="AV79" t="s">
        <v>122</v>
      </c>
      <c r="AW79">
        <v>494500</v>
      </c>
      <c r="AX79">
        <v>513500</v>
      </c>
      <c r="AY79">
        <v>-29500</v>
      </c>
      <c r="AZ79">
        <v>-8.42857142857143</v>
      </c>
      <c r="BA79">
        <v>19000</v>
      </c>
      <c r="BB79">
        <v>3.8422649140546</v>
      </c>
      <c r="BC79">
        <v>1.41285714285714</v>
      </c>
      <c r="BD79">
        <v>1.60218408736349</v>
      </c>
      <c r="BE79">
        <v>0.189326944506352</v>
      </c>
      <c r="BF79">
        <v>0</v>
      </c>
    </row>
    <row r="80" spans="1:58" ht="15">
      <c r="A80" t="s">
        <v>315</v>
      </c>
      <c r="B80">
        <v>100</v>
      </c>
      <c r="C80">
        <v>33</v>
      </c>
      <c r="D80" t="s">
        <v>113</v>
      </c>
      <c r="G80">
        <v>1000</v>
      </c>
      <c r="H80">
        <v>1850</v>
      </c>
      <c r="I80">
        <v>3400</v>
      </c>
      <c r="J80">
        <v>10300</v>
      </c>
      <c r="K80">
        <v>10750</v>
      </c>
      <c r="L80">
        <v>4100</v>
      </c>
      <c r="M80">
        <v>14700</v>
      </c>
      <c r="O80">
        <v>1900</v>
      </c>
      <c r="P80">
        <v>2000</v>
      </c>
      <c r="Q80">
        <v>2100</v>
      </c>
      <c r="R80">
        <v>2000</v>
      </c>
      <c r="S80">
        <v>2000</v>
      </c>
      <c r="T80">
        <v>3800</v>
      </c>
      <c r="U80">
        <v>2000</v>
      </c>
      <c r="W80">
        <v>1550</v>
      </c>
      <c r="X80">
        <v>3100</v>
      </c>
      <c r="Y80">
        <v>660</v>
      </c>
      <c r="Z80">
        <v>1900</v>
      </c>
      <c r="AA80">
        <v>4800</v>
      </c>
      <c r="AB80">
        <v>3350</v>
      </c>
      <c r="AC80">
        <v>10000</v>
      </c>
      <c r="AE80">
        <v>2000</v>
      </c>
      <c r="AF80">
        <v>2000</v>
      </c>
      <c r="AG80">
        <v>2300</v>
      </c>
      <c r="AH80">
        <v>2000</v>
      </c>
      <c r="AI80">
        <v>2000</v>
      </c>
      <c r="AJ80">
        <v>7600</v>
      </c>
      <c r="AK80">
        <v>2200</v>
      </c>
      <c r="AM80" t="s">
        <v>316</v>
      </c>
      <c r="AN80">
        <v>0</v>
      </c>
      <c r="AO80">
        <v>325000</v>
      </c>
      <c r="AP80">
        <v>325000</v>
      </c>
      <c r="AQ80" t="s">
        <v>120</v>
      </c>
      <c r="AR80" t="s">
        <v>116</v>
      </c>
      <c r="AS80">
        <v>1</v>
      </c>
      <c r="AT80">
        <v>5000</v>
      </c>
      <c r="AU80" t="s">
        <v>317</v>
      </c>
      <c r="AV80" t="s">
        <v>129</v>
      </c>
      <c r="AW80">
        <v>15800</v>
      </c>
      <c r="AX80">
        <v>20100</v>
      </c>
      <c r="BA80">
        <v>4300</v>
      </c>
      <c r="BB80">
        <v>27.2151898734177</v>
      </c>
      <c r="BF80">
        <v>0</v>
      </c>
    </row>
    <row r="81" spans="1:58" ht="15">
      <c r="A81" t="s">
        <v>318</v>
      </c>
      <c r="B81">
        <v>19281</v>
      </c>
      <c r="C81">
        <v>6996</v>
      </c>
      <c r="D81" t="s">
        <v>113</v>
      </c>
      <c r="F81" t="s">
        <v>116</v>
      </c>
      <c r="G81">
        <v>449544</v>
      </c>
      <c r="H81">
        <v>574304</v>
      </c>
      <c r="I81">
        <v>748254</v>
      </c>
      <c r="J81">
        <v>720893</v>
      </c>
      <c r="K81">
        <v>575274</v>
      </c>
      <c r="L81">
        <v>481059</v>
      </c>
      <c r="M81">
        <v>580030</v>
      </c>
      <c r="N81">
        <v>4129358</v>
      </c>
      <c r="O81">
        <v>442908</v>
      </c>
      <c r="P81">
        <v>556720</v>
      </c>
      <c r="Q81">
        <v>794282</v>
      </c>
      <c r="R81">
        <v>162670</v>
      </c>
      <c r="S81">
        <v>689650</v>
      </c>
      <c r="T81">
        <v>854415</v>
      </c>
      <c r="U81">
        <v>630979</v>
      </c>
      <c r="V81">
        <v>4131624</v>
      </c>
      <c r="W81">
        <v>447090</v>
      </c>
      <c r="X81">
        <v>574304</v>
      </c>
      <c r="Y81">
        <v>855426</v>
      </c>
      <c r="Z81">
        <v>212465</v>
      </c>
      <c r="AA81">
        <v>468962</v>
      </c>
      <c r="AB81">
        <v>612739</v>
      </c>
      <c r="AC81">
        <v>360034</v>
      </c>
      <c r="AD81">
        <v>3531020</v>
      </c>
      <c r="AE81">
        <v>428732</v>
      </c>
      <c r="AF81">
        <v>556720</v>
      </c>
      <c r="AG81">
        <v>831906</v>
      </c>
      <c r="AH81">
        <v>756062</v>
      </c>
      <c r="AI81">
        <v>864480</v>
      </c>
      <c r="AJ81">
        <v>745870</v>
      </c>
      <c r="AK81">
        <v>679071</v>
      </c>
      <c r="AL81">
        <v>4862841</v>
      </c>
      <c r="AN81">
        <v>0</v>
      </c>
      <c r="AO81">
        <v>311000</v>
      </c>
      <c r="AP81">
        <v>311000</v>
      </c>
      <c r="AQ81" t="s">
        <v>319</v>
      </c>
      <c r="AR81" t="s">
        <v>116</v>
      </c>
      <c r="AS81">
        <v>6352</v>
      </c>
      <c r="AT81">
        <v>1987940.59</v>
      </c>
      <c r="AV81" t="s">
        <v>144</v>
      </c>
      <c r="AW81">
        <v>4131624</v>
      </c>
      <c r="AX81">
        <v>4862841</v>
      </c>
      <c r="AY81">
        <v>-598338</v>
      </c>
      <c r="AZ81">
        <v>-14.4898553237573</v>
      </c>
      <c r="BA81">
        <v>731217</v>
      </c>
      <c r="BB81">
        <v>17.6980528721878</v>
      </c>
      <c r="BC81">
        <v>1.00054875358349</v>
      </c>
      <c r="BD81">
        <v>1.37717741615737</v>
      </c>
      <c r="BE81">
        <v>0.376628662573884</v>
      </c>
      <c r="BF81">
        <v>0</v>
      </c>
    </row>
    <row r="82" spans="1:58" ht="15">
      <c r="A82" t="s">
        <v>320</v>
      </c>
      <c r="B82">
        <v>19189</v>
      </c>
      <c r="C82">
        <v>5485</v>
      </c>
      <c r="D82" t="s">
        <v>113</v>
      </c>
      <c r="F82" t="s">
        <v>116</v>
      </c>
      <c r="G82">
        <v>532475</v>
      </c>
      <c r="H82">
        <v>720375</v>
      </c>
      <c r="I82">
        <v>708915</v>
      </c>
      <c r="J82">
        <v>658694</v>
      </c>
      <c r="K82">
        <v>633480</v>
      </c>
      <c r="L82">
        <v>749782</v>
      </c>
      <c r="M82">
        <v>576715</v>
      </c>
      <c r="N82">
        <v>4580436</v>
      </c>
      <c r="O82">
        <v>457704</v>
      </c>
      <c r="P82">
        <v>563687</v>
      </c>
      <c r="Q82">
        <v>638154</v>
      </c>
      <c r="R82">
        <v>728122</v>
      </c>
      <c r="S82">
        <v>692801</v>
      </c>
      <c r="T82">
        <v>785191</v>
      </c>
      <c r="U82">
        <v>685172</v>
      </c>
      <c r="V82">
        <v>4550831</v>
      </c>
      <c r="W82">
        <v>715196</v>
      </c>
      <c r="X82">
        <v>680262</v>
      </c>
      <c r="Y82">
        <v>1089809</v>
      </c>
      <c r="Z82">
        <v>676629</v>
      </c>
      <c r="AA82">
        <v>676780</v>
      </c>
      <c r="AB82">
        <v>749179</v>
      </c>
      <c r="AD82">
        <v>4587855</v>
      </c>
      <c r="AE82">
        <v>430139</v>
      </c>
      <c r="AF82">
        <v>570388</v>
      </c>
      <c r="AG82">
        <v>830969</v>
      </c>
      <c r="AH82">
        <v>790610</v>
      </c>
      <c r="AI82">
        <v>872845</v>
      </c>
      <c r="AJ82">
        <v>735394</v>
      </c>
      <c r="AL82">
        <v>4230345</v>
      </c>
      <c r="AM82" t="s">
        <v>321</v>
      </c>
      <c r="AN82">
        <v>6765936</v>
      </c>
      <c r="AO82">
        <v>6350498</v>
      </c>
      <c r="AP82">
        <v>13116434</v>
      </c>
      <c r="AQ82" t="s">
        <v>120</v>
      </c>
      <c r="AR82" t="s">
        <v>116</v>
      </c>
      <c r="AS82">
        <v>172</v>
      </c>
      <c r="AT82">
        <v>76846</v>
      </c>
      <c r="AV82" t="s">
        <v>144</v>
      </c>
      <c r="AW82">
        <v>4550831</v>
      </c>
      <c r="AX82">
        <v>4230345</v>
      </c>
      <c r="AY82">
        <v>7419</v>
      </c>
      <c r="AZ82">
        <v>0.16197148044422</v>
      </c>
      <c r="BA82">
        <v>-320486</v>
      </c>
      <c r="BB82">
        <v>-7.04236215319795</v>
      </c>
      <c r="BC82">
        <v>0.993536641490024</v>
      </c>
      <c r="BD82">
        <v>0.922074695037223</v>
      </c>
      <c r="BE82">
        <v>-0.0714619464528008</v>
      </c>
      <c r="BF82">
        <v>0</v>
      </c>
    </row>
    <row r="83" spans="1:58" ht="15">
      <c r="A83" t="s">
        <v>322</v>
      </c>
      <c r="B83">
        <v>2988</v>
      </c>
      <c r="C83">
        <v>964</v>
      </c>
      <c r="D83" t="s">
        <v>113</v>
      </c>
      <c r="F83" t="s">
        <v>116</v>
      </c>
      <c r="G83">
        <v>128787.43</v>
      </c>
      <c r="H83">
        <v>104174.8</v>
      </c>
      <c r="I83">
        <v>109000.15</v>
      </c>
      <c r="J83">
        <v>58098.49</v>
      </c>
      <c r="K83">
        <v>132823.57</v>
      </c>
      <c r="L83">
        <v>182191.72</v>
      </c>
      <c r="M83">
        <v>123187.66</v>
      </c>
      <c r="N83">
        <v>838263.82</v>
      </c>
      <c r="O83">
        <v>167195.47</v>
      </c>
      <c r="P83">
        <v>100475.15</v>
      </c>
      <c r="Q83">
        <v>145692.69</v>
      </c>
      <c r="R83">
        <v>125877.47</v>
      </c>
      <c r="S83">
        <v>142232.65</v>
      </c>
      <c r="T83">
        <v>119109.78</v>
      </c>
      <c r="U83">
        <v>122433.04</v>
      </c>
      <c r="V83">
        <v>923016.25</v>
      </c>
      <c r="W83">
        <v>98761.27</v>
      </c>
      <c r="X83">
        <v>124118.85</v>
      </c>
      <c r="Y83">
        <v>138286.15</v>
      </c>
      <c r="Z83">
        <v>129801.44</v>
      </c>
      <c r="AA83">
        <v>116999.69</v>
      </c>
      <c r="AB83">
        <v>189386.17</v>
      </c>
      <c r="AC83">
        <v>118656.19</v>
      </c>
      <c r="AD83">
        <v>916009.76</v>
      </c>
      <c r="AE83">
        <v>158246.04</v>
      </c>
      <c r="AF83">
        <v>115151.13</v>
      </c>
      <c r="AG83">
        <v>160747.07</v>
      </c>
      <c r="AH83">
        <v>164173.81</v>
      </c>
      <c r="AI83">
        <v>143028.88</v>
      </c>
      <c r="AJ83">
        <v>144927.28</v>
      </c>
      <c r="AK83">
        <v>143488.54</v>
      </c>
      <c r="AL83">
        <v>1029762.75</v>
      </c>
      <c r="AM83" t="s">
        <v>323</v>
      </c>
      <c r="AO83">
        <v>498053</v>
      </c>
      <c r="AP83">
        <v>498053</v>
      </c>
      <c r="AQ83" t="s">
        <v>115</v>
      </c>
      <c r="AR83" t="s">
        <v>116</v>
      </c>
      <c r="AS83">
        <v>62</v>
      </c>
      <c r="AT83">
        <v>23182</v>
      </c>
      <c r="AU83" t="s">
        <v>324</v>
      </c>
      <c r="AV83" t="s">
        <v>117</v>
      </c>
      <c r="AW83">
        <v>923016.25</v>
      </c>
      <c r="AX83">
        <v>1029762.75</v>
      </c>
      <c r="AY83">
        <v>77745.9400000001</v>
      </c>
      <c r="AZ83">
        <v>9.2746386215261</v>
      </c>
      <c r="BA83">
        <v>106746.5</v>
      </c>
      <c r="BB83">
        <v>11.5649643221341</v>
      </c>
      <c r="BC83">
        <v>1.10110472142291</v>
      </c>
      <c r="BD83">
        <v>1.12418316372524</v>
      </c>
      <c r="BE83">
        <v>0.0230784423023374</v>
      </c>
      <c r="BF83">
        <v>0</v>
      </c>
    </row>
    <row r="84" spans="1:58" ht="15">
      <c r="A84" t="s">
        <v>325</v>
      </c>
      <c r="B84">
        <v>60</v>
      </c>
      <c r="C84">
        <v>20</v>
      </c>
      <c r="D84" t="s">
        <v>174</v>
      </c>
      <c r="E84" t="s">
        <v>326</v>
      </c>
      <c r="N84">
        <v>23150</v>
      </c>
      <c r="V84">
        <v>18830</v>
      </c>
      <c r="AD84">
        <v>25313</v>
      </c>
      <c r="AL84">
        <v>28584</v>
      </c>
      <c r="AM84" t="s">
        <v>327</v>
      </c>
      <c r="AN84">
        <v>0</v>
      </c>
      <c r="AO84">
        <v>56531</v>
      </c>
      <c r="AP84">
        <v>56531</v>
      </c>
      <c r="AQ84" t="s">
        <v>120</v>
      </c>
      <c r="AR84" t="s">
        <v>116</v>
      </c>
      <c r="AS84">
        <v>2</v>
      </c>
      <c r="AT84">
        <v>1376</v>
      </c>
      <c r="AV84" t="s">
        <v>129</v>
      </c>
      <c r="AW84">
        <v>18830</v>
      </c>
      <c r="AX84">
        <v>28584</v>
      </c>
      <c r="AY84">
        <v>2163</v>
      </c>
      <c r="AZ84">
        <v>9.34341252699784</v>
      </c>
      <c r="BA84">
        <v>9754</v>
      </c>
      <c r="BB84">
        <v>51.8003186404673</v>
      </c>
      <c r="BC84">
        <v>0.813390928725702</v>
      </c>
      <c r="BD84">
        <v>1.12922213882195</v>
      </c>
      <c r="BE84">
        <v>0.315831210096247</v>
      </c>
      <c r="BF84">
        <v>1</v>
      </c>
    </row>
    <row r="85" spans="1:58" ht="15">
      <c r="A85" t="s">
        <v>328</v>
      </c>
      <c r="B85">
        <v>2400</v>
      </c>
      <c r="C85">
        <v>494</v>
      </c>
      <c r="D85" t="s">
        <v>135</v>
      </c>
      <c r="G85">
        <v>37544</v>
      </c>
      <c r="H85">
        <v>24723</v>
      </c>
      <c r="I85">
        <v>26688</v>
      </c>
      <c r="J85">
        <v>25870</v>
      </c>
      <c r="K85">
        <v>25680</v>
      </c>
      <c r="L85">
        <v>21673</v>
      </c>
      <c r="M85">
        <v>22266</v>
      </c>
      <c r="N85">
        <v>184445</v>
      </c>
      <c r="O85">
        <v>38268</v>
      </c>
      <c r="P85">
        <v>38267</v>
      </c>
      <c r="Q85">
        <v>38745</v>
      </c>
      <c r="R85">
        <v>38546</v>
      </c>
      <c r="S85">
        <v>38551</v>
      </c>
      <c r="T85">
        <v>39074</v>
      </c>
      <c r="U85">
        <v>38225</v>
      </c>
      <c r="V85">
        <v>269676</v>
      </c>
      <c r="W85">
        <v>21475</v>
      </c>
      <c r="X85">
        <v>31297</v>
      </c>
      <c r="Y85">
        <v>22888</v>
      </c>
      <c r="Z85">
        <v>19011</v>
      </c>
      <c r="AA85">
        <v>15261</v>
      </c>
      <c r="AB85">
        <v>56766</v>
      </c>
      <c r="AC85">
        <v>34293</v>
      </c>
      <c r="AD85">
        <v>200991</v>
      </c>
      <c r="AE85">
        <v>38802</v>
      </c>
      <c r="AF85">
        <v>38770</v>
      </c>
      <c r="AG85">
        <v>38546</v>
      </c>
      <c r="AH85">
        <v>38980</v>
      </c>
      <c r="AI85">
        <v>39189</v>
      </c>
      <c r="AJ85">
        <v>40194</v>
      </c>
      <c r="AK85">
        <v>44564</v>
      </c>
      <c r="AL85">
        <v>279045</v>
      </c>
      <c r="AO85">
        <v>500000</v>
      </c>
      <c r="AP85">
        <v>500000</v>
      </c>
      <c r="AQ85" t="s">
        <v>120</v>
      </c>
      <c r="AR85" t="s">
        <v>116</v>
      </c>
      <c r="AS85">
        <v>40</v>
      </c>
      <c r="AT85">
        <v>19800</v>
      </c>
      <c r="AV85" t="s">
        <v>117</v>
      </c>
      <c r="AW85">
        <v>269676</v>
      </c>
      <c r="AX85">
        <v>279045</v>
      </c>
      <c r="AY85">
        <v>16546</v>
      </c>
      <c r="AZ85">
        <v>8.97069587139798</v>
      </c>
      <c r="BA85">
        <v>9369</v>
      </c>
      <c r="BB85">
        <v>3.47416900280336</v>
      </c>
      <c r="BC85">
        <v>1.46209439128195</v>
      </c>
      <c r="BD85">
        <v>1.38834574682448</v>
      </c>
      <c r="BE85">
        <v>-0.0737486444574693</v>
      </c>
      <c r="BF85">
        <v>0</v>
      </c>
    </row>
    <row r="86" spans="1:58" ht="15">
      <c r="A86" t="s">
        <v>329</v>
      </c>
      <c r="B86">
        <v>10709</v>
      </c>
      <c r="C86">
        <v>3812</v>
      </c>
      <c r="D86" t="s">
        <v>189</v>
      </c>
      <c r="N86">
        <v>4566579</v>
      </c>
      <c r="O86">
        <v>464108</v>
      </c>
      <c r="P86">
        <v>501528</v>
      </c>
      <c r="Q86">
        <v>576908</v>
      </c>
      <c r="R86">
        <v>630095</v>
      </c>
      <c r="S86">
        <v>756270</v>
      </c>
      <c r="T86">
        <v>651429</v>
      </c>
      <c r="U86">
        <v>568536</v>
      </c>
      <c r="V86">
        <v>4148874</v>
      </c>
      <c r="AD86">
        <v>4614020</v>
      </c>
      <c r="AE86">
        <v>578553</v>
      </c>
      <c r="AF86">
        <v>642128</v>
      </c>
      <c r="AG86">
        <v>587697</v>
      </c>
      <c r="AH86">
        <v>668770</v>
      </c>
      <c r="AI86">
        <v>718628</v>
      </c>
      <c r="AJ86">
        <v>643683</v>
      </c>
      <c r="AK86">
        <v>598781</v>
      </c>
      <c r="AL86">
        <v>4438240</v>
      </c>
      <c r="AM86" t="s">
        <v>330</v>
      </c>
      <c r="AN86">
        <v>0</v>
      </c>
      <c r="AO86">
        <v>4000000</v>
      </c>
      <c r="AP86">
        <v>4000000</v>
      </c>
      <c r="AQ86" t="s">
        <v>120</v>
      </c>
      <c r="AR86" t="s">
        <v>116</v>
      </c>
      <c r="AS86">
        <v>200</v>
      </c>
      <c r="AT86">
        <v>60000</v>
      </c>
      <c r="AU86" t="s">
        <v>331</v>
      </c>
      <c r="AV86" t="s">
        <v>144</v>
      </c>
      <c r="AW86">
        <v>4148874</v>
      </c>
      <c r="AX86">
        <v>4438240</v>
      </c>
      <c r="AY86">
        <v>47441</v>
      </c>
      <c r="AZ86">
        <v>1.03887395794532</v>
      </c>
      <c r="BA86">
        <v>289366</v>
      </c>
      <c r="BB86">
        <v>6.97456707530766</v>
      </c>
      <c r="BC86">
        <v>0.908529995867804</v>
      </c>
      <c r="BD86">
        <v>0.961903069340835</v>
      </c>
      <c r="BE86">
        <v>0.0533730734730312</v>
      </c>
      <c r="BF86">
        <v>0</v>
      </c>
    </row>
    <row r="87" spans="1:58" ht="15">
      <c r="A87" t="s">
        <v>332</v>
      </c>
      <c r="B87">
        <v>25485</v>
      </c>
      <c r="C87">
        <v>7223</v>
      </c>
      <c r="D87" t="s">
        <v>113</v>
      </c>
      <c r="G87">
        <v>613338</v>
      </c>
      <c r="H87">
        <v>512172</v>
      </c>
      <c r="I87">
        <v>283964</v>
      </c>
      <c r="J87">
        <v>941915</v>
      </c>
      <c r="K87">
        <v>443655</v>
      </c>
      <c r="L87">
        <v>500880</v>
      </c>
      <c r="M87">
        <v>546750</v>
      </c>
      <c r="O87">
        <v>712342</v>
      </c>
      <c r="P87">
        <v>820824</v>
      </c>
      <c r="Q87">
        <v>1255679</v>
      </c>
      <c r="R87">
        <v>617382</v>
      </c>
      <c r="S87">
        <v>1018164</v>
      </c>
      <c r="T87">
        <v>1027670</v>
      </c>
      <c r="U87">
        <v>949867</v>
      </c>
      <c r="W87">
        <v>488583</v>
      </c>
      <c r="X87">
        <v>466342</v>
      </c>
      <c r="Y87">
        <v>2505198</v>
      </c>
      <c r="Z87">
        <v>367832</v>
      </c>
      <c r="AA87">
        <v>495434</v>
      </c>
      <c r="AB87">
        <v>698216</v>
      </c>
      <c r="AC87">
        <v>734867</v>
      </c>
      <c r="AE87">
        <v>811798</v>
      </c>
      <c r="AF87">
        <v>912706</v>
      </c>
      <c r="AG87">
        <v>1517409</v>
      </c>
      <c r="AH87">
        <v>668603</v>
      </c>
      <c r="AI87">
        <v>1149523</v>
      </c>
      <c r="AJ87">
        <v>786837</v>
      </c>
      <c r="AK87">
        <v>1026375</v>
      </c>
      <c r="AM87" t="s">
        <v>333</v>
      </c>
      <c r="AN87">
        <v>500000</v>
      </c>
      <c r="AO87">
        <v>3000000</v>
      </c>
      <c r="AP87">
        <v>3500000</v>
      </c>
      <c r="AQ87" t="s">
        <v>115</v>
      </c>
      <c r="AR87" t="s">
        <v>116</v>
      </c>
      <c r="AS87">
        <v>758</v>
      </c>
      <c r="AT87">
        <v>380130</v>
      </c>
      <c r="AU87" t="s">
        <v>334</v>
      </c>
      <c r="AV87" t="s">
        <v>144</v>
      </c>
      <c r="AW87">
        <v>6401928</v>
      </c>
      <c r="AX87">
        <v>6873251</v>
      </c>
      <c r="BA87">
        <v>471323</v>
      </c>
      <c r="BB87">
        <v>7.36220401104167</v>
      </c>
      <c r="BF87">
        <v>0</v>
      </c>
    </row>
    <row r="88" spans="1:58" ht="15">
      <c r="A88" t="s">
        <v>335</v>
      </c>
      <c r="B88">
        <v>55</v>
      </c>
      <c r="C88">
        <v>16</v>
      </c>
      <c r="D88" t="s">
        <v>113</v>
      </c>
      <c r="G88">
        <v>700</v>
      </c>
      <c r="H88">
        <v>700</v>
      </c>
      <c r="I88">
        <v>700</v>
      </c>
      <c r="J88">
        <v>700</v>
      </c>
      <c r="K88">
        <v>700</v>
      </c>
      <c r="L88">
        <v>700</v>
      </c>
      <c r="M88">
        <v>700</v>
      </c>
      <c r="O88">
        <v>1200</v>
      </c>
      <c r="P88">
        <v>1200</v>
      </c>
      <c r="Q88">
        <v>1200</v>
      </c>
      <c r="R88">
        <v>1200</v>
      </c>
      <c r="S88">
        <v>1200</v>
      </c>
      <c r="T88">
        <v>1200</v>
      </c>
      <c r="U88">
        <v>1200</v>
      </c>
      <c r="W88">
        <v>700</v>
      </c>
      <c r="X88">
        <v>700</v>
      </c>
      <c r="Y88">
        <v>700</v>
      </c>
      <c r="Z88">
        <v>700</v>
      </c>
      <c r="AA88">
        <v>700</v>
      </c>
      <c r="AB88">
        <v>700</v>
      </c>
      <c r="AC88">
        <v>700</v>
      </c>
      <c r="AE88">
        <v>1200</v>
      </c>
      <c r="AF88">
        <v>1200</v>
      </c>
      <c r="AG88">
        <v>1200</v>
      </c>
      <c r="AH88">
        <v>1200</v>
      </c>
      <c r="AI88">
        <v>1200</v>
      </c>
      <c r="AJ88">
        <v>1200</v>
      </c>
      <c r="AK88">
        <v>1200</v>
      </c>
      <c r="AM88" t="s">
        <v>336</v>
      </c>
      <c r="AQ88" t="s">
        <v>120</v>
      </c>
      <c r="AR88" t="s">
        <v>116</v>
      </c>
      <c r="AS88">
        <v>0</v>
      </c>
      <c r="AT88">
        <v>0</v>
      </c>
      <c r="AV88" t="s">
        <v>129</v>
      </c>
      <c r="AW88">
        <v>8400</v>
      </c>
      <c r="AX88">
        <v>8400</v>
      </c>
      <c r="BA88">
        <v>0</v>
      </c>
      <c r="BB88">
        <v>0</v>
      </c>
      <c r="BF88">
        <v>0</v>
      </c>
    </row>
    <row r="89" spans="1:58" ht="15">
      <c r="A89" t="s">
        <v>337</v>
      </c>
      <c r="B89">
        <v>60</v>
      </c>
      <c r="C89">
        <v>20</v>
      </c>
      <c r="D89" t="s">
        <v>113</v>
      </c>
      <c r="G89">
        <v>3582</v>
      </c>
      <c r="H89">
        <v>4000</v>
      </c>
      <c r="I89">
        <v>3580</v>
      </c>
      <c r="J89">
        <v>4237</v>
      </c>
      <c r="K89">
        <v>2998</v>
      </c>
      <c r="L89">
        <v>2979</v>
      </c>
      <c r="M89">
        <v>7482</v>
      </c>
      <c r="N89">
        <v>28858</v>
      </c>
      <c r="O89">
        <v>5900</v>
      </c>
      <c r="P89">
        <v>2776</v>
      </c>
      <c r="Q89">
        <v>4266</v>
      </c>
      <c r="R89">
        <v>2182</v>
      </c>
      <c r="S89">
        <v>2060</v>
      </c>
      <c r="T89">
        <v>2097</v>
      </c>
      <c r="U89">
        <v>1074</v>
      </c>
      <c r="V89">
        <v>20355</v>
      </c>
      <c r="W89">
        <v>1444</v>
      </c>
      <c r="X89">
        <v>4630</v>
      </c>
      <c r="Y89">
        <v>5134</v>
      </c>
      <c r="Z89">
        <v>5468</v>
      </c>
      <c r="AA89">
        <v>6049</v>
      </c>
      <c r="AB89">
        <v>3774</v>
      </c>
      <c r="AC89">
        <v>3188</v>
      </c>
      <c r="AD89">
        <v>29687</v>
      </c>
      <c r="AE89">
        <v>150</v>
      </c>
      <c r="AF89">
        <v>2085</v>
      </c>
      <c r="AG89">
        <v>3335</v>
      </c>
      <c r="AH89">
        <v>1613</v>
      </c>
      <c r="AI89">
        <v>1899</v>
      </c>
      <c r="AJ89">
        <v>1434</v>
      </c>
      <c r="AK89">
        <v>3037</v>
      </c>
      <c r="AL89">
        <v>13553</v>
      </c>
      <c r="AM89" t="s">
        <v>338</v>
      </c>
      <c r="AO89">
        <v>30200</v>
      </c>
      <c r="AP89">
        <v>30200</v>
      </c>
      <c r="AQ89" t="s">
        <v>120</v>
      </c>
      <c r="AR89" t="s">
        <v>116</v>
      </c>
      <c r="AS89">
        <v>3</v>
      </c>
      <c r="AT89">
        <v>6000</v>
      </c>
      <c r="AU89" t="s">
        <v>339</v>
      </c>
      <c r="AV89" t="s">
        <v>129</v>
      </c>
      <c r="AW89">
        <v>20355</v>
      </c>
      <c r="AX89">
        <v>13553</v>
      </c>
      <c r="AY89">
        <v>829</v>
      </c>
      <c r="AZ89">
        <v>2.87268694989258</v>
      </c>
      <c r="BA89">
        <v>-6802</v>
      </c>
      <c r="BB89">
        <v>-33.4168508965856</v>
      </c>
      <c r="BC89">
        <v>0.70535033612863</v>
      </c>
      <c r="BD89">
        <v>0.456529794186007</v>
      </c>
      <c r="BE89">
        <v>-0.248820541942622</v>
      </c>
      <c r="BF89">
        <v>0</v>
      </c>
    </row>
    <row r="90" spans="1:58" ht="15">
      <c r="A90" t="s">
        <v>340</v>
      </c>
      <c r="B90">
        <v>48</v>
      </c>
      <c r="C90">
        <v>16</v>
      </c>
      <c r="D90" t="s">
        <v>135</v>
      </c>
      <c r="N90">
        <v>5019</v>
      </c>
      <c r="V90">
        <v>8100</v>
      </c>
      <c r="AD90">
        <v>2746</v>
      </c>
      <c r="AL90">
        <v>8100</v>
      </c>
      <c r="AO90">
        <v>15000</v>
      </c>
      <c r="AP90">
        <v>15000</v>
      </c>
      <c r="AQ90" t="s">
        <v>120</v>
      </c>
      <c r="AR90" t="s">
        <v>116</v>
      </c>
      <c r="AS90">
        <v>0</v>
      </c>
      <c r="AT90">
        <v>0</v>
      </c>
      <c r="AV90" t="s">
        <v>129</v>
      </c>
      <c r="AW90">
        <v>8100</v>
      </c>
      <c r="AX90">
        <v>8100</v>
      </c>
      <c r="AY90">
        <v>-2273</v>
      </c>
      <c r="AZ90">
        <v>-45.287905957362</v>
      </c>
      <c r="BA90">
        <v>0</v>
      </c>
      <c r="BB90">
        <v>0</v>
      </c>
      <c r="BC90">
        <v>1.61386730424387</v>
      </c>
      <c r="BD90">
        <v>2.94974508375819</v>
      </c>
      <c r="BE90">
        <v>1.33587777951432</v>
      </c>
      <c r="BF90">
        <v>0</v>
      </c>
    </row>
    <row r="91" spans="1:58" ht="15">
      <c r="A91" t="s">
        <v>341</v>
      </c>
      <c r="B91">
        <v>200</v>
      </c>
      <c r="C91">
        <v>42</v>
      </c>
      <c r="D91" t="s">
        <v>113</v>
      </c>
      <c r="G91">
        <v>2500</v>
      </c>
      <c r="H91">
        <v>6000</v>
      </c>
      <c r="I91">
        <v>2500</v>
      </c>
      <c r="J91">
        <v>2000</v>
      </c>
      <c r="K91">
        <v>2500</v>
      </c>
      <c r="L91">
        <v>3000</v>
      </c>
      <c r="M91">
        <v>3000</v>
      </c>
      <c r="N91">
        <v>21500</v>
      </c>
      <c r="O91">
        <v>850</v>
      </c>
      <c r="P91">
        <v>850</v>
      </c>
      <c r="Q91">
        <v>850</v>
      </c>
      <c r="R91">
        <v>850</v>
      </c>
      <c r="S91">
        <v>850</v>
      </c>
      <c r="T91">
        <v>850</v>
      </c>
      <c r="U91">
        <v>850</v>
      </c>
      <c r="V91">
        <v>5950</v>
      </c>
      <c r="W91">
        <v>2500</v>
      </c>
      <c r="X91">
        <v>8900</v>
      </c>
      <c r="Y91">
        <v>2500</v>
      </c>
      <c r="Z91">
        <v>3500</v>
      </c>
      <c r="AA91">
        <v>2000</v>
      </c>
      <c r="AB91">
        <v>3000</v>
      </c>
      <c r="AC91">
        <v>5000</v>
      </c>
      <c r="AD91">
        <v>27400</v>
      </c>
      <c r="AE91">
        <v>850</v>
      </c>
      <c r="AF91">
        <v>850</v>
      </c>
      <c r="AG91">
        <v>850</v>
      </c>
      <c r="AH91">
        <v>850</v>
      </c>
      <c r="AI91">
        <v>850</v>
      </c>
      <c r="AJ91">
        <v>850</v>
      </c>
      <c r="AK91">
        <v>850</v>
      </c>
      <c r="AL91">
        <v>5950</v>
      </c>
      <c r="AO91">
        <v>4875</v>
      </c>
      <c r="AP91">
        <v>4875</v>
      </c>
      <c r="AQ91" t="s">
        <v>120</v>
      </c>
      <c r="AR91" t="s">
        <v>116</v>
      </c>
      <c r="AS91">
        <v>6</v>
      </c>
      <c r="AT91">
        <v>13200</v>
      </c>
      <c r="AU91" t="s">
        <v>342</v>
      </c>
      <c r="AV91" t="s">
        <v>129</v>
      </c>
      <c r="AW91">
        <v>5950</v>
      </c>
      <c r="AX91">
        <v>5950</v>
      </c>
      <c r="AY91">
        <v>5900</v>
      </c>
      <c r="AZ91">
        <v>27.4418604651163</v>
      </c>
      <c r="BA91">
        <v>0</v>
      </c>
      <c r="BB91">
        <v>0</v>
      </c>
      <c r="BC91">
        <v>0.276744186046512</v>
      </c>
      <c r="BD91">
        <v>0.217153284671533</v>
      </c>
      <c r="BE91">
        <v>-0.0595909013749788</v>
      </c>
      <c r="BF91">
        <v>0</v>
      </c>
    </row>
    <row r="92" spans="1:58" ht="15">
      <c r="A92" t="s">
        <v>343</v>
      </c>
      <c r="B92">
        <v>45</v>
      </c>
      <c r="C92">
        <v>16</v>
      </c>
      <c r="D92" t="s">
        <v>113</v>
      </c>
      <c r="G92">
        <v>468.75</v>
      </c>
      <c r="H92">
        <v>493.15</v>
      </c>
      <c r="I92">
        <v>501.22</v>
      </c>
      <c r="J92">
        <v>552.86</v>
      </c>
      <c r="K92">
        <v>623.79</v>
      </c>
      <c r="L92">
        <v>650.14</v>
      </c>
      <c r="M92">
        <v>621.6</v>
      </c>
      <c r="N92">
        <v>3911.51</v>
      </c>
      <c r="O92">
        <v>675</v>
      </c>
      <c r="P92">
        <v>750</v>
      </c>
      <c r="Q92">
        <v>600</v>
      </c>
      <c r="R92">
        <v>675</v>
      </c>
      <c r="S92">
        <v>525</v>
      </c>
      <c r="T92">
        <v>725</v>
      </c>
      <c r="U92">
        <v>650</v>
      </c>
      <c r="V92">
        <v>4620</v>
      </c>
      <c r="W92">
        <v>565.04</v>
      </c>
      <c r="X92">
        <v>613.35</v>
      </c>
      <c r="Y92">
        <v>625.32</v>
      </c>
      <c r="Z92">
        <v>682.24</v>
      </c>
      <c r="AA92">
        <v>670.9</v>
      </c>
      <c r="AB92">
        <v>696.16</v>
      </c>
      <c r="AC92">
        <v>709.17</v>
      </c>
      <c r="AD92">
        <v>4562.18</v>
      </c>
      <c r="AE92">
        <v>500</v>
      </c>
      <c r="AF92">
        <v>775</v>
      </c>
      <c r="AG92">
        <v>650</v>
      </c>
      <c r="AH92">
        <v>725</v>
      </c>
      <c r="AI92">
        <v>825</v>
      </c>
      <c r="AJ92">
        <v>675</v>
      </c>
      <c r="AK92">
        <v>700</v>
      </c>
      <c r="AL92">
        <v>4850</v>
      </c>
      <c r="AO92">
        <v>7461.87</v>
      </c>
      <c r="AP92">
        <v>7461.87</v>
      </c>
      <c r="AQ92" t="s">
        <v>115</v>
      </c>
      <c r="AR92" t="s">
        <v>116</v>
      </c>
      <c r="AS92">
        <v>4</v>
      </c>
      <c r="AT92">
        <v>1526.19</v>
      </c>
      <c r="AV92" t="s">
        <v>129</v>
      </c>
      <c r="AW92">
        <v>4620</v>
      </c>
      <c r="AX92">
        <v>4850</v>
      </c>
      <c r="AY92">
        <v>650.67</v>
      </c>
      <c r="AZ92">
        <v>16.6347523079322</v>
      </c>
      <c r="BA92">
        <v>230</v>
      </c>
      <c r="BB92">
        <v>4.97835497835498</v>
      </c>
      <c r="BC92">
        <v>1.18112953820903</v>
      </c>
      <c r="BD92">
        <v>1.0630882604369</v>
      </c>
      <c r="BE92">
        <v>-0.118041277772133</v>
      </c>
      <c r="BF92">
        <v>0</v>
      </c>
    </row>
    <row r="93" spans="1:58" ht="15">
      <c r="A93" t="s">
        <v>344</v>
      </c>
      <c r="B93">
        <v>55</v>
      </c>
      <c r="C93">
        <v>24</v>
      </c>
      <c r="D93" t="s">
        <v>113</v>
      </c>
      <c r="G93">
        <v>4520</v>
      </c>
      <c r="H93">
        <v>1792</v>
      </c>
      <c r="I93">
        <v>3366</v>
      </c>
      <c r="J93">
        <v>494</v>
      </c>
      <c r="K93">
        <v>2502</v>
      </c>
      <c r="L93">
        <v>1654</v>
      </c>
      <c r="M93">
        <v>1614</v>
      </c>
      <c r="O93">
        <v>1287</v>
      </c>
      <c r="P93">
        <v>2153</v>
      </c>
      <c r="Q93">
        <v>2128</v>
      </c>
      <c r="R93">
        <v>1698</v>
      </c>
      <c r="S93">
        <v>1970</v>
      </c>
      <c r="T93">
        <v>3287</v>
      </c>
      <c r="U93">
        <v>2304</v>
      </c>
      <c r="W93">
        <v>4826</v>
      </c>
      <c r="X93">
        <v>877.41</v>
      </c>
      <c r="Y93">
        <v>3371</v>
      </c>
      <c r="Z93">
        <v>3838</v>
      </c>
      <c r="AA93">
        <v>944.02</v>
      </c>
      <c r="AB93">
        <v>1171</v>
      </c>
      <c r="AC93">
        <v>1093</v>
      </c>
      <c r="AE93">
        <v>2019</v>
      </c>
      <c r="AF93">
        <v>3254</v>
      </c>
      <c r="AG93">
        <v>1351</v>
      </c>
      <c r="AH93">
        <v>3244</v>
      </c>
      <c r="AI93">
        <v>2018</v>
      </c>
      <c r="AJ93">
        <v>2897</v>
      </c>
      <c r="AK93">
        <v>1458</v>
      </c>
      <c r="AO93">
        <v>35116</v>
      </c>
      <c r="AP93">
        <v>35116</v>
      </c>
      <c r="AQ93" t="s">
        <v>120</v>
      </c>
      <c r="AR93" t="s">
        <v>116</v>
      </c>
      <c r="AS93">
        <v>1</v>
      </c>
      <c r="AT93">
        <v>1000</v>
      </c>
      <c r="AU93" t="s">
        <v>345</v>
      </c>
      <c r="AV93" t="s">
        <v>129</v>
      </c>
      <c r="AW93">
        <v>14827</v>
      </c>
      <c r="AX93">
        <v>16241</v>
      </c>
      <c r="BA93">
        <v>1414</v>
      </c>
      <c r="BB93">
        <v>9.53665610035746</v>
      </c>
      <c r="BF93">
        <v>0</v>
      </c>
    </row>
    <row r="94" spans="1:58" ht="15">
      <c r="A94" t="s">
        <v>346</v>
      </c>
      <c r="B94">
        <v>93</v>
      </c>
      <c r="C94">
        <v>31</v>
      </c>
      <c r="D94" t="s">
        <v>113</v>
      </c>
      <c r="G94">
        <v>2098</v>
      </c>
      <c r="H94">
        <v>2662</v>
      </c>
      <c r="I94">
        <v>2779</v>
      </c>
      <c r="J94">
        <v>3382</v>
      </c>
      <c r="K94">
        <v>3991</v>
      </c>
      <c r="L94">
        <v>3555</v>
      </c>
      <c r="M94">
        <v>2798</v>
      </c>
      <c r="N94">
        <v>21265</v>
      </c>
      <c r="O94">
        <v>1984</v>
      </c>
      <c r="P94">
        <v>2497</v>
      </c>
      <c r="Q94">
        <v>2603</v>
      </c>
      <c r="R94">
        <v>3152</v>
      </c>
      <c r="S94">
        <v>3706</v>
      </c>
      <c r="T94">
        <v>3309</v>
      </c>
      <c r="U94">
        <v>2621</v>
      </c>
      <c r="V94">
        <v>19872</v>
      </c>
      <c r="W94">
        <v>2315</v>
      </c>
      <c r="X94">
        <v>2912</v>
      </c>
      <c r="Y94">
        <v>3036</v>
      </c>
      <c r="Z94">
        <v>3676</v>
      </c>
      <c r="AA94">
        <v>4321</v>
      </c>
      <c r="AB94">
        <v>3859</v>
      </c>
      <c r="AC94">
        <v>3057</v>
      </c>
      <c r="AD94">
        <v>23176</v>
      </c>
      <c r="AE94">
        <v>1984</v>
      </c>
      <c r="AF94">
        <v>2938</v>
      </c>
      <c r="AG94">
        <v>3077</v>
      </c>
      <c r="AH94">
        <v>3798</v>
      </c>
      <c r="AI94">
        <v>4525</v>
      </c>
      <c r="AJ94">
        <v>4004</v>
      </c>
      <c r="AK94">
        <v>3086</v>
      </c>
      <c r="AL94">
        <v>23411</v>
      </c>
      <c r="AO94">
        <v>19000</v>
      </c>
      <c r="AP94">
        <v>19000</v>
      </c>
      <c r="AQ94" t="s">
        <v>120</v>
      </c>
      <c r="AR94" t="s">
        <v>116</v>
      </c>
      <c r="AS94">
        <v>0</v>
      </c>
      <c r="AT94">
        <v>0</v>
      </c>
      <c r="AV94" t="s">
        <v>129</v>
      </c>
      <c r="AW94">
        <v>19872</v>
      </c>
      <c r="AX94">
        <v>23411</v>
      </c>
      <c r="AY94">
        <v>1911</v>
      </c>
      <c r="AZ94">
        <v>8.98659769574418</v>
      </c>
      <c r="BA94">
        <v>3539</v>
      </c>
      <c r="BB94">
        <v>17.8089774557166</v>
      </c>
      <c r="BC94">
        <v>0.934493298847872</v>
      </c>
      <c r="BD94">
        <v>1.01013979979289</v>
      </c>
      <c r="BE94">
        <v>0.075646500945017</v>
      </c>
      <c r="BF94">
        <v>0</v>
      </c>
    </row>
    <row r="95" spans="1:58" ht="15">
      <c r="A95" t="s">
        <v>347</v>
      </c>
      <c r="B95">
        <v>54</v>
      </c>
      <c r="C95">
        <v>19</v>
      </c>
      <c r="D95" t="s">
        <v>135</v>
      </c>
      <c r="N95">
        <v>22164.25</v>
      </c>
      <c r="V95">
        <v>18110</v>
      </c>
      <c r="AD95">
        <v>25303</v>
      </c>
      <c r="AL95">
        <v>18128</v>
      </c>
      <c r="AO95">
        <v>28701</v>
      </c>
      <c r="AP95">
        <v>28701</v>
      </c>
      <c r="AQ95" t="s">
        <v>120</v>
      </c>
      <c r="AR95" t="s">
        <v>116</v>
      </c>
      <c r="AS95">
        <v>0</v>
      </c>
      <c r="AT95">
        <v>0</v>
      </c>
      <c r="AU95" t="s">
        <v>348</v>
      </c>
      <c r="AV95" t="s">
        <v>129</v>
      </c>
      <c r="AW95">
        <v>18110</v>
      </c>
      <c r="AX95">
        <v>18128</v>
      </c>
      <c r="AY95">
        <v>3138.75</v>
      </c>
      <c r="AZ95">
        <v>14.1613183392174</v>
      </c>
      <c r="BA95">
        <v>18</v>
      </c>
      <c r="BB95">
        <v>0.0993926007730536</v>
      </c>
      <c r="BC95">
        <v>0.817081561523625</v>
      </c>
      <c r="BD95">
        <v>0.71643678615184</v>
      </c>
      <c r="BE95">
        <v>-0.100644775371785</v>
      </c>
      <c r="BF95">
        <v>0</v>
      </c>
    </row>
    <row r="96" spans="1:58" ht="15">
      <c r="A96" t="s">
        <v>349</v>
      </c>
      <c r="B96">
        <v>90</v>
      </c>
      <c r="C96">
        <v>31</v>
      </c>
      <c r="D96" t="s">
        <v>113</v>
      </c>
      <c r="G96">
        <v>3400</v>
      </c>
      <c r="H96">
        <v>3560</v>
      </c>
      <c r="I96">
        <v>3850</v>
      </c>
      <c r="J96">
        <v>3990</v>
      </c>
      <c r="K96">
        <v>4010</v>
      </c>
      <c r="L96">
        <v>3840</v>
      </c>
      <c r="M96">
        <v>3620</v>
      </c>
      <c r="N96">
        <v>26270</v>
      </c>
      <c r="O96">
        <v>3400</v>
      </c>
      <c r="P96">
        <v>3560</v>
      </c>
      <c r="Q96">
        <v>3850</v>
      </c>
      <c r="R96">
        <v>3990</v>
      </c>
      <c r="S96">
        <v>4010</v>
      </c>
      <c r="T96">
        <v>3480</v>
      </c>
      <c r="U96">
        <v>3620</v>
      </c>
      <c r="V96">
        <v>26270</v>
      </c>
      <c r="W96">
        <v>3550</v>
      </c>
      <c r="X96">
        <v>3690</v>
      </c>
      <c r="Y96">
        <v>3980</v>
      </c>
      <c r="Z96">
        <v>4088</v>
      </c>
      <c r="AA96">
        <v>4110</v>
      </c>
      <c r="AB96">
        <v>3780</v>
      </c>
      <c r="AC96">
        <v>3550</v>
      </c>
      <c r="AD96">
        <v>26748</v>
      </c>
      <c r="AE96">
        <v>3550</v>
      </c>
      <c r="AF96">
        <v>3690</v>
      </c>
      <c r="AG96">
        <v>3980</v>
      </c>
      <c r="AH96">
        <v>4088</v>
      </c>
      <c r="AI96">
        <v>4110</v>
      </c>
      <c r="AJ96">
        <v>3780</v>
      </c>
      <c r="AK96">
        <v>3550</v>
      </c>
      <c r="AL96">
        <v>26748</v>
      </c>
      <c r="AM96" t="s">
        <v>350</v>
      </c>
      <c r="AO96">
        <v>2000</v>
      </c>
      <c r="AP96">
        <v>2000</v>
      </c>
      <c r="AQ96" t="s">
        <v>120</v>
      </c>
      <c r="AR96" t="s">
        <v>116</v>
      </c>
      <c r="AS96">
        <v>0</v>
      </c>
      <c r="AT96">
        <v>0</v>
      </c>
      <c r="AU96" t="s">
        <v>351</v>
      </c>
      <c r="AV96" t="s">
        <v>129</v>
      </c>
      <c r="AW96">
        <v>26270</v>
      </c>
      <c r="AX96">
        <v>26748</v>
      </c>
      <c r="AY96">
        <v>478</v>
      </c>
      <c r="AZ96">
        <v>1.81956604491816</v>
      </c>
      <c r="BA96">
        <v>478</v>
      </c>
      <c r="BB96">
        <v>1.81956604491816</v>
      </c>
      <c r="BC96">
        <v>1</v>
      </c>
      <c r="BD96">
        <v>1</v>
      </c>
      <c r="BE96">
        <v>0</v>
      </c>
      <c r="BF96">
        <v>0</v>
      </c>
    </row>
    <row r="97" spans="1:58" ht="15">
      <c r="A97" t="s">
        <v>352</v>
      </c>
      <c r="B97">
        <v>17641</v>
      </c>
      <c r="C97">
        <v>6783</v>
      </c>
      <c r="D97" t="s">
        <v>189</v>
      </c>
      <c r="G97">
        <v>217052.19</v>
      </c>
      <c r="H97">
        <v>225619.41</v>
      </c>
      <c r="I97">
        <v>4418378.51</v>
      </c>
      <c r="J97">
        <v>184792.53</v>
      </c>
      <c r="K97">
        <v>244838.47</v>
      </c>
      <c r="L97">
        <v>297153.26</v>
      </c>
      <c r="M97">
        <v>247044.46</v>
      </c>
      <c r="N97">
        <v>5834878.83</v>
      </c>
      <c r="O97">
        <v>551631.96</v>
      </c>
      <c r="P97">
        <v>444832.68</v>
      </c>
      <c r="Q97">
        <v>1872971.31</v>
      </c>
      <c r="S97">
        <v>175575.69</v>
      </c>
      <c r="T97">
        <v>591290.94</v>
      </c>
      <c r="U97">
        <v>668411.88</v>
      </c>
      <c r="V97">
        <v>4304714.46</v>
      </c>
      <c r="W97">
        <v>228114</v>
      </c>
      <c r="X97">
        <v>235909.79</v>
      </c>
      <c r="Y97">
        <v>4254449.42</v>
      </c>
      <c r="Z97">
        <v>196199.53</v>
      </c>
      <c r="AA97">
        <v>271626.41</v>
      </c>
      <c r="AB97">
        <v>450107.63</v>
      </c>
      <c r="AC97">
        <v>244020.12</v>
      </c>
      <c r="AD97">
        <v>5880426.9</v>
      </c>
      <c r="AE97">
        <v>556109.67</v>
      </c>
      <c r="AF97">
        <v>417185.12</v>
      </c>
      <c r="AG97">
        <v>1595825.73</v>
      </c>
      <c r="AI97">
        <v>134250.05</v>
      </c>
      <c r="AJ97">
        <v>621327.66</v>
      </c>
      <c r="AK97">
        <v>648300.29</v>
      </c>
      <c r="AL97">
        <v>3972998.52</v>
      </c>
      <c r="AM97" t="s">
        <v>353</v>
      </c>
      <c r="AN97">
        <v>2500000</v>
      </c>
      <c r="AP97">
        <v>2500000</v>
      </c>
      <c r="AQ97" t="s">
        <v>120</v>
      </c>
      <c r="AR97" t="s">
        <v>116</v>
      </c>
      <c r="AS97">
        <v>191</v>
      </c>
      <c r="AT97">
        <v>54536.16</v>
      </c>
      <c r="AU97" t="s">
        <v>354</v>
      </c>
      <c r="AV97" t="s">
        <v>144</v>
      </c>
      <c r="AW97">
        <v>4304714.46</v>
      </c>
      <c r="AX97">
        <v>3972998.52</v>
      </c>
      <c r="AY97">
        <v>45548.0700000012</v>
      </c>
      <c r="AZ97">
        <v>0.780617238627408</v>
      </c>
      <c r="BA97">
        <v>-331715.94</v>
      </c>
      <c r="BB97">
        <v>-7.70587557159366</v>
      </c>
      <c r="BC97">
        <v>0.737755587634028</v>
      </c>
      <c r="BD97">
        <v>0.675630968221032</v>
      </c>
      <c r="BE97">
        <v>-0.0621246194129965</v>
      </c>
      <c r="BF97">
        <v>0</v>
      </c>
    </row>
    <row r="98" spans="1:58" ht="15">
      <c r="A98" t="s">
        <v>355</v>
      </c>
      <c r="B98">
        <v>1758</v>
      </c>
      <c r="C98">
        <v>688</v>
      </c>
      <c r="D98" t="s">
        <v>113</v>
      </c>
      <c r="G98">
        <v>59247</v>
      </c>
      <c r="H98">
        <v>48723</v>
      </c>
      <c r="I98">
        <v>68245</v>
      </c>
      <c r="J98">
        <v>85621</v>
      </c>
      <c r="K98">
        <v>56098</v>
      </c>
      <c r="L98">
        <v>57946</v>
      </c>
      <c r="M98">
        <v>58968</v>
      </c>
      <c r="N98">
        <v>434848</v>
      </c>
      <c r="O98">
        <v>61789</v>
      </c>
      <c r="P98">
        <v>61789</v>
      </c>
      <c r="Q98">
        <v>62329</v>
      </c>
      <c r="R98">
        <v>78660</v>
      </c>
      <c r="S98">
        <v>71782</v>
      </c>
      <c r="T98">
        <v>72772</v>
      </c>
      <c r="U98">
        <v>80892</v>
      </c>
      <c r="V98">
        <v>490013</v>
      </c>
      <c r="W98">
        <v>56604</v>
      </c>
      <c r="X98">
        <v>48953</v>
      </c>
      <c r="Y98">
        <v>53174</v>
      </c>
      <c r="Z98">
        <v>60359</v>
      </c>
      <c r="AA98">
        <v>79391</v>
      </c>
      <c r="AB98">
        <v>63876</v>
      </c>
      <c r="AC98">
        <v>57437</v>
      </c>
      <c r="AD98">
        <v>419794</v>
      </c>
      <c r="AE98">
        <v>50538</v>
      </c>
      <c r="AF98">
        <v>67661</v>
      </c>
      <c r="AG98">
        <v>70063</v>
      </c>
      <c r="AH98">
        <v>80399</v>
      </c>
      <c r="AI98">
        <v>74013</v>
      </c>
      <c r="AJ98">
        <v>82871</v>
      </c>
      <c r="AK98">
        <v>75623</v>
      </c>
      <c r="AL98">
        <v>501168</v>
      </c>
      <c r="AN98">
        <v>1478000</v>
      </c>
      <c r="AO98">
        <v>200000</v>
      </c>
      <c r="AP98">
        <v>1678000</v>
      </c>
      <c r="AQ98" t="s">
        <v>120</v>
      </c>
      <c r="AR98" t="s">
        <v>116</v>
      </c>
      <c r="AS98">
        <v>0</v>
      </c>
      <c r="AT98">
        <v>0</v>
      </c>
      <c r="AU98" t="s">
        <v>356</v>
      </c>
      <c r="AV98" t="s">
        <v>117</v>
      </c>
      <c r="AW98">
        <v>490013</v>
      </c>
      <c r="AX98">
        <v>501168</v>
      </c>
      <c r="AY98">
        <v>-15054</v>
      </c>
      <c r="AZ98">
        <v>-3.46189933034072</v>
      </c>
      <c r="BA98">
        <v>11155</v>
      </c>
      <c r="BB98">
        <v>2.27647021609631</v>
      </c>
      <c r="BC98">
        <v>1.1268604201928</v>
      </c>
      <c r="BD98">
        <v>1.19384269427386</v>
      </c>
      <c r="BE98">
        <v>0.0669822740810551</v>
      </c>
      <c r="BF98">
        <v>0</v>
      </c>
    </row>
    <row r="99" spans="1:58" ht="15">
      <c r="A99" t="s">
        <v>357</v>
      </c>
      <c r="B99">
        <v>13593</v>
      </c>
      <c r="C99">
        <v>5258</v>
      </c>
      <c r="D99" t="s">
        <v>113</v>
      </c>
      <c r="G99">
        <v>79438</v>
      </c>
      <c r="H99">
        <v>88883</v>
      </c>
      <c r="I99">
        <v>321418</v>
      </c>
      <c r="J99">
        <v>813995</v>
      </c>
      <c r="K99">
        <v>126285</v>
      </c>
      <c r="L99">
        <v>91577</v>
      </c>
      <c r="M99">
        <v>108235</v>
      </c>
      <c r="N99">
        <v>1629831</v>
      </c>
      <c r="O99">
        <v>186851</v>
      </c>
      <c r="P99">
        <v>323533</v>
      </c>
      <c r="Q99">
        <v>271713</v>
      </c>
      <c r="R99">
        <v>-118812</v>
      </c>
      <c r="S99">
        <v>276878</v>
      </c>
      <c r="T99">
        <v>446524</v>
      </c>
      <c r="U99">
        <v>287712</v>
      </c>
      <c r="V99">
        <v>1674399</v>
      </c>
      <c r="W99">
        <v>88377</v>
      </c>
      <c r="X99">
        <v>93729</v>
      </c>
      <c r="Y99">
        <v>277316</v>
      </c>
      <c r="Z99">
        <v>773573</v>
      </c>
      <c r="AA99">
        <v>124931</v>
      </c>
      <c r="AB99">
        <v>95754</v>
      </c>
      <c r="AC99">
        <v>123317</v>
      </c>
      <c r="AD99">
        <v>1576997</v>
      </c>
      <c r="AE99">
        <v>223810</v>
      </c>
      <c r="AF99">
        <v>362503</v>
      </c>
      <c r="AG99">
        <v>258624</v>
      </c>
      <c r="AH99">
        <v>-143977</v>
      </c>
      <c r="AI99">
        <v>299746</v>
      </c>
      <c r="AJ99">
        <v>491622</v>
      </c>
      <c r="AK99">
        <v>304053</v>
      </c>
      <c r="AL99">
        <v>1796381</v>
      </c>
      <c r="AO99">
        <v>6800000</v>
      </c>
      <c r="AP99">
        <v>6800000</v>
      </c>
      <c r="AQ99" t="s">
        <v>120</v>
      </c>
      <c r="AR99" t="s">
        <v>116</v>
      </c>
      <c r="AS99">
        <v>49</v>
      </c>
      <c r="AT99">
        <v>7640</v>
      </c>
      <c r="AU99" t="s">
        <v>358</v>
      </c>
      <c r="AV99" t="s">
        <v>144</v>
      </c>
      <c r="AW99">
        <v>1674399</v>
      </c>
      <c r="AX99">
        <v>1796381</v>
      </c>
      <c r="AY99">
        <v>-52834</v>
      </c>
      <c r="AZ99">
        <v>-3.24168579441672</v>
      </c>
      <c r="BA99">
        <v>121982</v>
      </c>
      <c r="BB99">
        <v>7.28512140774093</v>
      </c>
      <c r="BC99">
        <v>1.02734516646204</v>
      </c>
      <c r="BD99">
        <v>1.139115039534</v>
      </c>
      <c r="BE99">
        <v>0.111769873071956</v>
      </c>
      <c r="BF99">
        <v>0</v>
      </c>
    </row>
    <row r="100" spans="1:58" ht="15">
      <c r="A100" t="s">
        <v>359</v>
      </c>
      <c r="B100">
        <v>10234</v>
      </c>
      <c r="C100">
        <v>5532</v>
      </c>
      <c r="D100" t="s">
        <v>113</v>
      </c>
      <c r="N100">
        <v>5132505.72</v>
      </c>
      <c r="O100">
        <v>414224.18</v>
      </c>
      <c r="P100">
        <v>447688.44</v>
      </c>
      <c r="Q100">
        <v>467425.65</v>
      </c>
      <c r="R100">
        <v>536088.73</v>
      </c>
      <c r="S100">
        <v>533248.13</v>
      </c>
      <c r="T100">
        <v>540595.08</v>
      </c>
      <c r="U100">
        <v>491017.38</v>
      </c>
      <c r="V100">
        <v>3430287.59</v>
      </c>
      <c r="AD100">
        <v>4686249.32</v>
      </c>
      <c r="AE100">
        <v>396360.46</v>
      </c>
      <c r="AF100">
        <v>423845.73</v>
      </c>
      <c r="AG100">
        <v>497597.53</v>
      </c>
      <c r="AH100">
        <v>513502.33</v>
      </c>
      <c r="AI100">
        <v>547535.55</v>
      </c>
      <c r="AJ100">
        <v>530578.23</v>
      </c>
      <c r="AK100">
        <v>495441.57</v>
      </c>
      <c r="AL100">
        <v>3404861.4</v>
      </c>
      <c r="AO100">
        <v>9400000</v>
      </c>
      <c r="AP100">
        <v>9400000</v>
      </c>
      <c r="AQ100" t="s">
        <v>120</v>
      </c>
      <c r="AR100" t="s">
        <v>116</v>
      </c>
      <c r="AS100">
        <v>346</v>
      </c>
      <c r="AT100">
        <v>205382.19</v>
      </c>
      <c r="AU100" t="s">
        <v>360</v>
      </c>
      <c r="AV100" t="s">
        <v>144</v>
      </c>
      <c r="AW100">
        <v>3430287.59</v>
      </c>
      <c r="AX100">
        <v>3404861.4</v>
      </c>
      <c r="AY100">
        <v>-446256.399999999</v>
      </c>
      <c r="AZ100">
        <v>-8.69470828373474</v>
      </c>
      <c r="BA100">
        <v>-25426.1899999999</v>
      </c>
      <c r="BB100">
        <v>-0.741226189725974</v>
      </c>
      <c r="BC100">
        <v>0.668345595141392</v>
      </c>
      <c r="BD100">
        <v>0.726564287877027</v>
      </c>
      <c r="BE100">
        <v>0.0582186927356343</v>
      </c>
      <c r="BF100">
        <v>0</v>
      </c>
    </row>
    <row r="101" spans="1:58" ht="15">
      <c r="A101" t="s">
        <v>361</v>
      </c>
      <c r="B101">
        <v>3428</v>
      </c>
      <c r="C101">
        <v>1944</v>
      </c>
      <c r="D101" t="s">
        <v>113</v>
      </c>
      <c r="G101">
        <v>47104.48</v>
      </c>
      <c r="H101">
        <v>53891.82</v>
      </c>
      <c r="I101">
        <v>78914.94</v>
      </c>
      <c r="J101">
        <v>66141.88</v>
      </c>
      <c r="K101">
        <v>61318.98</v>
      </c>
      <c r="L101">
        <v>61099.84</v>
      </c>
      <c r="M101">
        <v>61634.79</v>
      </c>
      <c r="N101">
        <v>430106.73</v>
      </c>
      <c r="O101">
        <v>64457.92</v>
      </c>
      <c r="P101">
        <v>76520.15</v>
      </c>
      <c r="Q101">
        <v>88670.49</v>
      </c>
      <c r="R101">
        <v>91171</v>
      </c>
      <c r="S101">
        <v>106916.76</v>
      </c>
      <c r="T101">
        <v>106835.29</v>
      </c>
      <c r="U101">
        <v>95958.49</v>
      </c>
      <c r="V101">
        <v>630530.1</v>
      </c>
      <c r="W101">
        <v>73234.33</v>
      </c>
      <c r="X101">
        <v>45086.11</v>
      </c>
      <c r="Y101">
        <v>45451.31</v>
      </c>
      <c r="Z101">
        <v>48127.49</v>
      </c>
      <c r="AA101">
        <v>85863.11</v>
      </c>
      <c r="AB101">
        <v>63107.66</v>
      </c>
      <c r="AC101">
        <v>70728.18</v>
      </c>
      <c r="AD101">
        <v>431598.19</v>
      </c>
      <c r="AE101">
        <v>75706.66</v>
      </c>
      <c r="AF101">
        <v>84599.23</v>
      </c>
      <c r="AG101">
        <v>102774.92</v>
      </c>
      <c r="AH101">
        <v>107272.8</v>
      </c>
      <c r="AI101">
        <v>120409.92</v>
      </c>
      <c r="AJ101">
        <v>115447.35</v>
      </c>
      <c r="AK101">
        <v>110466.47</v>
      </c>
      <c r="AL101">
        <v>716677.35</v>
      </c>
      <c r="AO101">
        <v>4771367</v>
      </c>
      <c r="AP101">
        <v>4771367</v>
      </c>
      <c r="AQ101" t="s">
        <v>115</v>
      </c>
      <c r="AR101" t="s">
        <v>116</v>
      </c>
      <c r="AS101">
        <v>198</v>
      </c>
      <c r="AT101">
        <v>33072.31</v>
      </c>
      <c r="AU101" t="s">
        <v>362</v>
      </c>
      <c r="AV101" t="s">
        <v>122</v>
      </c>
      <c r="AW101">
        <v>630530.1</v>
      </c>
      <c r="AX101">
        <v>716677.35</v>
      </c>
      <c r="AY101">
        <v>1491.46000000008</v>
      </c>
      <c r="AZ101">
        <v>0.346765092469044</v>
      </c>
      <c r="BA101">
        <v>86147.25</v>
      </c>
      <c r="BB101">
        <v>13.6626705053415</v>
      </c>
      <c r="BC101">
        <v>1.46598519860408</v>
      </c>
      <c r="BD101">
        <v>1.66051982284726</v>
      </c>
      <c r="BE101">
        <v>0.194534624243188</v>
      </c>
      <c r="BF101">
        <v>0</v>
      </c>
    </row>
    <row r="102" spans="1:58" ht="15">
      <c r="A102" t="s">
        <v>363</v>
      </c>
      <c r="B102">
        <v>6032</v>
      </c>
      <c r="C102">
        <v>4034</v>
      </c>
      <c r="D102" t="s">
        <v>189</v>
      </c>
      <c r="N102">
        <v>1076038.01</v>
      </c>
      <c r="V102">
        <v>2367322.93</v>
      </c>
      <c r="AD102">
        <v>1555267.16</v>
      </c>
      <c r="AL102">
        <v>2356370.48</v>
      </c>
      <c r="AM102" t="s">
        <v>364</v>
      </c>
      <c r="AP102">
        <v>264133</v>
      </c>
      <c r="AQ102" t="s">
        <v>120</v>
      </c>
      <c r="AR102" t="s">
        <v>116</v>
      </c>
      <c r="AS102">
        <v>129</v>
      </c>
      <c r="AT102">
        <v>38070.03</v>
      </c>
      <c r="AU102" t="s">
        <v>365</v>
      </c>
      <c r="AV102" t="s">
        <v>122</v>
      </c>
      <c r="AW102">
        <v>2367322.93</v>
      </c>
      <c r="AX102">
        <v>2356370.48</v>
      </c>
      <c r="AY102">
        <v>479229.15</v>
      </c>
      <c r="AZ102">
        <v>44.5364518303587</v>
      </c>
      <c r="BA102">
        <v>-10952.4500000002</v>
      </c>
      <c r="BB102">
        <v>-0.462651286869434</v>
      </c>
      <c r="BC102">
        <v>2.20003653030807</v>
      </c>
      <c r="BD102">
        <v>1.51509048773331</v>
      </c>
      <c r="BE102">
        <v>-0.68494604257476</v>
      </c>
      <c r="BF102">
        <v>0</v>
      </c>
    </row>
    <row r="103" spans="1:58" ht="15">
      <c r="A103" t="s">
        <v>366</v>
      </c>
      <c r="B103">
        <v>7086</v>
      </c>
      <c r="C103">
        <v>2765</v>
      </c>
      <c r="D103" t="s">
        <v>189</v>
      </c>
      <c r="N103">
        <v>391187.55</v>
      </c>
      <c r="O103">
        <v>214147.45</v>
      </c>
      <c r="Q103">
        <v>459061.74</v>
      </c>
      <c r="S103">
        <v>488680.45</v>
      </c>
      <c r="U103">
        <v>511273.01</v>
      </c>
      <c r="V103">
        <v>1673162.65</v>
      </c>
      <c r="AD103">
        <v>354961</v>
      </c>
      <c r="AE103">
        <v>244449.45</v>
      </c>
      <c r="AG103">
        <v>489550.72</v>
      </c>
      <c r="AI103">
        <v>531196.93</v>
      </c>
      <c r="AK103">
        <v>512381.83</v>
      </c>
      <c r="AL103">
        <v>1777578.93</v>
      </c>
      <c r="AN103">
        <v>528183</v>
      </c>
      <c r="AO103">
        <v>2503499.37</v>
      </c>
      <c r="AP103">
        <v>3031682.37</v>
      </c>
      <c r="AQ103" t="s">
        <v>120</v>
      </c>
      <c r="AR103" t="s">
        <v>116</v>
      </c>
      <c r="AS103">
        <v>104</v>
      </c>
      <c r="AT103">
        <v>31012.56</v>
      </c>
      <c r="AU103" t="s">
        <v>367</v>
      </c>
      <c r="AV103" t="s">
        <v>122</v>
      </c>
      <c r="AW103">
        <v>1673162.65</v>
      </c>
      <c r="AX103">
        <v>1777578.93</v>
      </c>
      <c r="AY103">
        <v>-36226.55</v>
      </c>
      <c r="AZ103">
        <v>-9.26066026385553</v>
      </c>
      <c r="BA103">
        <v>104416.28</v>
      </c>
      <c r="BB103">
        <v>6.24065329213511</v>
      </c>
      <c r="BC103">
        <v>4.27713675959268</v>
      </c>
      <c r="BD103">
        <v>5.00781474584532</v>
      </c>
      <c r="BE103">
        <v>0.730677986252637</v>
      </c>
      <c r="BF103">
        <v>0</v>
      </c>
    </row>
    <row r="104" spans="1:58" ht="15">
      <c r="A104" t="s">
        <v>368</v>
      </c>
      <c r="B104">
        <v>13173</v>
      </c>
      <c r="C104">
        <v>4398</v>
      </c>
      <c r="D104" t="s">
        <v>189</v>
      </c>
      <c r="N104">
        <v>2703773</v>
      </c>
      <c r="V104">
        <v>3109207</v>
      </c>
      <c r="AD104">
        <v>3590960</v>
      </c>
      <c r="AL104">
        <v>3807713</v>
      </c>
      <c r="AM104" t="s">
        <v>369</v>
      </c>
      <c r="AN104">
        <v>1957497</v>
      </c>
      <c r="AO104">
        <v>2705562</v>
      </c>
      <c r="AP104">
        <v>4663059</v>
      </c>
      <c r="AQ104" t="s">
        <v>120</v>
      </c>
      <c r="AR104" t="s">
        <v>116</v>
      </c>
      <c r="AS104">
        <v>214</v>
      </c>
      <c r="AT104">
        <v>86345</v>
      </c>
      <c r="AV104" t="s">
        <v>144</v>
      </c>
      <c r="AW104">
        <v>3109207</v>
      </c>
      <c r="AX104">
        <v>3807713</v>
      </c>
      <c r="AY104">
        <v>887187</v>
      </c>
      <c r="AZ104">
        <v>32.8129247536683</v>
      </c>
      <c r="BA104">
        <v>698506</v>
      </c>
      <c r="BB104">
        <v>22.4657283995565</v>
      </c>
      <c r="BC104">
        <v>1.14995119782615</v>
      </c>
      <c r="BD104">
        <v>1.06036073918952</v>
      </c>
      <c r="BE104">
        <v>-0.0895904586366285</v>
      </c>
      <c r="BF104">
        <v>0</v>
      </c>
    </row>
    <row r="105" spans="1:58" ht="15">
      <c r="A105" t="s">
        <v>370</v>
      </c>
      <c r="B105">
        <v>1828</v>
      </c>
      <c r="C105">
        <v>653</v>
      </c>
      <c r="D105" t="s">
        <v>135</v>
      </c>
      <c r="N105">
        <v>202193.52</v>
      </c>
      <c r="V105">
        <v>319635.13</v>
      </c>
      <c r="AD105">
        <v>317563.47</v>
      </c>
      <c r="AL105">
        <v>225790.07</v>
      </c>
      <c r="AM105" t="s">
        <v>371</v>
      </c>
      <c r="AN105">
        <v>0</v>
      </c>
      <c r="AO105">
        <v>29000</v>
      </c>
      <c r="AP105">
        <v>29000</v>
      </c>
      <c r="AQ105" t="s">
        <v>242</v>
      </c>
      <c r="AR105" t="s">
        <v>116</v>
      </c>
      <c r="AS105">
        <v>38</v>
      </c>
      <c r="AT105">
        <v>25000</v>
      </c>
      <c r="AU105" t="s">
        <v>372</v>
      </c>
      <c r="AV105" t="s">
        <v>117</v>
      </c>
      <c r="AW105">
        <v>319635.13</v>
      </c>
      <c r="AX105">
        <v>225790.07</v>
      </c>
      <c r="AY105">
        <v>115369.95</v>
      </c>
      <c r="AZ105">
        <v>57.0591728162208</v>
      </c>
      <c r="BA105">
        <v>-93845.06</v>
      </c>
      <c r="BB105">
        <v>-29.3600581387909</v>
      </c>
      <c r="BC105">
        <v>1.58083765493573</v>
      </c>
      <c r="BD105">
        <v>0.711007692415</v>
      </c>
      <c r="BE105">
        <v>-0.869829962520727</v>
      </c>
      <c r="BF105">
        <v>1</v>
      </c>
    </row>
    <row r="106" spans="1:58" ht="15">
      <c r="A106" t="s">
        <v>373</v>
      </c>
      <c r="B106">
        <v>2876</v>
      </c>
      <c r="C106">
        <v>1137</v>
      </c>
      <c r="D106" t="s">
        <v>189</v>
      </c>
      <c r="I106">
        <v>140000</v>
      </c>
      <c r="K106">
        <v>160000</v>
      </c>
      <c r="M106">
        <v>160000</v>
      </c>
      <c r="N106">
        <v>460000</v>
      </c>
      <c r="Q106">
        <v>160000</v>
      </c>
      <c r="S106">
        <v>180000</v>
      </c>
      <c r="U106">
        <v>180000</v>
      </c>
      <c r="V106">
        <v>520000</v>
      </c>
      <c r="Y106">
        <v>140000</v>
      </c>
      <c r="AA106">
        <v>160000</v>
      </c>
      <c r="AC106">
        <v>160000</v>
      </c>
      <c r="AD106">
        <v>460000</v>
      </c>
      <c r="AG106">
        <v>160000</v>
      </c>
      <c r="AI106">
        <v>180000</v>
      </c>
      <c r="AK106">
        <v>180000</v>
      </c>
      <c r="AL106">
        <v>520000</v>
      </c>
      <c r="AM106" t="s">
        <v>374</v>
      </c>
      <c r="AO106">
        <v>1200000</v>
      </c>
      <c r="AP106">
        <v>1200000</v>
      </c>
      <c r="AQ106" t="s">
        <v>120</v>
      </c>
      <c r="AR106" t="s">
        <v>116</v>
      </c>
      <c r="AS106">
        <v>7</v>
      </c>
      <c r="AT106">
        <v>5000</v>
      </c>
      <c r="AU106" t="s">
        <v>375</v>
      </c>
      <c r="AV106" t="s">
        <v>117</v>
      </c>
      <c r="AW106">
        <v>520000</v>
      </c>
      <c r="AX106">
        <v>520000</v>
      </c>
      <c r="AY106">
        <v>0</v>
      </c>
      <c r="AZ106">
        <v>0</v>
      </c>
      <c r="BA106">
        <v>0</v>
      </c>
      <c r="BB106">
        <v>0</v>
      </c>
      <c r="BC106">
        <v>1.1304347826087</v>
      </c>
      <c r="BD106">
        <v>1.1304347826087</v>
      </c>
      <c r="BE106">
        <v>0</v>
      </c>
      <c r="BF106">
        <v>0</v>
      </c>
    </row>
    <row r="107" spans="1:58" ht="15">
      <c r="A107" t="s">
        <v>376</v>
      </c>
      <c r="B107">
        <v>15346</v>
      </c>
      <c r="C107">
        <v>3992</v>
      </c>
      <c r="D107" t="s">
        <v>113</v>
      </c>
      <c r="N107">
        <v>8157925</v>
      </c>
      <c r="V107">
        <v>8510838</v>
      </c>
      <c r="AD107">
        <v>7572534</v>
      </c>
      <c r="AL107">
        <v>8706475</v>
      </c>
      <c r="AP107">
        <v>11735736</v>
      </c>
      <c r="AQ107" t="s">
        <v>132</v>
      </c>
      <c r="AR107" t="s">
        <v>116</v>
      </c>
      <c r="AS107">
        <v>42</v>
      </c>
      <c r="AT107">
        <v>14767</v>
      </c>
      <c r="AU107" t="s">
        <v>377</v>
      </c>
      <c r="AV107" t="s">
        <v>144</v>
      </c>
      <c r="AW107">
        <v>8510838</v>
      </c>
      <c r="AX107">
        <v>8706475</v>
      </c>
      <c r="AY107">
        <v>-585391</v>
      </c>
      <c r="AZ107">
        <v>-7.17573402550281</v>
      </c>
      <c r="BA107">
        <v>195637</v>
      </c>
      <c r="BB107">
        <v>2.29868081145476</v>
      </c>
      <c r="BC107">
        <v>1.04326014274463</v>
      </c>
      <c r="BD107">
        <v>1.14974392983907</v>
      </c>
      <c r="BE107">
        <v>0.106483787094442</v>
      </c>
      <c r="BF107">
        <v>0</v>
      </c>
    </row>
    <row r="108" spans="1:58" ht="15">
      <c r="A108" t="s">
        <v>378</v>
      </c>
      <c r="B108">
        <v>7517</v>
      </c>
      <c r="C108">
        <v>2219</v>
      </c>
      <c r="D108" t="s">
        <v>113</v>
      </c>
      <c r="N108">
        <v>1273245</v>
      </c>
      <c r="V108">
        <v>2053547</v>
      </c>
      <c r="AD108">
        <v>1514693</v>
      </c>
      <c r="AL108">
        <v>2430268</v>
      </c>
      <c r="AP108">
        <v>4051883</v>
      </c>
      <c r="AQ108" t="s">
        <v>120</v>
      </c>
      <c r="AR108" t="s">
        <v>116</v>
      </c>
      <c r="AS108">
        <v>620</v>
      </c>
      <c r="AT108">
        <v>106444</v>
      </c>
      <c r="AU108" t="s">
        <v>379</v>
      </c>
      <c r="AV108" t="s">
        <v>122</v>
      </c>
      <c r="AW108">
        <v>2053547</v>
      </c>
      <c r="AX108">
        <v>2430268</v>
      </c>
      <c r="AY108">
        <v>241448</v>
      </c>
      <c r="AZ108">
        <v>18.9632003267242</v>
      </c>
      <c r="BA108">
        <v>376721</v>
      </c>
      <c r="BB108">
        <v>18.3448930070751</v>
      </c>
      <c r="BC108">
        <v>1.61284513192669</v>
      </c>
      <c r="BD108">
        <v>1.60446242241827</v>
      </c>
      <c r="BE108">
        <v>-0.00838270950841902</v>
      </c>
      <c r="BF108">
        <v>0</v>
      </c>
    </row>
    <row r="109" spans="1:58" ht="15">
      <c r="A109" t="s">
        <v>380</v>
      </c>
      <c r="B109">
        <v>40759</v>
      </c>
      <c r="C109">
        <v>9818</v>
      </c>
      <c r="D109" t="s">
        <v>113</v>
      </c>
      <c r="V109">
        <v>6270000</v>
      </c>
      <c r="AL109">
        <v>6240000</v>
      </c>
      <c r="AM109" t="s">
        <v>381</v>
      </c>
      <c r="AP109">
        <v>10700000</v>
      </c>
      <c r="AQ109" t="s">
        <v>120</v>
      </c>
      <c r="AR109" t="s">
        <v>116</v>
      </c>
      <c r="AT109">
        <v>123000</v>
      </c>
      <c r="AU109" t="s">
        <v>382</v>
      </c>
      <c r="AV109" t="s">
        <v>144</v>
      </c>
      <c r="AW109">
        <v>6270000</v>
      </c>
      <c r="AX109">
        <v>6240000</v>
      </c>
      <c r="BA109">
        <v>-30000</v>
      </c>
      <c r="BB109">
        <v>-0.478468899521531</v>
      </c>
      <c r="BF109">
        <v>0</v>
      </c>
    </row>
    <row r="110" spans="1:58" ht="15">
      <c r="A110" t="s">
        <v>383</v>
      </c>
      <c r="B110">
        <v>11428</v>
      </c>
      <c r="C110">
        <v>4574</v>
      </c>
      <c r="D110" t="s">
        <v>113</v>
      </c>
      <c r="G110">
        <v>1920920</v>
      </c>
      <c r="H110">
        <v>2759268</v>
      </c>
      <c r="I110">
        <v>2602004</v>
      </c>
      <c r="J110">
        <v>1315276</v>
      </c>
      <c r="K110">
        <v>1440109</v>
      </c>
      <c r="L110">
        <v>2312429</v>
      </c>
      <c r="M110">
        <v>1720394</v>
      </c>
      <c r="N110">
        <v>14070400</v>
      </c>
      <c r="O110">
        <v>1770466</v>
      </c>
      <c r="P110">
        <v>1425336</v>
      </c>
      <c r="Q110">
        <v>1488334</v>
      </c>
      <c r="R110">
        <v>1976774</v>
      </c>
      <c r="S110">
        <v>2101841</v>
      </c>
      <c r="T110">
        <v>2178940</v>
      </c>
      <c r="U110">
        <v>1994135</v>
      </c>
      <c r="V110">
        <v>12935826</v>
      </c>
      <c r="W110">
        <v>1850973</v>
      </c>
      <c r="X110">
        <v>1762607</v>
      </c>
      <c r="Y110">
        <v>2431919</v>
      </c>
      <c r="Z110">
        <v>1671442</v>
      </c>
      <c r="AA110">
        <v>2030299</v>
      </c>
      <c r="AB110">
        <v>2090521</v>
      </c>
      <c r="AC110">
        <v>1807904</v>
      </c>
      <c r="AD110">
        <v>13645665</v>
      </c>
      <c r="AE110">
        <v>1356461</v>
      </c>
      <c r="AF110">
        <v>1884873</v>
      </c>
      <c r="AG110">
        <v>2909851</v>
      </c>
      <c r="AH110">
        <v>2306135</v>
      </c>
      <c r="AI110">
        <v>2374850</v>
      </c>
      <c r="AJ110">
        <v>2465998</v>
      </c>
      <c r="AK110">
        <v>2103951</v>
      </c>
      <c r="AL110">
        <v>15402119</v>
      </c>
      <c r="AN110">
        <v>300000</v>
      </c>
      <c r="AO110">
        <v>4700000</v>
      </c>
      <c r="AP110">
        <v>5000000</v>
      </c>
      <c r="AQ110" t="s">
        <v>120</v>
      </c>
      <c r="AR110" t="s">
        <v>116</v>
      </c>
      <c r="AS110">
        <v>127</v>
      </c>
      <c r="AT110">
        <v>64874.81</v>
      </c>
      <c r="AV110" t="s">
        <v>144</v>
      </c>
      <c r="AW110">
        <v>12935826</v>
      </c>
      <c r="AX110">
        <v>15402119</v>
      </c>
      <c r="AY110">
        <v>-424735</v>
      </c>
      <c r="AZ110">
        <v>-3.01864197179895</v>
      </c>
      <c r="BA110">
        <v>2466293</v>
      </c>
      <c r="BB110">
        <v>19.0656012225273</v>
      </c>
      <c r="BC110">
        <v>0.919364481464635</v>
      </c>
      <c r="BD110">
        <v>1.12871882755439</v>
      </c>
      <c r="BE110">
        <v>0.209354346089757</v>
      </c>
      <c r="BF110">
        <v>0</v>
      </c>
    </row>
    <row r="111" spans="1:58" ht="15">
      <c r="A111" t="s">
        <v>384</v>
      </c>
      <c r="B111">
        <v>7376</v>
      </c>
      <c r="C111">
        <v>2556</v>
      </c>
      <c r="D111" t="s">
        <v>113</v>
      </c>
      <c r="G111">
        <v>116442.49</v>
      </c>
      <c r="H111">
        <v>159900.51</v>
      </c>
      <c r="I111">
        <v>189915.71</v>
      </c>
      <c r="J111">
        <v>142202.7</v>
      </c>
      <c r="K111">
        <v>163963.75</v>
      </c>
      <c r="L111">
        <v>134836.52</v>
      </c>
      <c r="M111">
        <v>184655.85</v>
      </c>
      <c r="N111">
        <v>1091917.53</v>
      </c>
      <c r="O111">
        <v>127131.28</v>
      </c>
      <c r="P111">
        <v>230428.64</v>
      </c>
      <c r="Q111">
        <v>159502.44</v>
      </c>
      <c r="R111">
        <v>196784.23</v>
      </c>
      <c r="S111">
        <v>180306.32</v>
      </c>
      <c r="T111">
        <v>176641.64</v>
      </c>
      <c r="U111">
        <v>171335.88</v>
      </c>
      <c r="V111">
        <v>1242130.43</v>
      </c>
      <c r="W111">
        <v>110066.12</v>
      </c>
      <c r="X111">
        <v>121724.33</v>
      </c>
      <c r="Y111">
        <v>300573.87</v>
      </c>
      <c r="Z111">
        <v>209637.54</v>
      </c>
      <c r="AA111">
        <v>136861.64</v>
      </c>
      <c r="AB111">
        <v>115108.32</v>
      </c>
      <c r="AC111">
        <v>164450.67</v>
      </c>
      <c r="AD111">
        <v>1158422.79</v>
      </c>
      <c r="AE111">
        <v>123920.54</v>
      </c>
      <c r="AF111">
        <v>181181.24</v>
      </c>
      <c r="AG111">
        <v>173404.76</v>
      </c>
      <c r="AH111">
        <v>209926.34</v>
      </c>
      <c r="AI111">
        <v>185103.96</v>
      </c>
      <c r="AJ111">
        <v>149485.25</v>
      </c>
      <c r="AK111">
        <v>160688.85</v>
      </c>
      <c r="AL111">
        <v>1183710.94</v>
      </c>
      <c r="AN111">
        <v>315539</v>
      </c>
      <c r="AO111">
        <v>3024726</v>
      </c>
      <c r="AP111">
        <v>3340265</v>
      </c>
      <c r="AQ111" t="s">
        <v>120</v>
      </c>
      <c r="AR111" t="s">
        <v>116</v>
      </c>
      <c r="AS111">
        <v>102</v>
      </c>
      <c r="AT111">
        <v>23064.53</v>
      </c>
      <c r="AU111" t="s">
        <v>385</v>
      </c>
      <c r="AV111" t="s">
        <v>122</v>
      </c>
      <c r="AW111">
        <v>1242130.43</v>
      </c>
      <c r="AX111">
        <v>1183710.94</v>
      </c>
      <c r="AY111">
        <v>66505.26</v>
      </c>
      <c r="AZ111">
        <v>6.09068525532327</v>
      </c>
      <c r="BA111">
        <v>-58419.49</v>
      </c>
      <c r="BB111">
        <v>-4.70316873244946</v>
      </c>
      <c r="BC111">
        <v>1.13756799013933</v>
      </c>
      <c r="BD111">
        <v>1.02182981051331</v>
      </c>
      <c r="BE111">
        <v>-0.115738179626019</v>
      </c>
      <c r="BF111">
        <v>0</v>
      </c>
    </row>
    <row r="112" spans="1:58" ht="15">
      <c r="A112" t="s">
        <v>386</v>
      </c>
      <c r="B112">
        <v>5453</v>
      </c>
      <c r="C112">
        <v>1836</v>
      </c>
      <c r="D112" t="s">
        <v>113</v>
      </c>
      <c r="G112">
        <v>192005.13</v>
      </c>
      <c r="H112">
        <v>210737.34</v>
      </c>
      <c r="I112">
        <v>226601.33</v>
      </c>
      <c r="J112">
        <v>243014</v>
      </c>
      <c r="K112">
        <v>252673.46</v>
      </c>
      <c r="L112">
        <v>249582.53</v>
      </c>
      <c r="M112">
        <v>229127.46</v>
      </c>
      <c r="N112">
        <v>1603741.25</v>
      </c>
      <c r="O112">
        <v>189671.77</v>
      </c>
      <c r="P112">
        <v>180796.19</v>
      </c>
      <c r="Q112">
        <v>307841.92</v>
      </c>
      <c r="R112">
        <v>197431.38</v>
      </c>
      <c r="S112">
        <v>187656.72</v>
      </c>
      <c r="T112">
        <v>220949.35</v>
      </c>
      <c r="U112">
        <v>270550.4</v>
      </c>
      <c r="V112">
        <v>1554897.73</v>
      </c>
      <c r="W112">
        <v>146080.56</v>
      </c>
      <c r="X112">
        <v>150591.48</v>
      </c>
      <c r="Y112">
        <v>173127.89</v>
      </c>
      <c r="Z112">
        <v>214568.93</v>
      </c>
      <c r="AA112">
        <v>119977.77</v>
      </c>
      <c r="AB112">
        <v>155214.59</v>
      </c>
      <c r="AC112">
        <v>115150.44</v>
      </c>
      <c r="AD112">
        <v>1074711.66</v>
      </c>
      <c r="AE112">
        <v>171782.18</v>
      </c>
      <c r="AF112">
        <v>212905</v>
      </c>
      <c r="AG112">
        <v>247418.45</v>
      </c>
      <c r="AH112">
        <v>242736.51</v>
      </c>
      <c r="AI112">
        <v>255367.72</v>
      </c>
      <c r="AJ112">
        <v>247165.91</v>
      </c>
      <c r="AK112">
        <v>235739.72</v>
      </c>
      <c r="AL112">
        <v>1613115.58</v>
      </c>
      <c r="AP112">
        <v>4180000</v>
      </c>
      <c r="AQ112" t="s">
        <v>132</v>
      </c>
      <c r="AR112" t="s">
        <v>116</v>
      </c>
      <c r="AS112">
        <v>103</v>
      </c>
      <c r="AT112">
        <v>25716.93</v>
      </c>
      <c r="AV112" t="s">
        <v>122</v>
      </c>
      <c r="AW112">
        <v>1554897.73</v>
      </c>
      <c r="AX112">
        <v>1613115.58</v>
      </c>
      <c r="AY112">
        <v>-529029.59</v>
      </c>
      <c r="AZ112">
        <v>-32.9872159863694</v>
      </c>
      <c r="BA112">
        <v>58217.8500000001</v>
      </c>
      <c r="BB112">
        <v>3.74415943098715</v>
      </c>
      <c r="BC112">
        <v>0.969544014659472</v>
      </c>
      <c r="BD112">
        <v>1.50097522902096</v>
      </c>
      <c r="BE112">
        <v>0.531431214361492</v>
      </c>
      <c r="BF112">
        <v>0</v>
      </c>
    </row>
    <row r="113" spans="1:58" ht="15">
      <c r="A113" t="s">
        <v>387</v>
      </c>
      <c r="B113">
        <v>6737</v>
      </c>
      <c r="C113">
        <v>2497</v>
      </c>
      <c r="D113" t="s">
        <v>113</v>
      </c>
      <c r="G113">
        <v>394664.49</v>
      </c>
      <c r="H113">
        <v>434058.49</v>
      </c>
      <c r="I113">
        <v>405991.35</v>
      </c>
      <c r="J113">
        <v>562334.77</v>
      </c>
      <c r="K113">
        <v>504230.84</v>
      </c>
      <c r="L113">
        <v>505306.61</v>
      </c>
      <c r="M113">
        <v>485103.05</v>
      </c>
      <c r="N113">
        <v>3291689.6</v>
      </c>
      <c r="O113">
        <v>630934.46</v>
      </c>
      <c r="P113">
        <v>627034.18</v>
      </c>
      <c r="Q113">
        <v>778375.28</v>
      </c>
      <c r="R113">
        <v>900969.58</v>
      </c>
      <c r="S113">
        <v>929930.26</v>
      </c>
      <c r="T113">
        <v>919955.71</v>
      </c>
      <c r="U113">
        <v>801767.6</v>
      </c>
      <c r="V113">
        <v>5588967.07</v>
      </c>
      <c r="W113">
        <v>412973.98</v>
      </c>
      <c r="X113">
        <v>449051.41</v>
      </c>
      <c r="Y113">
        <v>522632.98</v>
      </c>
      <c r="Z113">
        <v>667164.34</v>
      </c>
      <c r="AA113">
        <v>648766.97</v>
      </c>
      <c r="AB113">
        <v>624527.85</v>
      </c>
      <c r="AC113">
        <v>542081.12</v>
      </c>
      <c r="AD113">
        <v>3867198.65</v>
      </c>
      <c r="AE113">
        <v>513512</v>
      </c>
      <c r="AF113">
        <v>815160.41</v>
      </c>
      <c r="AG113">
        <v>875742.09</v>
      </c>
      <c r="AH113">
        <v>1003902.86</v>
      </c>
      <c r="AI113">
        <v>994265.87</v>
      </c>
      <c r="AJ113">
        <v>967242.19</v>
      </c>
      <c r="AK113">
        <v>869580.72</v>
      </c>
      <c r="AL113">
        <v>6039406.14</v>
      </c>
      <c r="AM113" t="s">
        <v>388</v>
      </c>
      <c r="AN113">
        <v>509869.26</v>
      </c>
      <c r="AO113">
        <v>6963101.5</v>
      </c>
      <c r="AP113">
        <v>7472970.76</v>
      </c>
      <c r="AQ113" t="s">
        <v>115</v>
      </c>
      <c r="AR113" t="s">
        <v>116</v>
      </c>
      <c r="AS113">
        <v>54</v>
      </c>
      <c r="AT113">
        <v>30449.3</v>
      </c>
      <c r="AU113" t="s">
        <v>389</v>
      </c>
      <c r="AV113" t="s">
        <v>122</v>
      </c>
      <c r="AW113">
        <v>5588967.07</v>
      </c>
      <c r="AX113">
        <v>6039406.14</v>
      </c>
      <c r="AY113">
        <v>575509.05</v>
      </c>
      <c r="AZ113">
        <v>17.4836974300371</v>
      </c>
      <c r="BA113">
        <v>450439.07</v>
      </c>
      <c r="BB113">
        <v>8.05943324335959</v>
      </c>
      <c r="BC113">
        <v>1.69790221714708</v>
      </c>
      <c r="BD113">
        <v>1.56170051931519</v>
      </c>
      <c r="BE113">
        <v>-0.136201697831895</v>
      </c>
      <c r="BF113">
        <v>0</v>
      </c>
    </row>
    <row r="114" spans="1:58" ht="15">
      <c r="A114" t="s">
        <v>390</v>
      </c>
      <c r="B114">
        <v>4861</v>
      </c>
      <c r="C114">
        <v>1436</v>
      </c>
      <c r="D114" t="s">
        <v>189</v>
      </c>
      <c r="N114">
        <v>2612848</v>
      </c>
      <c r="V114">
        <v>4273417</v>
      </c>
      <c r="AD114">
        <v>2830791</v>
      </c>
      <c r="AL114">
        <v>4318156</v>
      </c>
      <c r="AO114">
        <v>5255963</v>
      </c>
      <c r="AP114">
        <v>5255963</v>
      </c>
      <c r="AQ114" t="s">
        <v>120</v>
      </c>
      <c r="AR114" t="s">
        <v>127</v>
      </c>
      <c r="AS114">
        <v>34</v>
      </c>
      <c r="AT114">
        <v>33430.38</v>
      </c>
      <c r="AU114" t="s">
        <v>391</v>
      </c>
      <c r="AV114" t="s">
        <v>122</v>
      </c>
      <c r="AW114">
        <v>4273417</v>
      </c>
      <c r="AX114">
        <v>4318156</v>
      </c>
      <c r="AY114">
        <v>217943</v>
      </c>
      <c r="AZ114">
        <v>8.34120469311648</v>
      </c>
      <c r="BA114">
        <v>44739</v>
      </c>
      <c r="BB114">
        <v>1.0469139800773</v>
      </c>
      <c r="BC114">
        <v>1.63553984005193</v>
      </c>
      <c r="BD114">
        <v>1.52542381263753</v>
      </c>
      <c r="BE114">
        <v>-0.1101160274144</v>
      </c>
      <c r="BF114">
        <v>0</v>
      </c>
    </row>
    <row r="115" spans="1:58" ht="15">
      <c r="A115" t="s">
        <v>392</v>
      </c>
      <c r="B115">
        <v>238</v>
      </c>
      <c r="C115">
        <v>85</v>
      </c>
      <c r="D115" t="s">
        <v>189</v>
      </c>
      <c r="G115">
        <v>3738.1</v>
      </c>
      <c r="H115">
        <v>3658.27</v>
      </c>
      <c r="I115">
        <v>4236.89</v>
      </c>
      <c r="J115">
        <v>1540.39</v>
      </c>
      <c r="K115">
        <v>6436.03</v>
      </c>
      <c r="L115">
        <v>3256.51</v>
      </c>
      <c r="M115">
        <v>3409.02</v>
      </c>
      <c r="N115">
        <v>26275.21</v>
      </c>
      <c r="O115">
        <v>5094.1</v>
      </c>
      <c r="P115">
        <v>1112.87</v>
      </c>
      <c r="Q115">
        <v>1450.36</v>
      </c>
      <c r="R115">
        <v>4737.3</v>
      </c>
      <c r="S115">
        <v>1354.12</v>
      </c>
      <c r="T115">
        <v>4266.88</v>
      </c>
      <c r="U115">
        <v>2258.58</v>
      </c>
      <c r="V115">
        <v>20274.21</v>
      </c>
      <c r="W115">
        <v>3886.2</v>
      </c>
      <c r="X115">
        <v>4198.55</v>
      </c>
      <c r="Y115">
        <v>5445.71</v>
      </c>
      <c r="Z115">
        <v>392.41</v>
      </c>
      <c r="AA115">
        <v>5191.35</v>
      </c>
      <c r="AB115">
        <v>1353.78</v>
      </c>
      <c r="AC115">
        <v>5293.75</v>
      </c>
      <c r="AD115">
        <v>25761.75</v>
      </c>
      <c r="AE115">
        <v>5142.57</v>
      </c>
      <c r="AF115">
        <v>2937.87</v>
      </c>
      <c r="AG115">
        <v>667.08</v>
      </c>
      <c r="AI115">
        <v>6137.63</v>
      </c>
      <c r="AJ115">
        <v>5249.07</v>
      </c>
      <c r="AK115">
        <v>4407.27</v>
      </c>
      <c r="AL115">
        <v>24541.49</v>
      </c>
      <c r="AM115" t="s">
        <v>393</v>
      </c>
      <c r="AO115">
        <v>70804.97</v>
      </c>
      <c r="AP115">
        <v>70804.97</v>
      </c>
      <c r="AQ115" t="s">
        <v>115</v>
      </c>
      <c r="AR115" t="s">
        <v>116</v>
      </c>
      <c r="AS115">
        <v>5</v>
      </c>
      <c r="AT115">
        <v>3938</v>
      </c>
      <c r="AU115" t="s">
        <v>394</v>
      </c>
      <c r="AV115" t="s">
        <v>129</v>
      </c>
      <c r="AW115">
        <v>20274.21</v>
      </c>
      <c r="AX115">
        <v>24541.49</v>
      </c>
      <c r="AY115">
        <v>-513.459999999999</v>
      </c>
      <c r="AZ115">
        <v>-1.95416135589401</v>
      </c>
      <c r="BA115">
        <v>4267.28</v>
      </c>
      <c r="BB115">
        <v>21.0478238116306</v>
      </c>
      <c r="BC115">
        <v>0.7716098177712</v>
      </c>
      <c r="BD115">
        <v>0.952632876260347</v>
      </c>
      <c r="BE115">
        <v>0.181023058489148</v>
      </c>
      <c r="BF115">
        <v>0</v>
      </c>
    </row>
    <row r="116" spans="1:58" ht="15">
      <c r="A116" t="s">
        <v>395</v>
      </c>
      <c r="B116">
        <v>15222</v>
      </c>
      <c r="C116">
        <v>3917</v>
      </c>
      <c r="D116" t="s">
        <v>113</v>
      </c>
      <c r="G116">
        <v>535100.19</v>
      </c>
      <c r="H116">
        <v>215959.25</v>
      </c>
      <c r="I116">
        <v>314627.1</v>
      </c>
      <c r="J116">
        <v>166827.41</v>
      </c>
      <c r="K116">
        <v>122913.94</v>
      </c>
      <c r="L116">
        <v>86937.86</v>
      </c>
      <c r="M116">
        <v>26939.29</v>
      </c>
      <c r="N116">
        <v>1711765.04</v>
      </c>
      <c r="O116">
        <v>304102.46</v>
      </c>
      <c r="P116">
        <v>299135.65</v>
      </c>
      <c r="Q116">
        <v>703950.51</v>
      </c>
      <c r="R116">
        <v>15470.77</v>
      </c>
      <c r="S116">
        <v>368492.44</v>
      </c>
      <c r="T116">
        <v>687216.64</v>
      </c>
      <c r="U116">
        <v>367433.65</v>
      </c>
      <c r="V116">
        <v>2414860.58</v>
      </c>
      <c r="W116">
        <v>585310.74</v>
      </c>
      <c r="X116">
        <v>141427.06</v>
      </c>
      <c r="Y116">
        <v>616088.21</v>
      </c>
      <c r="Z116">
        <v>173505.6</v>
      </c>
      <c r="AA116">
        <v>17936.94</v>
      </c>
      <c r="AB116">
        <v>121539</v>
      </c>
      <c r="AC116">
        <v>312674.94</v>
      </c>
      <c r="AD116">
        <v>2124482.49</v>
      </c>
      <c r="AE116">
        <v>261348.28</v>
      </c>
      <c r="AF116">
        <v>291875.58</v>
      </c>
      <c r="AG116">
        <v>846138.36</v>
      </c>
      <c r="AH116">
        <v>6485.24</v>
      </c>
      <c r="AI116">
        <v>413452.36</v>
      </c>
      <c r="AJ116">
        <v>347685.12</v>
      </c>
      <c r="AK116">
        <v>396311.95</v>
      </c>
      <c r="AL116">
        <v>2590296.89</v>
      </c>
      <c r="AP116">
        <v>2691419.67</v>
      </c>
      <c r="AQ116" t="s">
        <v>115</v>
      </c>
      <c r="AR116" t="s">
        <v>116</v>
      </c>
      <c r="AS116">
        <v>1046</v>
      </c>
      <c r="AT116">
        <v>98932</v>
      </c>
      <c r="AU116" t="s">
        <v>396</v>
      </c>
      <c r="AV116" t="s">
        <v>144</v>
      </c>
      <c r="AW116">
        <v>2414860.58</v>
      </c>
      <c r="AX116">
        <v>2590296.89</v>
      </c>
      <c r="AY116">
        <v>412717.45</v>
      </c>
      <c r="AZ116">
        <v>24.1106367028036</v>
      </c>
      <c r="BA116">
        <v>175436.31</v>
      </c>
      <c r="BB116">
        <v>7.26486288496208</v>
      </c>
      <c r="BC116">
        <v>1.41074301879655</v>
      </c>
      <c r="BD116">
        <v>1.21926017380355</v>
      </c>
      <c r="BE116">
        <v>-0.191482844993001</v>
      </c>
      <c r="BF116">
        <v>0</v>
      </c>
    </row>
    <row r="117" spans="1:52" ht="15">
      <c r="A117" t="s">
        <v>397</v>
      </c>
      <c r="B117">
        <v>4200</v>
      </c>
      <c r="C117">
        <v>1248</v>
      </c>
      <c r="D117" t="s">
        <v>113</v>
      </c>
      <c r="G117">
        <v>167252.67</v>
      </c>
      <c r="H117">
        <v>109283.14</v>
      </c>
      <c r="I117">
        <v>131285.77</v>
      </c>
      <c r="J117">
        <v>127483.94</v>
      </c>
      <c r="K117">
        <v>138756.85</v>
      </c>
      <c r="L117">
        <v>141252.77</v>
      </c>
      <c r="N117">
        <v>815315.14</v>
      </c>
      <c r="W117">
        <v>188956.38</v>
      </c>
      <c r="X117">
        <v>99547.09</v>
      </c>
      <c r="Y117">
        <v>128437.12</v>
      </c>
      <c r="AA117">
        <v>134454.05</v>
      </c>
      <c r="AB117">
        <v>147801.5</v>
      </c>
      <c r="AC117">
        <v>172097.65</v>
      </c>
      <c r="AD117">
        <v>871293.79</v>
      </c>
      <c r="AO117">
        <v>1600000</v>
      </c>
      <c r="AP117">
        <v>1600000</v>
      </c>
      <c r="AQ117" t="s">
        <v>120</v>
      </c>
      <c r="AR117" t="s">
        <v>116</v>
      </c>
      <c r="AS117">
        <v>16</v>
      </c>
      <c r="AT117">
        <v>3146.14</v>
      </c>
      <c r="AU117" t="s">
        <v>398</v>
      </c>
      <c r="AV117" t="s">
        <v>122</v>
      </c>
      <c r="AY117">
        <v>55978.65</v>
      </c>
      <c r="AZ117">
        <v>6.86589114486455</v>
      </c>
    </row>
    <row r="118" spans="1:58" ht="15">
      <c r="A118" t="s">
        <v>399</v>
      </c>
      <c r="B118">
        <v>5000</v>
      </c>
      <c r="C118">
        <v>1659</v>
      </c>
      <c r="D118" t="s">
        <v>189</v>
      </c>
      <c r="N118">
        <v>420207.34</v>
      </c>
      <c r="V118">
        <v>1134896.93</v>
      </c>
      <c r="AD118">
        <v>397149.8</v>
      </c>
      <c r="AL118">
        <v>1336220.79</v>
      </c>
      <c r="AM118" t="s">
        <v>400</v>
      </c>
      <c r="AO118">
        <v>200000</v>
      </c>
      <c r="AP118">
        <v>200000</v>
      </c>
      <c r="AQ118" t="s">
        <v>120</v>
      </c>
      <c r="AR118" t="s">
        <v>116</v>
      </c>
      <c r="AS118">
        <v>0</v>
      </c>
      <c r="AT118">
        <v>0</v>
      </c>
      <c r="AU118" t="s">
        <v>401</v>
      </c>
      <c r="AV118" t="s">
        <v>122</v>
      </c>
      <c r="AW118">
        <v>1134896.93</v>
      </c>
      <c r="AX118">
        <v>1336220.79</v>
      </c>
      <c r="AY118">
        <v>-23057.54</v>
      </c>
      <c r="AZ118">
        <v>-5.48718163752209</v>
      </c>
      <c r="BA118">
        <v>201323.86</v>
      </c>
      <c r="BB118">
        <v>17.7393959467315</v>
      </c>
      <c r="BC118">
        <v>2.70080225157419</v>
      </c>
      <c r="BD118">
        <v>3.36452590433131</v>
      </c>
      <c r="BE118">
        <v>0.663723652757126</v>
      </c>
      <c r="BF118">
        <v>0</v>
      </c>
    </row>
    <row r="119" spans="1:58" ht="15">
      <c r="A119" t="s">
        <v>402</v>
      </c>
      <c r="B119">
        <v>21926</v>
      </c>
      <c r="C119">
        <v>5847</v>
      </c>
      <c r="D119" t="s">
        <v>113</v>
      </c>
      <c r="G119">
        <v>358212.84</v>
      </c>
      <c r="H119">
        <v>358786.96</v>
      </c>
      <c r="I119">
        <v>296939.02</v>
      </c>
      <c r="J119">
        <v>219631.91</v>
      </c>
      <c r="K119">
        <v>462954.05</v>
      </c>
      <c r="L119">
        <v>490331.47</v>
      </c>
      <c r="M119">
        <v>435026.66</v>
      </c>
      <c r="N119">
        <v>2621882.91</v>
      </c>
      <c r="O119">
        <v>825835.1</v>
      </c>
      <c r="P119">
        <v>368175.25</v>
      </c>
      <c r="Q119">
        <v>857785.1</v>
      </c>
      <c r="R119">
        <v>456501.76</v>
      </c>
      <c r="S119">
        <v>930127.89</v>
      </c>
      <c r="T119">
        <v>404186.72</v>
      </c>
      <c r="U119">
        <v>980632.29</v>
      </c>
      <c r="V119">
        <v>4823244.11</v>
      </c>
      <c r="W119">
        <v>386732.97</v>
      </c>
      <c r="X119">
        <v>434977.96</v>
      </c>
      <c r="Y119">
        <v>370445.96</v>
      </c>
      <c r="Z119">
        <v>301710.04</v>
      </c>
      <c r="AA119">
        <v>438675.64</v>
      </c>
      <c r="AB119">
        <v>563766</v>
      </c>
      <c r="AC119">
        <v>436606.68</v>
      </c>
      <c r="AD119">
        <v>2932915.25</v>
      </c>
      <c r="AE119">
        <v>1066768.53</v>
      </c>
      <c r="AF119">
        <v>476122.41</v>
      </c>
      <c r="AG119">
        <v>781632.77</v>
      </c>
      <c r="AH119">
        <v>644033.36</v>
      </c>
      <c r="AI119">
        <v>677370.02</v>
      </c>
      <c r="AJ119">
        <v>641798.65</v>
      </c>
      <c r="AK119">
        <v>650760.75</v>
      </c>
      <c r="AL119">
        <v>4938486.49</v>
      </c>
      <c r="AN119">
        <v>8920000</v>
      </c>
      <c r="AO119">
        <v>12560000</v>
      </c>
      <c r="AP119">
        <v>21480000</v>
      </c>
      <c r="AQ119" t="s">
        <v>120</v>
      </c>
      <c r="AR119" t="s">
        <v>116</v>
      </c>
      <c r="AS119">
        <v>603</v>
      </c>
      <c r="AT119">
        <v>321884</v>
      </c>
      <c r="AU119" t="s">
        <v>403</v>
      </c>
      <c r="AV119" t="s">
        <v>144</v>
      </c>
      <c r="AW119">
        <v>4823244.11</v>
      </c>
      <c r="AX119">
        <v>4938486.49</v>
      </c>
      <c r="AY119">
        <v>311032.34</v>
      </c>
      <c r="AZ119">
        <v>11.8629378456874</v>
      </c>
      <c r="BA119">
        <v>115242.38</v>
      </c>
      <c r="BB119">
        <v>2.38931261557068</v>
      </c>
      <c r="BC119">
        <v>1.83961079711222</v>
      </c>
      <c r="BD119">
        <v>1.68381493123608</v>
      </c>
      <c r="BE119">
        <v>-0.155795865876137</v>
      </c>
      <c r="BF119">
        <v>0</v>
      </c>
    </row>
    <row r="120" spans="1:58" ht="15">
      <c r="A120" t="s">
        <v>404</v>
      </c>
      <c r="B120">
        <v>5700</v>
      </c>
      <c r="C120">
        <v>2151</v>
      </c>
      <c r="D120" t="s">
        <v>113</v>
      </c>
      <c r="G120">
        <v>116094.7</v>
      </c>
      <c r="H120">
        <v>114564.31</v>
      </c>
      <c r="I120">
        <v>428276.23</v>
      </c>
      <c r="J120">
        <v>172766.36</v>
      </c>
      <c r="K120">
        <v>147263.36</v>
      </c>
      <c r="L120">
        <v>191666.86</v>
      </c>
      <c r="M120">
        <v>124340.12</v>
      </c>
      <c r="N120">
        <v>1294971.94</v>
      </c>
      <c r="O120">
        <v>179343.5</v>
      </c>
      <c r="P120">
        <v>178624.62</v>
      </c>
      <c r="Q120">
        <v>194569.21</v>
      </c>
      <c r="R120">
        <v>233467.62</v>
      </c>
      <c r="S120">
        <v>272947.71</v>
      </c>
      <c r="T120">
        <v>273742.95</v>
      </c>
      <c r="U120">
        <v>229633.03</v>
      </c>
      <c r="V120">
        <v>1562328.64</v>
      </c>
      <c r="W120">
        <v>134180.73</v>
      </c>
      <c r="X120">
        <v>151810.48</v>
      </c>
      <c r="Y120">
        <v>420540.34</v>
      </c>
      <c r="Z120">
        <v>166857.42</v>
      </c>
      <c r="AA120">
        <v>149473.03</v>
      </c>
      <c r="AB120">
        <v>129877.88</v>
      </c>
      <c r="AC120">
        <v>98936.86</v>
      </c>
      <c r="AD120">
        <v>1251676.74</v>
      </c>
      <c r="AE120">
        <v>145674.34</v>
      </c>
      <c r="AF120">
        <v>203345.27</v>
      </c>
      <c r="AG120">
        <v>237415.89</v>
      </c>
      <c r="AH120">
        <v>261777.67</v>
      </c>
      <c r="AI120">
        <v>279307.32</v>
      </c>
      <c r="AJ120">
        <v>321172.25</v>
      </c>
      <c r="AK120">
        <v>268462.24</v>
      </c>
      <c r="AL120">
        <v>1717154.98</v>
      </c>
      <c r="AM120" t="s">
        <v>405</v>
      </c>
      <c r="AO120">
        <v>900000</v>
      </c>
      <c r="AP120">
        <v>900000</v>
      </c>
      <c r="AQ120" t="s">
        <v>120</v>
      </c>
      <c r="AR120" t="s">
        <v>116</v>
      </c>
      <c r="AS120">
        <v>740</v>
      </c>
      <c r="AT120">
        <v>98975.05</v>
      </c>
      <c r="AU120" t="s">
        <v>406</v>
      </c>
      <c r="AV120" t="s">
        <v>122</v>
      </c>
      <c r="AW120">
        <v>1562328.64</v>
      </c>
      <c r="AX120">
        <v>1717154.98</v>
      </c>
      <c r="AY120">
        <v>-43295.2</v>
      </c>
      <c r="AZ120">
        <v>-3.34333113040271</v>
      </c>
      <c r="BA120">
        <v>154826.34</v>
      </c>
      <c r="BB120">
        <v>9.90997259065801</v>
      </c>
      <c r="BC120">
        <v>1.20645752370511</v>
      </c>
      <c r="BD120">
        <v>1.37188375011267</v>
      </c>
      <c r="BE120">
        <v>0.165426226407561</v>
      </c>
      <c r="BF120">
        <v>0</v>
      </c>
    </row>
    <row r="121" spans="1:58" ht="15">
      <c r="A121" t="s">
        <v>407</v>
      </c>
      <c r="B121">
        <v>4861</v>
      </c>
      <c r="C121">
        <v>1866</v>
      </c>
      <c r="D121" t="s">
        <v>113</v>
      </c>
      <c r="N121">
        <v>469920</v>
      </c>
      <c r="V121">
        <v>1189414</v>
      </c>
      <c r="AD121">
        <v>538197</v>
      </c>
      <c r="AL121">
        <v>1248957</v>
      </c>
      <c r="AP121">
        <v>2549860</v>
      </c>
      <c r="AR121" t="s">
        <v>116</v>
      </c>
      <c r="AS121">
        <v>64</v>
      </c>
      <c r="AT121">
        <v>23215</v>
      </c>
      <c r="AU121" t="s">
        <v>408</v>
      </c>
      <c r="AV121" t="s">
        <v>122</v>
      </c>
      <c r="AW121">
        <v>1189414</v>
      </c>
      <c r="AX121">
        <v>1248957</v>
      </c>
      <c r="AY121">
        <v>68277</v>
      </c>
      <c r="AZ121">
        <v>14.5294943820225</v>
      </c>
      <c r="BA121">
        <v>59543</v>
      </c>
      <c r="BB121">
        <v>5.00607862359111</v>
      </c>
      <c r="BC121">
        <v>2.53109891045284</v>
      </c>
      <c r="BD121">
        <v>2.32063166461351</v>
      </c>
      <c r="BE121">
        <v>-0.210467245839328</v>
      </c>
      <c r="BF121">
        <v>0</v>
      </c>
    </row>
    <row r="122" spans="1:58" ht="15">
      <c r="A122" t="s">
        <v>409</v>
      </c>
      <c r="B122">
        <v>30000</v>
      </c>
      <c r="C122">
        <v>8751</v>
      </c>
      <c r="D122" t="s">
        <v>113</v>
      </c>
      <c r="G122">
        <v>1423320.42</v>
      </c>
      <c r="H122">
        <v>1535612.42</v>
      </c>
      <c r="I122">
        <v>1573408.42</v>
      </c>
      <c r="J122">
        <v>1356513.25</v>
      </c>
      <c r="K122">
        <v>1781286.25</v>
      </c>
      <c r="L122">
        <v>1680309.25</v>
      </c>
      <c r="M122">
        <v>1614026.25</v>
      </c>
      <c r="N122">
        <v>10964476.26</v>
      </c>
      <c r="O122">
        <v>1600926</v>
      </c>
      <c r="P122">
        <v>1459546</v>
      </c>
      <c r="Q122">
        <v>1661368</v>
      </c>
      <c r="R122">
        <v>1941378</v>
      </c>
      <c r="S122">
        <v>2031130</v>
      </c>
      <c r="T122">
        <v>1997593</v>
      </c>
      <c r="U122">
        <v>1994611</v>
      </c>
      <c r="V122">
        <v>12686552</v>
      </c>
      <c r="W122">
        <v>1501811.25</v>
      </c>
      <c r="X122">
        <v>1821571.25</v>
      </c>
      <c r="Y122">
        <v>2340508.25</v>
      </c>
      <c r="Z122">
        <v>1618756.49</v>
      </c>
      <c r="AA122">
        <v>2032091.01</v>
      </c>
      <c r="AB122">
        <v>1797425.75</v>
      </c>
      <c r="AC122">
        <v>1536983.75</v>
      </c>
      <c r="AD122">
        <v>12649147.75</v>
      </c>
      <c r="AE122">
        <v>1158716</v>
      </c>
      <c r="AF122">
        <v>1950897</v>
      </c>
      <c r="AG122">
        <v>1958344</v>
      </c>
      <c r="AH122">
        <v>2276087.75</v>
      </c>
      <c r="AI122">
        <v>2114855.25</v>
      </c>
      <c r="AJ122">
        <v>1993447</v>
      </c>
      <c r="AK122">
        <v>2005943</v>
      </c>
      <c r="AL122">
        <v>13458290</v>
      </c>
      <c r="AM122" t="s">
        <v>410</v>
      </c>
      <c r="AN122">
        <v>14814399</v>
      </c>
      <c r="AO122">
        <v>15698352</v>
      </c>
      <c r="AP122">
        <v>30512751</v>
      </c>
      <c r="AQ122" t="s">
        <v>120</v>
      </c>
      <c r="AR122" t="s">
        <v>116</v>
      </c>
      <c r="AS122">
        <v>303</v>
      </c>
      <c r="AT122">
        <v>79924.31</v>
      </c>
      <c r="AU122" t="s">
        <v>411</v>
      </c>
      <c r="AV122" t="s">
        <v>144</v>
      </c>
      <c r="AW122">
        <v>12686552</v>
      </c>
      <c r="AX122">
        <v>13458290</v>
      </c>
      <c r="AY122">
        <v>1684671.49</v>
      </c>
      <c r="AZ122">
        <v>15.3648149720195</v>
      </c>
      <c r="BA122">
        <v>771738</v>
      </c>
      <c r="BB122">
        <v>6.08311856523348</v>
      </c>
      <c r="BC122">
        <v>1.15705955297495</v>
      </c>
      <c r="BD122">
        <v>1.06396812386036</v>
      </c>
      <c r="BE122">
        <v>-0.0930914291145848</v>
      </c>
      <c r="BF122">
        <v>0</v>
      </c>
    </row>
    <row r="123" spans="1:58" ht="15">
      <c r="A123" t="s">
        <v>412</v>
      </c>
      <c r="B123">
        <v>40</v>
      </c>
      <c r="C123">
        <v>1</v>
      </c>
      <c r="D123" t="s">
        <v>135</v>
      </c>
      <c r="I123">
        <v>10338</v>
      </c>
      <c r="L123">
        <v>10338</v>
      </c>
      <c r="M123">
        <v>3446</v>
      </c>
      <c r="N123">
        <v>24118</v>
      </c>
      <c r="Q123">
        <v>17184</v>
      </c>
      <c r="T123">
        <v>17184</v>
      </c>
      <c r="U123">
        <v>5728</v>
      </c>
      <c r="V123">
        <v>40095</v>
      </c>
      <c r="Y123">
        <v>10137</v>
      </c>
      <c r="AB123">
        <v>10137</v>
      </c>
      <c r="AC123">
        <v>3379</v>
      </c>
      <c r="AD123">
        <v>23651</v>
      </c>
      <c r="AG123">
        <v>22137</v>
      </c>
      <c r="AJ123">
        <v>22137</v>
      </c>
      <c r="AK123">
        <v>7379</v>
      </c>
      <c r="AL123">
        <v>51653</v>
      </c>
      <c r="AM123" t="s">
        <v>413</v>
      </c>
      <c r="AO123">
        <v>271862</v>
      </c>
      <c r="AP123">
        <v>271862</v>
      </c>
      <c r="AQ123" t="s">
        <v>120</v>
      </c>
      <c r="AR123" t="s">
        <v>116</v>
      </c>
      <c r="AS123">
        <v>0</v>
      </c>
      <c r="AT123">
        <v>0</v>
      </c>
      <c r="AU123" t="s">
        <v>414</v>
      </c>
      <c r="AV123" t="s">
        <v>129</v>
      </c>
      <c r="AW123">
        <v>40095</v>
      </c>
      <c r="AX123">
        <v>51653</v>
      </c>
      <c r="AY123">
        <v>-467</v>
      </c>
      <c r="AZ123">
        <v>-1.93631312712497</v>
      </c>
      <c r="BA123">
        <v>11558</v>
      </c>
      <c r="BB123">
        <v>28.8265369746851</v>
      </c>
      <c r="BC123">
        <v>1.66245128120076</v>
      </c>
      <c r="BD123">
        <v>2.18396685129593</v>
      </c>
      <c r="BE123">
        <v>0.521515570095165</v>
      </c>
      <c r="BF123">
        <v>0</v>
      </c>
    </row>
    <row r="124" spans="1:58" ht="15">
      <c r="A124" t="s">
        <v>415</v>
      </c>
      <c r="B124">
        <v>50</v>
      </c>
      <c r="C124">
        <v>20</v>
      </c>
      <c r="D124" t="s">
        <v>189</v>
      </c>
      <c r="Q124">
        <v>6756.42</v>
      </c>
      <c r="S124">
        <v>8378.74</v>
      </c>
      <c r="U124">
        <v>7171.1</v>
      </c>
      <c r="V124">
        <v>22306.26</v>
      </c>
      <c r="AG124">
        <v>7045.41</v>
      </c>
      <c r="AI124">
        <v>8243.86</v>
      </c>
      <c r="AK124">
        <v>6532.82</v>
      </c>
      <c r="AL124">
        <v>21822.09</v>
      </c>
      <c r="AM124" t="s">
        <v>416</v>
      </c>
      <c r="AQ124" t="s">
        <v>120</v>
      </c>
      <c r="AR124" t="s">
        <v>116</v>
      </c>
      <c r="AS124">
        <v>0</v>
      </c>
      <c r="AT124">
        <v>0</v>
      </c>
      <c r="AU124" t="s">
        <v>417</v>
      </c>
      <c r="AV124" t="s">
        <v>129</v>
      </c>
      <c r="AW124">
        <v>22306.26</v>
      </c>
      <c r="AX124">
        <v>21822.09</v>
      </c>
      <c r="BA124">
        <v>-484.169999999998</v>
      </c>
      <c r="BB124">
        <v>-2.17055660608277</v>
      </c>
      <c r="BF124">
        <v>0</v>
      </c>
    </row>
    <row r="125" spans="1:58" ht="15">
      <c r="A125" t="s">
        <v>418</v>
      </c>
      <c r="B125">
        <v>186</v>
      </c>
      <c r="C125">
        <v>56</v>
      </c>
      <c r="D125" t="s">
        <v>113</v>
      </c>
      <c r="N125">
        <v>20370.18</v>
      </c>
      <c r="V125">
        <v>23387.58</v>
      </c>
      <c r="AD125">
        <v>19121.63</v>
      </c>
      <c r="AL125">
        <v>24598.02</v>
      </c>
      <c r="AO125">
        <v>90000</v>
      </c>
      <c r="AP125">
        <v>90000</v>
      </c>
      <c r="AQ125" t="s">
        <v>120</v>
      </c>
      <c r="AR125" t="s">
        <v>116</v>
      </c>
      <c r="AS125">
        <v>1</v>
      </c>
      <c r="AU125" t="s">
        <v>419</v>
      </c>
      <c r="AV125" t="s">
        <v>129</v>
      </c>
      <c r="AW125">
        <v>23387.58</v>
      </c>
      <c r="AX125">
        <v>24598.02</v>
      </c>
      <c r="AY125">
        <v>-1248.55</v>
      </c>
      <c r="AZ125">
        <v>-6.12930273566556</v>
      </c>
      <c r="BA125">
        <v>1210.44</v>
      </c>
      <c r="BB125">
        <v>5.17556754482507</v>
      </c>
      <c r="BC125">
        <v>1.14812829341714</v>
      </c>
      <c r="BD125">
        <v>1.28639765543</v>
      </c>
      <c r="BE125">
        <v>0.13826936201286</v>
      </c>
      <c r="BF125">
        <v>0</v>
      </c>
    </row>
    <row r="126" spans="1:58" ht="15">
      <c r="A126" t="s">
        <v>420</v>
      </c>
      <c r="B126">
        <v>11000</v>
      </c>
      <c r="C126">
        <v>3804</v>
      </c>
      <c r="D126" t="s">
        <v>189</v>
      </c>
      <c r="E126" t="s">
        <v>421</v>
      </c>
      <c r="F126" t="s">
        <v>116</v>
      </c>
      <c r="G126">
        <v>299792</v>
      </c>
      <c r="H126">
        <v>182686</v>
      </c>
      <c r="I126">
        <v>1619347</v>
      </c>
      <c r="J126">
        <v>75095</v>
      </c>
      <c r="K126">
        <v>179121</v>
      </c>
      <c r="L126">
        <v>336496</v>
      </c>
      <c r="M126">
        <v>1621105</v>
      </c>
      <c r="N126">
        <v>4313642</v>
      </c>
      <c r="O126">
        <v>290629</v>
      </c>
      <c r="P126">
        <v>389527</v>
      </c>
      <c r="Q126">
        <v>372615</v>
      </c>
      <c r="R126">
        <v>429894</v>
      </c>
      <c r="S126">
        <v>468644</v>
      </c>
      <c r="T126">
        <v>482134</v>
      </c>
      <c r="U126">
        <v>417159</v>
      </c>
      <c r="V126">
        <v>2850602</v>
      </c>
      <c r="W126">
        <v>1018034</v>
      </c>
      <c r="X126">
        <v>224134</v>
      </c>
      <c r="Y126">
        <v>1087852</v>
      </c>
      <c r="Z126">
        <v>40212</v>
      </c>
      <c r="AA126">
        <v>201729</v>
      </c>
      <c r="AB126">
        <v>141141</v>
      </c>
      <c r="AC126">
        <v>386175</v>
      </c>
      <c r="AD126">
        <v>3099277</v>
      </c>
      <c r="AE126">
        <v>336324</v>
      </c>
      <c r="AF126">
        <v>384912</v>
      </c>
      <c r="AG126">
        <v>957594</v>
      </c>
      <c r="AH126">
        <v>501237</v>
      </c>
      <c r="AI126">
        <v>518974</v>
      </c>
      <c r="AJ126">
        <v>548668</v>
      </c>
      <c r="AK126">
        <v>501348</v>
      </c>
      <c r="AL126">
        <v>3749057</v>
      </c>
      <c r="AM126" t="s">
        <v>422</v>
      </c>
      <c r="AO126">
        <v>2151978</v>
      </c>
      <c r="AQ126" t="s">
        <v>120</v>
      </c>
      <c r="AR126" t="s">
        <v>116</v>
      </c>
      <c r="AS126">
        <v>179</v>
      </c>
      <c r="AT126">
        <v>73628</v>
      </c>
      <c r="AV126" t="s">
        <v>144</v>
      </c>
      <c r="AW126">
        <v>2850602</v>
      </c>
      <c r="AX126">
        <v>3749057</v>
      </c>
      <c r="AY126">
        <v>-1214365</v>
      </c>
      <c r="AZ126">
        <v>-28.1517335003693</v>
      </c>
      <c r="BA126">
        <v>898455</v>
      </c>
      <c r="BB126">
        <v>31.5180793390308</v>
      </c>
      <c r="BC126">
        <v>0.660834162872116</v>
      </c>
      <c r="BD126">
        <v>1.20965534865067</v>
      </c>
      <c r="BE126">
        <v>0.548821185778553</v>
      </c>
      <c r="BF126">
        <v>0</v>
      </c>
    </row>
    <row r="127" spans="1:58" ht="15">
      <c r="A127" t="s">
        <v>423</v>
      </c>
      <c r="B127">
        <v>46300</v>
      </c>
      <c r="C127">
        <v>6937</v>
      </c>
      <c r="D127" t="s">
        <v>189</v>
      </c>
      <c r="F127" t="s">
        <v>116</v>
      </c>
      <c r="G127">
        <v>495455</v>
      </c>
      <c r="H127">
        <v>325455</v>
      </c>
      <c r="I127">
        <v>603972</v>
      </c>
      <c r="J127">
        <v>542730</v>
      </c>
      <c r="K127">
        <v>524647</v>
      </c>
      <c r="L127">
        <v>541667</v>
      </c>
      <c r="M127">
        <v>416611</v>
      </c>
      <c r="N127">
        <v>3450959</v>
      </c>
      <c r="O127">
        <v>441019</v>
      </c>
      <c r="P127">
        <v>525642</v>
      </c>
      <c r="Q127">
        <v>499278</v>
      </c>
      <c r="R127">
        <v>563221</v>
      </c>
      <c r="S127">
        <v>576153</v>
      </c>
      <c r="T127">
        <v>657383</v>
      </c>
      <c r="U127">
        <v>564714</v>
      </c>
      <c r="V127">
        <v>3827714</v>
      </c>
      <c r="W127">
        <v>520873</v>
      </c>
      <c r="X127">
        <v>781855</v>
      </c>
      <c r="Y127">
        <v>556022</v>
      </c>
      <c r="Z127">
        <v>652715</v>
      </c>
      <c r="AA127">
        <v>299561</v>
      </c>
      <c r="AB127">
        <v>770795</v>
      </c>
      <c r="AC127">
        <v>492447</v>
      </c>
      <c r="AD127">
        <v>4074268</v>
      </c>
      <c r="AE127">
        <v>555438</v>
      </c>
      <c r="AF127">
        <v>645744</v>
      </c>
      <c r="AG127">
        <v>600086</v>
      </c>
      <c r="AH127">
        <v>782997</v>
      </c>
      <c r="AI127">
        <v>708081</v>
      </c>
      <c r="AJ127">
        <v>843108</v>
      </c>
      <c r="AK127">
        <v>691328</v>
      </c>
      <c r="AL127">
        <v>4826782</v>
      </c>
      <c r="AN127">
        <v>7300000</v>
      </c>
      <c r="AQ127" t="s">
        <v>115</v>
      </c>
      <c r="AR127" t="s">
        <v>116</v>
      </c>
      <c r="AS127">
        <v>344</v>
      </c>
      <c r="AT127">
        <v>71233.16</v>
      </c>
      <c r="AU127" t="s">
        <v>424</v>
      </c>
      <c r="AV127" t="s">
        <v>144</v>
      </c>
      <c r="AW127">
        <v>3827714</v>
      </c>
      <c r="AX127">
        <v>4826782</v>
      </c>
      <c r="AY127">
        <v>623309</v>
      </c>
      <c r="AZ127">
        <v>18.0619068496612</v>
      </c>
      <c r="BA127">
        <v>999068</v>
      </c>
      <c r="BB127">
        <v>26.1009051355457</v>
      </c>
      <c r="BC127">
        <v>1.10917400061838</v>
      </c>
      <c r="BD127">
        <v>1.18469919013673</v>
      </c>
      <c r="BE127">
        <v>0.0755251895183526</v>
      </c>
      <c r="BF127">
        <v>0</v>
      </c>
    </row>
    <row r="128" spans="1:58" ht="15">
      <c r="A128" t="s">
        <v>425</v>
      </c>
      <c r="B128">
        <v>6813</v>
      </c>
      <c r="C128">
        <v>1856</v>
      </c>
      <c r="D128" t="s">
        <v>189</v>
      </c>
      <c r="F128" t="s">
        <v>116</v>
      </c>
      <c r="G128">
        <v>88743</v>
      </c>
      <c r="H128">
        <v>108469</v>
      </c>
      <c r="I128">
        <v>177213</v>
      </c>
      <c r="J128">
        <v>80188</v>
      </c>
      <c r="K128">
        <v>108574</v>
      </c>
      <c r="L128">
        <v>129475</v>
      </c>
      <c r="M128">
        <v>110685</v>
      </c>
      <c r="N128">
        <v>803347</v>
      </c>
      <c r="O128">
        <v>106570</v>
      </c>
      <c r="P128">
        <v>188759</v>
      </c>
      <c r="Q128">
        <v>114228</v>
      </c>
      <c r="R128">
        <v>196524</v>
      </c>
      <c r="S128">
        <v>109379</v>
      </c>
      <c r="T128">
        <v>227110</v>
      </c>
      <c r="U128">
        <v>129380</v>
      </c>
      <c r="V128">
        <v>1071950</v>
      </c>
      <c r="W128">
        <v>69214</v>
      </c>
      <c r="X128">
        <v>81196</v>
      </c>
      <c r="Y128">
        <v>555971</v>
      </c>
      <c r="Z128">
        <v>89896</v>
      </c>
      <c r="AA128">
        <v>103887</v>
      </c>
      <c r="AB128">
        <v>132293</v>
      </c>
      <c r="AC128">
        <v>109147</v>
      </c>
      <c r="AD128">
        <v>1141604</v>
      </c>
      <c r="AE128">
        <v>99514</v>
      </c>
      <c r="AF128">
        <v>174655</v>
      </c>
      <c r="AG128">
        <v>182216</v>
      </c>
      <c r="AH128">
        <v>220716</v>
      </c>
      <c r="AI128">
        <v>102188</v>
      </c>
      <c r="AJ128">
        <v>232784</v>
      </c>
      <c r="AK128">
        <v>134687</v>
      </c>
      <c r="AL128">
        <v>1146760</v>
      </c>
      <c r="AN128">
        <v>0</v>
      </c>
      <c r="AO128">
        <v>0</v>
      </c>
      <c r="AP128">
        <v>0</v>
      </c>
      <c r="AQ128" t="s">
        <v>120</v>
      </c>
      <c r="AR128" t="s">
        <v>116</v>
      </c>
      <c r="AS128">
        <v>111</v>
      </c>
      <c r="AT128">
        <v>27806</v>
      </c>
      <c r="AU128" t="s">
        <v>426</v>
      </c>
      <c r="AV128" t="s">
        <v>122</v>
      </c>
      <c r="AW128">
        <v>1071950</v>
      </c>
      <c r="AX128">
        <v>1146760</v>
      </c>
      <c r="AY128">
        <v>338257</v>
      </c>
      <c r="AZ128">
        <v>42.1059641723937</v>
      </c>
      <c r="BA128">
        <v>74810</v>
      </c>
      <c r="BB128">
        <v>6.97887028312888</v>
      </c>
      <c r="BC128">
        <v>1.33435489271759</v>
      </c>
      <c r="BD128">
        <v>1.00451645228994</v>
      </c>
      <c r="BE128">
        <v>-0.329838440427657</v>
      </c>
      <c r="BF128">
        <v>0</v>
      </c>
    </row>
    <row r="129" spans="1:58" ht="15">
      <c r="A129" t="s">
        <v>427</v>
      </c>
      <c r="B129">
        <v>40702</v>
      </c>
      <c r="C129">
        <v>9433</v>
      </c>
      <c r="D129" t="s">
        <v>189</v>
      </c>
      <c r="F129" t="s">
        <v>116</v>
      </c>
      <c r="G129">
        <v>413736</v>
      </c>
      <c r="H129">
        <v>408326</v>
      </c>
      <c r="I129">
        <v>2693654</v>
      </c>
      <c r="J129">
        <v>483308</v>
      </c>
      <c r="K129">
        <v>266477</v>
      </c>
      <c r="L129">
        <v>175494</v>
      </c>
      <c r="M129">
        <v>564168</v>
      </c>
      <c r="N129">
        <v>5005163</v>
      </c>
      <c r="O129">
        <v>623573</v>
      </c>
      <c r="P129">
        <v>903894</v>
      </c>
      <c r="Q129">
        <v>2620551</v>
      </c>
      <c r="R129">
        <v>24575.21</v>
      </c>
      <c r="S129">
        <v>968467</v>
      </c>
      <c r="T129">
        <v>1283202</v>
      </c>
      <c r="U129">
        <v>1014552</v>
      </c>
      <c r="V129">
        <v>7438814.21</v>
      </c>
      <c r="W129">
        <v>388805</v>
      </c>
      <c r="X129">
        <v>683251</v>
      </c>
      <c r="Y129">
        <v>482131</v>
      </c>
      <c r="Z129">
        <v>481582</v>
      </c>
      <c r="AA129">
        <v>161108</v>
      </c>
      <c r="AB129">
        <v>651379</v>
      </c>
      <c r="AC129">
        <v>744644</v>
      </c>
      <c r="AD129">
        <v>3592900</v>
      </c>
      <c r="AE129">
        <v>917206</v>
      </c>
      <c r="AF129">
        <v>685465</v>
      </c>
      <c r="AG129">
        <v>2863491</v>
      </c>
      <c r="AH129">
        <v>129048</v>
      </c>
      <c r="AI129">
        <v>1065026</v>
      </c>
      <c r="AJ129">
        <v>914828</v>
      </c>
      <c r="AK129">
        <v>1043934</v>
      </c>
      <c r="AL129">
        <v>7618998</v>
      </c>
      <c r="AN129">
        <v>4330134.23</v>
      </c>
      <c r="AO129">
        <v>15047677.74</v>
      </c>
      <c r="AP129">
        <v>19377811.97</v>
      </c>
      <c r="AQ129" t="s">
        <v>115</v>
      </c>
      <c r="AR129" t="s">
        <v>116</v>
      </c>
      <c r="AS129">
        <v>1266</v>
      </c>
      <c r="AT129">
        <v>122688.49</v>
      </c>
      <c r="AV129" t="s">
        <v>144</v>
      </c>
      <c r="AW129">
        <v>7438814.21</v>
      </c>
      <c r="AX129">
        <v>7618998</v>
      </c>
      <c r="AY129">
        <v>-1412263</v>
      </c>
      <c r="AZ129">
        <v>-28.2161240303263</v>
      </c>
      <c r="BA129">
        <v>180183.79</v>
      </c>
      <c r="BB129">
        <v>2.42221118733923</v>
      </c>
      <c r="BC129">
        <v>1.48622816279909</v>
      </c>
      <c r="BD129">
        <v>2.12057056973475</v>
      </c>
      <c r="BE129">
        <v>0.634342406935661</v>
      </c>
      <c r="BF129">
        <v>0</v>
      </c>
    </row>
    <row r="130" spans="1:58" ht="15">
      <c r="A130" t="s">
        <v>428</v>
      </c>
      <c r="B130">
        <v>3405</v>
      </c>
      <c r="C130">
        <v>1294</v>
      </c>
      <c r="D130" t="s">
        <v>113</v>
      </c>
      <c r="E130" t="s">
        <v>429</v>
      </c>
      <c r="F130" t="s">
        <v>116</v>
      </c>
      <c r="N130">
        <v>937126.31</v>
      </c>
      <c r="V130">
        <v>1120018.66</v>
      </c>
      <c r="AD130">
        <v>2120393.79</v>
      </c>
      <c r="AL130">
        <v>1537173.77</v>
      </c>
      <c r="AM130" t="s">
        <v>430</v>
      </c>
      <c r="AO130">
        <v>2600000</v>
      </c>
      <c r="AP130">
        <v>2600000</v>
      </c>
      <c r="AQ130" t="s">
        <v>120</v>
      </c>
      <c r="AR130" t="s">
        <v>116</v>
      </c>
      <c r="AS130">
        <v>110</v>
      </c>
      <c r="AT130">
        <v>17772.27</v>
      </c>
      <c r="AV130" t="s">
        <v>122</v>
      </c>
      <c r="AW130">
        <v>1120018.66</v>
      </c>
      <c r="AX130">
        <v>1537173.77</v>
      </c>
      <c r="AY130">
        <v>1183267.48</v>
      </c>
      <c r="AZ130">
        <v>126.265527642693</v>
      </c>
      <c r="BA130">
        <v>417155.11</v>
      </c>
      <c r="BB130">
        <v>37.2453714297939</v>
      </c>
      <c r="BC130">
        <v>1.19516296581194</v>
      </c>
      <c r="BD130">
        <v>0.724947308018668</v>
      </c>
      <c r="BE130">
        <v>-0.470215657793273</v>
      </c>
      <c r="BF130">
        <v>0</v>
      </c>
    </row>
    <row r="131" spans="1:58" ht="15">
      <c r="A131" t="s">
        <v>431</v>
      </c>
      <c r="B131">
        <v>20320</v>
      </c>
      <c r="C131">
        <v>4384</v>
      </c>
      <c r="D131" t="s">
        <v>189</v>
      </c>
      <c r="F131" t="s">
        <v>127</v>
      </c>
      <c r="G131">
        <v>203623.91</v>
      </c>
      <c r="H131">
        <v>532535.19</v>
      </c>
      <c r="I131">
        <v>1293528</v>
      </c>
      <c r="J131">
        <v>330903.76</v>
      </c>
      <c r="K131">
        <v>137329.96</v>
      </c>
      <c r="L131">
        <v>443880.89</v>
      </c>
      <c r="M131">
        <v>442728.07</v>
      </c>
      <c r="N131">
        <v>3384529.78</v>
      </c>
      <c r="O131">
        <v>6133.5</v>
      </c>
      <c r="P131">
        <v>824702.37</v>
      </c>
      <c r="Q131">
        <v>1418926.26</v>
      </c>
      <c r="R131">
        <v>1701</v>
      </c>
      <c r="S131">
        <v>12639.81</v>
      </c>
      <c r="T131">
        <v>600026.23</v>
      </c>
      <c r="U131">
        <v>11719.25</v>
      </c>
      <c r="V131">
        <v>2875848.42</v>
      </c>
      <c r="W131">
        <v>429376.03</v>
      </c>
      <c r="X131">
        <v>397099.88</v>
      </c>
      <c r="Y131">
        <v>2717069.55</v>
      </c>
      <c r="Z131">
        <v>449810.59</v>
      </c>
      <c r="AA131">
        <v>183026.81</v>
      </c>
      <c r="AB131">
        <v>430496.92</v>
      </c>
      <c r="AC131">
        <v>348304.16</v>
      </c>
      <c r="AD131">
        <v>4955183.94</v>
      </c>
      <c r="AE131">
        <v>201</v>
      </c>
      <c r="AF131">
        <v>970754.84</v>
      </c>
      <c r="AG131">
        <v>1524394.55</v>
      </c>
      <c r="AI131">
        <v>176</v>
      </c>
      <c r="AJ131">
        <v>704457.22</v>
      </c>
      <c r="AK131">
        <v>9367.79</v>
      </c>
      <c r="AL131">
        <v>3209351.4</v>
      </c>
      <c r="AM131" t="s">
        <v>432</v>
      </c>
      <c r="AO131">
        <v>1079607</v>
      </c>
      <c r="AP131">
        <v>1079607</v>
      </c>
      <c r="AQ131" t="s">
        <v>120</v>
      </c>
      <c r="AR131" t="s">
        <v>116</v>
      </c>
      <c r="AS131">
        <v>839</v>
      </c>
      <c r="AT131">
        <v>227285</v>
      </c>
      <c r="AV131" t="s">
        <v>144</v>
      </c>
      <c r="AW131">
        <v>2875848.42</v>
      </c>
      <c r="AX131">
        <v>3209351.4</v>
      </c>
      <c r="AY131">
        <v>1570654.16</v>
      </c>
      <c r="AZ131">
        <v>46.4068648259907</v>
      </c>
      <c r="BA131">
        <v>333502.98</v>
      </c>
      <c r="BB131">
        <v>11.5966814412284</v>
      </c>
      <c r="BC131">
        <v>0.849703978672039</v>
      </c>
      <c r="BD131">
        <v>0.647675533110482</v>
      </c>
      <c r="BE131">
        <v>-0.202028445561557</v>
      </c>
      <c r="BF131">
        <v>0</v>
      </c>
    </row>
    <row r="132" spans="1:58" ht="15">
      <c r="A132" t="s">
        <v>433</v>
      </c>
      <c r="B132">
        <v>25000</v>
      </c>
      <c r="C132">
        <v>4280</v>
      </c>
      <c r="D132" t="s">
        <v>189</v>
      </c>
      <c r="F132" t="s">
        <v>116</v>
      </c>
      <c r="N132">
        <v>2755771</v>
      </c>
      <c r="O132">
        <v>309712</v>
      </c>
      <c r="P132">
        <v>451138</v>
      </c>
      <c r="Q132">
        <v>354952</v>
      </c>
      <c r="R132">
        <v>435804</v>
      </c>
      <c r="S132">
        <v>381570</v>
      </c>
      <c r="T132">
        <v>586093</v>
      </c>
      <c r="U132">
        <v>428638</v>
      </c>
      <c r="V132">
        <v>2947907</v>
      </c>
      <c r="AD132">
        <v>2596870</v>
      </c>
      <c r="AE132">
        <v>335663</v>
      </c>
      <c r="AF132">
        <v>444715</v>
      </c>
      <c r="AG132">
        <v>498377</v>
      </c>
      <c r="AH132">
        <v>528580</v>
      </c>
      <c r="AI132">
        <v>451764</v>
      </c>
      <c r="AJ132">
        <v>578791</v>
      </c>
      <c r="AK132">
        <v>410624</v>
      </c>
      <c r="AL132">
        <v>3248514</v>
      </c>
      <c r="AM132" t="s">
        <v>434</v>
      </c>
      <c r="AP132">
        <v>6913912</v>
      </c>
      <c r="AQ132" t="s">
        <v>115</v>
      </c>
      <c r="AR132" t="s">
        <v>116</v>
      </c>
      <c r="AS132">
        <v>41</v>
      </c>
      <c r="AT132">
        <v>24358.65</v>
      </c>
      <c r="AU132" t="s">
        <v>435</v>
      </c>
      <c r="AV132" t="s">
        <v>144</v>
      </c>
      <c r="AW132">
        <v>2947907</v>
      </c>
      <c r="AX132">
        <v>3248514</v>
      </c>
      <c r="AY132">
        <v>-158901</v>
      </c>
      <c r="AZ132">
        <v>-5.76611772168297</v>
      </c>
      <c r="BA132">
        <v>300607</v>
      </c>
      <c r="BB132">
        <v>10.1973026964555</v>
      </c>
      <c r="BC132">
        <v>1.06972132299817</v>
      </c>
      <c r="BD132">
        <v>1.25093439409751</v>
      </c>
      <c r="BE132">
        <v>0.181213071099336</v>
      </c>
      <c r="BF132">
        <v>0</v>
      </c>
    </row>
    <row r="133" spans="1:58" ht="15">
      <c r="A133" t="s">
        <v>436</v>
      </c>
      <c r="B133">
        <v>56000</v>
      </c>
      <c r="C133">
        <v>7429</v>
      </c>
      <c r="D133" t="s">
        <v>189</v>
      </c>
      <c r="E133" t="s">
        <v>437</v>
      </c>
      <c r="F133" t="s">
        <v>116</v>
      </c>
      <c r="G133">
        <v>578333.97</v>
      </c>
      <c r="H133">
        <v>456233.49</v>
      </c>
      <c r="I133">
        <v>1734926.73</v>
      </c>
      <c r="J133">
        <v>682376.57</v>
      </c>
      <c r="K133">
        <v>367152.98</v>
      </c>
      <c r="L133">
        <v>535423.84</v>
      </c>
      <c r="M133">
        <v>831321.53</v>
      </c>
      <c r="N133">
        <v>5185769.11</v>
      </c>
      <c r="O133">
        <v>500290.26</v>
      </c>
      <c r="P133">
        <v>690176.72</v>
      </c>
      <c r="Q133">
        <v>735359.73</v>
      </c>
      <c r="R133">
        <v>558814.03</v>
      </c>
      <c r="S133">
        <v>845885.46</v>
      </c>
      <c r="T133">
        <v>493169.82</v>
      </c>
      <c r="U133">
        <v>1003783.91</v>
      </c>
      <c r="V133">
        <v>4827479.93</v>
      </c>
      <c r="W133">
        <v>493276.8</v>
      </c>
      <c r="X133">
        <v>585622.49</v>
      </c>
      <c r="Y133">
        <v>2113287.89</v>
      </c>
      <c r="Z133">
        <v>713758.8</v>
      </c>
      <c r="AA133">
        <v>364867.13</v>
      </c>
      <c r="AB133">
        <v>1014699.87</v>
      </c>
      <c r="AC133">
        <v>812905.61</v>
      </c>
      <c r="AD133">
        <v>6098418.59</v>
      </c>
      <c r="AE133">
        <v>562426.2</v>
      </c>
      <c r="AF133">
        <v>500770.29</v>
      </c>
      <c r="AG133">
        <v>775990.7</v>
      </c>
      <c r="AH133">
        <v>632223.48</v>
      </c>
      <c r="AI133">
        <v>603254.76</v>
      </c>
      <c r="AJ133">
        <v>798694.53</v>
      </c>
      <c r="AK133">
        <v>655588.34</v>
      </c>
      <c r="AL133">
        <v>4528948.3</v>
      </c>
      <c r="AM133" t="s">
        <v>437</v>
      </c>
      <c r="AN133">
        <v>6632330</v>
      </c>
      <c r="AO133">
        <v>3692345</v>
      </c>
      <c r="AP133">
        <v>10324675</v>
      </c>
      <c r="AQ133" t="s">
        <v>120</v>
      </c>
      <c r="AR133" t="s">
        <v>116</v>
      </c>
      <c r="AS133">
        <v>1313</v>
      </c>
      <c r="AT133">
        <v>175196.55</v>
      </c>
      <c r="AU133" t="s">
        <v>438</v>
      </c>
      <c r="AV133" t="s">
        <v>144</v>
      </c>
      <c r="AW133">
        <v>4827479.93</v>
      </c>
      <c r="AX133">
        <v>4528948.3</v>
      </c>
      <c r="AY133">
        <v>912649.48</v>
      </c>
      <c r="AZ133">
        <v>17.5991152062688</v>
      </c>
      <c r="BA133">
        <v>-298531.63</v>
      </c>
      <c r="BB133">
        <v>-6.18400561636307</v>
      </c>
      <c r="BC133">
        <v>0.930909153030147</v>
      </c>
      <c r="BD133">
        <v>0.74264306937317</v>
      </c>
      <c r="BE133">
        <v>-0.188266083656977</v>
      </c>
      <c r="BF133">
        <v>0</v>
      </c>
    </row>
    <row r="134" spans="1:58" ht="15">
      <c r="A134" t="s">
        <v>439</v>
      </c>
      <c r="B134">
        <v>25284</v>
      </c>
      <c r="C134">
        <v>5441</v>
      </c>
      <c r="D134" t="s">
        <v>156</v>
      </c>
      <c r="E134" t="s">
        <v>440</v>
      </c>
      <c r="F134" t="s">
        <v>116</v>
      </c>
      <c r="G134">
        <v>261547</v>
      </c>
      <c r="H134">
        <v>298059</v>
      </c>
      <c r="I134">
        <v>307829</v>
      </c>
      <c r="J134">
        <v>316619</v>
      </c>
      <c r="K134">
        <v>340995</v>
      </c>
      <c r="L134">
        <v>311973</v>
      </c>
      <c r="M134">
        <v>343229</v>
      </c>
      <c r="N134">
        <v>2180251</v>
      </c>
      <c r="O134">
        <v>278774</v>
      </c>
      <c r="P134">
        <v>359384</v>
      </c>
      <c r="Q134">
        <v>342897</v>
      </c>
      <c r="R134">
        <v>373692</v>
      </c>
      <c r="S134">
        <v>356763</v>
      </c>
      <c r="T134">
        <v>404493</v>
      </c>
      <c r="U134">
        <v>355635</v>
      </c>
      <c r="V134">
        <v>2471638</v>
      </c>
      <c r="W134">
        <v>272046</v>
      </c>
      <c r="X134">
        <v>314946</v>
      </c>
      <c r="Y134">
        <v>361991</v>
      </c>
      <c r="Z134">
        <v>373676</v>
      </c>
      <c r="AA134">
        <v>365676</v>
      </c>
      <c r="AB134">
        <v>352220</v>
      </c>
      <c r="AC134">
        <v>330801</v>
      </c>
      <c r="AD134">
        <v>2371356</v>
      </c>
      <c r="AE134">
        <v>266657</v>
      </c>
      <c r="AF134">
        <v>331566</v>
      </c>
      <c r="AG134">
        <v>335631</v>
      </c>
      <c r="AH134">
        <v>400660</v>
      </c>
      <c r="AI134">
        <v>347476</v>
      </c>
      <c r="AJ134">
        <v>427297</v>
      </c>
      <c r="AK134">
        <v>357484</v>
      </c>
      <c r="AL134">
        <v>2466771</v>
      </c>
      <c r="AN134">
        <v>346692</v>
      </c>
      <c r="AO134">
        <v>2363016</v>
      </c>
      <c r="AP134">
        <v>2709708</v>
      </c>
      <c r="AQ134" t="s">
        <v>115</v>
      </c>
      <c r="AR134" t="s">
        <v>116</v>
      </c>
      <c r="AS134">
        <v>264</v>
      </c>
      <c r="AT134">
        <v>50906</v>
      </c>
      <c r="AU134" t="s">
        <v>441</v>
      </c>
      <c r="AV134" t="s">
        <v>144</v>
      </c>
      <c r="AW134">
        <v>2471638</v>
      </c>
      <c r="AX134">
        <v>2466771</v>
      </c>
      <c r="AY134">
        <v>191105</v>
      </c>
      <c r="AZ134">
        <v>8.76527519079225</v>
      </c>
      <c r="BA134">
        <v>-4867</v>
      </c>
      <c r="BB134">
        <v>-0.196913949372845</v>
      </c>
      <c r="BC134">
        <v>1.13364837351296</v>
      </c>
      <c r="BD134">
        <v>1.04023647229686</v>
      </c>
      <c r="BE134">
        <v>-0.0934119012160948</v>
      </c>
      <c r="BF134">
        <v>0</v>
      </c>
    </row>
    <row r="135" spans="1:58" ht="15">
      <c r="A135" t="s">
        <v>442</v>
      </c>
      <c r="B135">
        <v>33300</v>
      </c>
      <c r="C135">
        <v>8499</v>
      </c>
      <c r="D135" t="s">
        <v>113</v>
      </c>
      <c r="F135" t="s">
        <v>116</v>
      </c>
      <c r="G135">
        <v>798819.96</v>
      </c>
      <c r="H135">
        <v>574124.61</v>
      </c>
      <c r="I135">
        <v>5362243.2</v>
      </c>
      <c r="J135">
        <v>484383.03</v>
      </c>
      <c r="K135">
        <v>844478.55</v>
      </c>
      <c r="L135">
        <v>860496.32</v>
      </c>
      <c r="M135">
        <v>1348579.66</v>
      </c>
      <c r="N135">
        <v>10273125.33</v>
      </c>
      <c r="O135">
        <v>801151.9</v>
      </c>
      <c r="P135">
        <v>1019892.69</v>
      </c>
      <c r="Q135">
        <v>4237352.11</v>
      </c>
      <c r="R135">
        <v>704382.07</v>
      </c>
      <c r="S135">
        <v>885575.63</v>
      </c>
      <c r="T135">
        <v>1124559.22</v>
      </c>
      <c r="U135">
        <v>1139617.12</v>
      </c>
      <c r="V135">
        <v>9912530.74</v>
      </c>
      <c r="W135">
        <v>774427.52</v>
      </c>
      <c r="X135">
        <v>427549.97</v>
      </c>
      <c r="Y135">
        <v>1584372.91</v>
      </c>
      <c r="Z135">
        <v>520590.5</v>
      </c>
      <c r="AA135">
        <v>866482.9</v>
      </c>
      <c r="AB135">
        <v>638486.59</v>
      </c>
      <c r="AC135">
        <v>906249.48</v>
      </c>
      <c r="AD135">
        <v>5718159.87</v>
      </c>
      <c r="AE135">
        <v>797373.275284091</v>
      </c>
      <c r="AF135">
        <v>1071651.64864377</v>
      </c>
      <c r="AG135">
        <v>973361.366161776</v>
      </c>
      <c r="AH135">
        <v>1079564.92864284</v>
      </c>
      <c r="AI135">
        <v>1164807.04750003</v>
      </c>
      <c r="AJ135">
        <v>1055104.08871425</v>
      </c>
      <c r="AK135">
        <v>917301.180928581</v>
      </c>
      <c r="AL135">
        <v>7059163.53587534</v>
      </c>
      <c r="AM135" t="s">
        <v>443</v>
      </c>
      <c r="AN135">
        <v>3580479.98</v>
      </c>
      <c r="AO135">
        <v>3488119.61</v>
      </c>
      <c r="AP135">
        <v>7068599.59</v>
      </c>
      <c r="AQ135" t="s">
        <v>120</v>
      </c>
      <c r="AR135" t="s">
        <v>116</v>
      </c>
      <c r="AS135">
        <v>3196</v>
      </c>
      <c r="AT135">
        <v>844454.73</v>
      </c>
      <c r="AU135" t="s">
        <v>444</v>
      </c>
      <c r="AV135" t="s">
        <v>144</v>
      </c>
      <c r="AW135">
        <v>9912530.74</v>
      </c>
      <c r="AX135">
        <v>7059163.53587534</v>
      </c>
      <c r="AY135">
        <v>-4554965.46</v>
      </c>
      <c r="AZ135">
        <v>-44.3386536587693</v>
      </c>
      <c r="BA135">
        <v>-2853367.20412466</v>
      </c>
      <c r="BB135">
        <v>-28.7854562973558</v>
      </c>
      <c r="BC135">
        <v>0.964899231887401</v>
      </c>
      <c r="BD135">
        <v>1.23451664457841</v>
      </c>
      <c r="BE135">
        <v>0.269617412691014</v>
      </c>
      <c r="BF135">
        <v>0</v>
      </c>
    </row>
    <row r="136" spans="1:58" ht="15">
      <c r="A136" t="s">
        <v>445</v>
      </c>
      <c r="B136">
        <v>11673</v>
      </c>
      <c r="C136">
        <v>3062</v>
      </c>
      <c r="D136" t="s">
        <v>113</v>
      </c>
      <c r="F136" t="s">
        <v>116</v>
      </c>
      <c r="N136">
        <v>3048017</v>
      </c>
      <c r="V136">
        <v>2754487</v>
      </c>
      <c r="AD136">
        <v>2336096</v>
      </c>
      <c r="AL136">
        <v>3028295</v>
      </c>
      <c r="AM136" t="s">
        <v>446</v>
      </c>
      <c r="AQ136" t="s">
        <v>115</v>
      </c>
      <c r="AR136" t="s">
        <v>116</v>
      </c>
      <c r="AS136">
        <v>153</v>
      </c>
      <c r="AT136">
        <v>26893.94</v>
      </c>
      <c r="AU136" t="s">
        <v>447</v>
      </c>
      <c r="AV136" t="s">
        <v>144</v>
      </c>
      <c r="AW136">
        <v>2754487</v>
      </c>
      <c r="AX136">
        <v>3028295</v>
      </c>
      <c r="AY136">
        <v>-711921</v>
      </c>
      <c r="AZ136">
        <v>-23.3568579177872</v>
      </c>
      <c r="BA136">
        <v>273808</v>
      </c>
      <c r="BB136">
        <v>9.94043536963507</v>
      </c>
      <c r="BC136">
        <v>0.90369804367889</v>
      </c>
      <c r="BD136">
        <v>1.29630588811419</v>
      </c>
      <c r="BE136">
        <v>0.392607844435297</v>
      </c>
      <c r="BF136">
        <v>0</v>
      </c>
    </row>
    <row r="137" spans="1:58" ht="15">
      <c r="A137" t="s">
        <v>448</v>
      </c>
      <c r="B137">
        <v>14000</v>
      </c>
      <c r="C137">
        <v>1149</v>
      </c>
      <c r="D137" t="s">
        <v>189</v>
      </c>
      <c r="F137" t="s">
        <v>116</v>
      </c>
      <c r="G137">
        <v>81653</v>
      </c>
      <c r="H137">
        <v>129244</v>
      </c>
      <c r="I137">
        <v>69703</v>
      </c>
      <c r="J137">
        <v>89693</v>
      </c>
      <c r="K137">
        <v>132799</v>
      </c>
      <c r="L137">
        <v>58772</v>
      </c>
      <c r="M137">
        <v>69260</v>
      </c>
      <c r="N137">
        <v>631124</v>
      </c>
      <c r="O137">
        <v>32086</v>
      </c>
      <c r="P137">
        <v>296969</v>
      </c>
      <c r="Q137">
        <v>18849</v>
      </c>
      <c r="R137">
        <v>298664</v>
      </c>
      <c r="S137">
        <v>20185</v>
      </c>
      <c r="T137">
        <v>315009</v>
      </c>
      <c r="U137">
        <v>42555</v>
      </c>
      <c r="V137">
        <v>1024317</v>
      </c>
      <c r="W137">
        <v>72339</v>
      </c>
      <c r="X137">
        <v>141686</v>
      </c>
      <c r="Y137">
        <v>96180</v>
      </c>
      <c r="Z137">
        <v>61207</v>
      </c>
      <c r="AA137">
        <v>143700</v>
      </c>
      <c r="AB137">
        <v>68037</v>
      </c>
      <c r="AC137">
        <v>86366</v>
      </c>
      <c r="AD137">
        <v>669515</v>
      </c>
      <c r="AE137">
        <v>24304</v>
      </c>
      <c r="AF137">
        <v>283578</v>
      </c>
      <c r="AG137">
        <v>68229</v>
      </c>
      <c r="AH137">
        <v>292289</v>
      </c>
      <c r="AI137">
        <v>29286</v>
      </c>
      <c r="AJ137">
        <v>297469</v>
      </c>
      <c r="AK137">
        <v>29364</v>
      </c>
      <c r="AL137">
        <v>1024519</v>
      </c>
      <c r="AM137" t="s">
        <v>449</v>
      </c>
      <c r="AO137">
        <v>1250000</v>
      </c>
      <c r="AP137">
        <v>1250000</v>
      </c>
      <c r="AQ137" t="s">
        <v>120</v>
      </c>
      <c r="AR137" t="s">
        <v>116</v>
      </c>
      <c r="AS137">
        <v>2</v>
      </c>
      <c r="AT137">
        <v>735.21</v>
      </c>
      <c r="AV137" t="s">
        <v>144</v>
      </c>
      <c r="AW137">
        <v>1024317</v>
      </c>
      <c r="AX137">
        <v>1024519</v>
      </c>
      <c r="AY137">
        <v>38391</v>
      </c>
      <c r="AZ137">
        <v>6.08295675651694</v>
      </c>
      <c r="BA137">
        <v>202</v>
      </c>
      <c r="BB137">
        <v>0.0197204576317683</v>
      </c>
      <c r="BC137">
        <v>1.62300435413643</v>
      </c>
      <c r="BD137">
        <v>1.53024054726182</v>
      </c>
      <c r="BE137">
        <v>-0.0927638068746057</v>
      </c>
      <c r="BF137">
        <v>0</v>
      </c>
    </row>
    <row r="138" spans="1:58" ht="15">
      <c r="A138" t="s">
        <v>450</v>
      </c>
      <c r="B138">
        <v>7500</v>
      </c>
      <c r="C138">
        <v>919</v>
      </c>
      <c r="D138" t="s">
        <v>189</v>
      </c>
      <c r="E138" t="s">
        <v>451</v>
      </c>
      <c r="F138" t="s">
        <v>452</v>
      </c>
      <c r="G138">
        <v>61368.85</v>
      </c>
      <c r="H138">
        <v>70714.38</v>
      </c>
      <c r="I138">
        <v>158338.43</v>
      </c>
      <c r="J138">
        <v>84266.67</v>
      </c>
      <c r="K138">
        <v>72058.37</v>
      </c>
      <c r="L138">
        <v>88840.26</v>
      </c>
      <c r="M138">
        <v>75639.31</v>
      </c>
      <c r="N138">
        <v>611226.27</v>
      </c>
      <c r="O138">
        <v>88923.79</v>
      </c>
      <c r="P138">
        <v>86460.79</v>
      </c>
      <c r="Q138">
        <v>100760.92</v>
      </c>
      <c r="R138">
        <v>93915.51</v>
      </c>
      <c r="S138">
        <v>118398.54</v>
      </c>
      <c r="T138">
        <v>99194.14</v>
      </c>
      <c r="U138">
        <v>125889.89</v>
      </c>
      <c r="V138">
        <v>713543.58</v>
      </c>
      <c r="W138">
        <v>94402.63</v>
      </c>
      <c r="X138">
        <v>89854.25</v>
      </c>
      <c r="Y138">
        <v>127394.75</v>
      </c>
      <c r="Z138">
        <v>99646.46</v>
      </c>
      <c r="AA138">
        <v>79479.66</v>
      </c>
      <c r="AB138">
        <v>119284.21</v>
      </c>
      <c r="AC138">
        <v>87196.7</v>
      </c>
      <c r="AD138">
        <v>697258.66</v>
      </c>
      <c r="AE138">
        <v>109651.42</v>
      </c>
      <c r="AF138">
        <v>93509.61</v>
      </c>
      <c r="AG138">
        <v>116482.82</v>
      </c>
      <c r="AH138">
        <v>104729.34</v>
      </c>
      <c r="AI138">
        <v>125155.99</v>
      </c>
      <c r="AJ138">
        <v>113053.99</v>
      </c>
      <c r="AK138">
        <v>117346.58</v>
      </c>
      <c r="AL138">
        <v>779929.75</v>
      </c>
      <c r="AM138" t="s">
        <v>453</v>
      </c>
      <c r="AP138">
        <v>392000</v>
      </c>
      <c r="AQ138" t="s">
        <v>115</v>
      </c>
      <c r="AR138" t="s">
        <v>116</v>
      </c>
      <c r="AS138">
        <v>38</v>
      </c>
      <c r="AT138">
        <v>18000</v>
      </c>
      <c r="AU138" t="s">
        <v>454</v>
      </c>
      <c r="AV138" t="s">
        <v>122</v>
      </c>
      <c r="AW138">
        <v>713543.58</v>
      </c>
      <c r="AX138">
        <v>779929.75</v>
      </c>
      <c r="AY138">
        <v>86032.39</v>
      </c>
      <c r="AZ138">
        <v>14.0753750652766</v>
      </c>
      <c r="BA138">
        <v>66386.17</v>
      </c>
      <c r="BB138">
        <v>9.30373026409964</v>
      </c>
      <c r="BC138">
        <v>1.16739678090079</v>
      </c>
      <c r="BD138">
        <v>1.11856588486115</v>
      </c>
      <c r="BE138">
        <v>-0.0488308960396442</v>
      </c>
      <c r="BF138">
        <v>0</v>
      </c>
    </row>
    <row r="139" spans="1:58" ht="15">
      <c r="A139" t="s">
        <v>455</v>
      </c>
      <c r="B139">
        <v>4571</v>
      </c>
      <c r="C139">
        <v>1389</v>
      </c>
      <c r="D139" t="s">
        <v>189</v>
      </c>
      <c r="F139" t="s">
        <v>116</v>
      </c>
      <c r="G139">
        <v>35731</v>
      </c>
      <c r="H139">
        <v>35156</v>
      </c>
      <c r="I139">
        <v>137671</v>
      </c>
      <c r="J139">
        <v>63420</v>
      </c>
      <c r="K139">
        <v>52960</v>
      </c>
      <c r="L139">
        <v>110988</v>
      </c>
      <c r="M139">
        <v>56970</v>
      </c>
      <c r="N139">
        <v>492896</v>
      </c>
      <c r="O139">
        <v>58325</v>
      </c>
      <c r="P139">
        <v>53319</v>
      </c>
      <c r="Q139">
        <v>62650</v>
      </c>
      <c r="R139">
        <v>58922</v>
      </c>
      <c r="S139">
        <v>89981</v>
      </c>
      <c r="T139">
        <v>66653</v>
      </c>
      <c r="U139">
        <v>78487</v>
      </c>
      <c r="V139">
        <v>468337</v>
      </c>
      <c r="W139">
        <v>52897</v>
      </c>
      <c r="X139">
        <v>45378</v>
      </c>
      <c r="Y139">
        <v>52791</v>
      </c>
      <c r="Z139">
        <v>50754</v>
      </c>
      <c r="AA139">
        <v>145721</v>
      </c>
      <c r="AB139">
        <v>57753</v>
      </c>
      <c r="AC139">
        <v>114605</v>
      </c>
      <c r="AD139">
        <v>519899</v>
      </c>
      <c r="AE139">
        <v>65666</v>
      </c>
      <c r="AF139">
        <v>52802</v>
      </c>
      <c r="AG139">
        <v>72555</v>
      </c>
      <c r="AH139">
        <v>67964</v>
      </c>
      <c r="AI139">
        <v>80191</v>
      </c>
      <c r="AJ139">
        <v>75988</v>
      </c>
      <c r="AK139">
        <v>86314</v>
      </c>
      <c r="AL139">
        <v>501480</v>
      </c>
      <c r="AM139" t="s">
        <v>449</v>
      </c>
      <c r="AO139">
        <v>1688706</v>
      </c>
      <c r="AP139">
        <v>1688706</v>
      </c>
      <c r="AQ139" t="s">
        <v>120</v>
      </c>
      <c r="AR139" t="s">
        <v>116</v>
      </c>
      <c r="AS139">
        <v>0</v>
      </c>
      <c r="AT139">
        <v>0</v>
      </c>
      <c r="AV139" t="s">
        <v>122</v>
      </c>
      <c r="AW139">
        <v>468337</v>
      </c>
      <c r="AX139">
        <v>501480</v>
      </c>
      <c r="AY139">
        <v>27003</v>
      </c>
      <c r="AZ139">
        <v>5.47843764201779</v>
      </c>
      <c r="BA139">
        <v>33143</v>
      </c>
      <c r="BB139">
        <v>7.07674174792938</v>
      </c>
      <c r="BC139">
        <v>0.950174073232487</v>
      </c>
      <c r="BD139">
        <v>0.964571964939344</v>
      </c>
      <c r="BE139">
        <v>0.0143978917068568</v>
      </c>
      <c r="BF139">
        <v>0</v>
      </c>
    </row>
    <row r="140" spans="1:58" ht="15">
      <c r="A140" t="s">
        <v>456</v>
      </c>
      <c r="B140">
        <v>5459</v>
      </c>
      <c r="C140">
        <v>1998</v>
      </c>
      <c r="D140" t="s">
        <v>113</v>
      </c>
      <c r="F140" t="s">
        <v>116</v>
      </c>
      <c r="N140">
        <v>3279595</v>
      </c>
      <c r="V140">
        <v>3165595</v>
      </c>
      <c r="AD140">
        <v>3749004</v>
      </c>
      <c r="AL140">
        <v>3356141</v>
      </c>
      <c r="AP140">
        <v>4070093</v>
      </c>
      <c r="AQ140" t="s">
        <v>115</v>
      </c>
      <c r="AR140" t="s">
        <v>116</v>
      </c>
      <c r="AS140">
        <v>3</v>
      </c>
      <c r="AT140">
        <v>1129</v>
      </c>
      <c r="AU140" t="s">
        <v>457</v>
      </c>
      <c r="AV140" t="s">
        <v>122</v>
      </c>
      <c r="AW140">
        <v>3165595</v>
      </c>
      <c r="AX140">
        <v>3356141</v>
      </c>
      <c r="AY140">
        <v>469409</v>
      </c>
      <c r="AZ140">
        <v>14.3130173085396</v>
      </c>
      <c r="BA140">
        <v>190546</v>
      </c>
      <c r="BB140">
        <v>6.01927915605123</v>
      </c>
      <c r="BC140">
        <v>0.965239610378721</v>
      </c>
      <c r="BD140">
        <v>0.895208700764256</v>
      </c>
      <c r="BE140">
        <v>-0.0700309096144642</v>
      </c>
      <c r="BF140">
        <v>0</v>
      </c>
    </row>
    <row r="141" spans="1:58" ht="15">
      <c r="A141" t="s">
        <v>458</v>
      </c>
      <c r="B141">
        <v>135</v>
      </c>
      <c r="C141">
        <v>98</v>
      </c>
      <c r="D141" t="s">
        <v>189</v>
      </c>
      <c r="G141">
        <v>2825.29</v>
      </c>
      <c r="H141">
        <v>5111.6</v>
      </c>
      <c r="I141">
        <v>6136.38</v>
      </c>
      <c r="J141">
        <v>8113.54</v>
      </c>
      <c r="K141">
        <v>5583.19</v>
      </c>
      <c r="L141">
        <v>8337.51</v>
      </c>
      <c r="M141">
        <v>5722.96</v>
      </c>
      <c r="N141">
        <v>41830.47</v>
      </c>
      <c r="O141">
        <v>3655.65</v>
      </c>
      <c r="P141">
        <v>5476.72</v>
      </c>
      <c r="Q141">
        <v>4937.9</v>
      </c>
      <c r="R141">
        <v>9476.56</v>
      </c>
      <c r="S141">
        <v>8240.42</v>
      </c>
      <c r="T141">
        <v>5342.51</v>
      </c>
      <c r="U141">
        <v>6685.29</v>
      </c>
      <c r="V141">
        <v>43815.05</v>
      </c>
      <c r="W141">
        <v>6910.07</v>
      </c>
      <c r="X141">
        <v>10174.48</v>
      </c>
      <c r="Y141">
        <v>8830.38</v>
      </c>
      <c r="Z141">
        <v>8468.96</v>
      </c>
      <c r="AA141">
        <v>14011.22</v>
      </c>
      <c r="AB141">
        <v>9943.61</v>
      </c>
      <c r="AC141">
        <v>8192.6</v>
      </c>
      <c r="AD141">
        <v>66531.32</v>
      </c>
      <c r="AE141">
        <v>4432.27</v>
      </c>
      <c r="AF141">
        <v>8882.2</v>
      </c>
      <c r="AG141">
        <v>4637.12</v>
      </c>
      <c r="AH141">
        <v>16752.02</v>
      </c>
      <c r="AI141">
        <v>6705.1</v>
      </c>
      <c r="AJ141">
        <v>13444.89</v>
      </c>
      <c r="AK141">
        <v>6625.25</v>
      </c>
      <c r="AL141">
        <v>61478.85</v>
      </c>
      <c r="AO141">
        <v>135879.78</v>
      </c>
      <c r="AP141">
        <v>135879.78</v>
      </c>
      <c r="AQ141" t="s">
        <v>120</v>
      </c>
      <c r="AR141" t="s">
        <v>116</v>
      </c>
      <c r="AS141">
        <v>7</v>
      </c>
      <c r="AT141">
        <v>3349.02</v>
      </c>
      <c r="AU141" t="s">
        <v>459</v>
      </c>
      <c r="AV141" t="s">
        <v>129</v>
      </c>
      <c r="AW141">
        <v>43815.05</v>
      </c>
      <c r="AX141">
        <v>61478.85</v>
      </c>
      <c r="AY141">
        <v>24700.85</v>
      </c>
      <c r="AZ141">
        <v>59.0498983157493</v>
      </c>
      <c r="BA141">
        <v>17663.8</v>
      </c>
      <c r="BB141">
        <v>40.3144581599245</v>
      </c>
      <c r="BC141">
        <v>1.04744340668417</v>
      </c>
      <c r="BD141">
        <v>0.924058774123225</v>
      </c>
      <c r="BE141">
        <v>-0.123384632560946</v>
      </c>
      <c r="BF141">
        <v>0</v>
      </c>
    </row>
    <row r="142" spans="1:58" ht="15">
      <c r="A142" t="s">
        <v>460</v>
      </c>
      <c r="B142">
        <v>752</v>
      </c>
      <c r="C142">
        <v>166</v>
      </c>
      <c r="D142" t="s">
        <v>113</v>
      </c>
      <c r="G142">
        <v>20073</v>
      </c>
      <c r="H142">
        <v>18571</v>
      </c>
      <c r="I142">
        <v>21590</v>
      </c>
      <c r="J142">
        <v>16305</v>
      </c>
      <c r="K142">
        <v>20912</v>
      </c>
      <c r="L142">
        <v>17825</v>
      </c>
      <c r="M142">
        <v>47653</v>
      </c>
      <c r="N142">
        <v>162928</v>
      </c>
      <c r="O142">
        <v>21797</v>
      </c>
      <c r="P142">
        <v>28334</v>
      </c>
      <c r="Q142">
        <v>26759</v>
      </c>
      <c r="R142">
        <v>42649</v>
      </c>
      <c r="S142">
        <v>33213</v>
      </c>
      <c r="T142">
        <v>27900</v>
      </c>
      <c r="U142">
        <v>31986</v>
      </c>
      <c r="V142">
        <v>212638</v>
      </c>
      <c r="W142">
        <v>13840</v>
      </c>
      <c r="X142">
        <v>22677</v>
      </c>
      <c r="Y142">
        <v>18143</v>
      </c>
      <c r="Z142">
        <v>27894</v>
      </c>
      <c r="AA142">
        <v>22724</v>
      </c>
      <c r="AB142">
        <v>25320</v>
      </c>
      <c r="AC142">
        <v>17833</v>
      </c>
      <c r="AD142">
        <v>148431</v>
      </c>
      <c r="AE142">
        <v>30463</v>
      </c>
      <c r="AF142">
        <v>29030</v>
      </c>
      <c r="AG142">
        <v>29209</v>
      </c>
      <c r="AH142">
        <v>48557</v>
      </c>
      <c r="AI142">
        <v>40649</v>
      </c>
      <c r="AJ142">
        <v>41385</v>
      </c>
      <c r="AK142">
        <v>39448</v>
      </c>
      <c r="AL142">
        <v>258740</v>
      </c>
      <c r="AN142">
        <v>501000</v>
      </c>
      <c r="AO142">
        <v>180000</v>
      </c>
      <c r="AP142">
        <v>681000</v>
      </c>
      <c r="AQ142" t="s">
        <v>120</v>
      </c>
      <c r="AR142" t="s">
        <v>116</v>
      </c>
      <c r="AS142">
        <v>4</v>
      </c>
      <c r="AT142">
        <v>2619</v>
      </c>
      <c r="AV142" t="s">
        <v>117</v>
      </c>
      <c r="AW142">
        <v>212638</v>
      </c>
      <c r="AX142">
        <v>258740</v>
      </c>
      <c r="AY142">
        <v>-14497</v>
      </c>
      <c r="AZ142">
        <v>-8.89779534518315</v>
      </c>
      <c r="BA142">
        <v>46102</v>
      </c>
      <c r="BB142">
        <v>21.680978940735</v>
      </c>
      <c r="BC142">
        <v>1.30510409506039</v>
      </c>
      <c r="BD142">
        <v>1.74316685867507</v>
      </c>
      <c r="BE142">
        <v>0.43806276361468</v>
      </c>
      <c r="BF142">
        <v>0</v>
      </c>
    </row>
    <row r="143" spans="1:58" ht="15">
      <c r="A143" t="s">
        <v>461</v>
      </c>
      <c r="B143">
        <v>115</v>
      </c>
      <c r="C143">
        <v>36</v>
      </c>
      <c r="D143" t="s">
        <v>113</v>
      </c>
      <c r="G143">
        <v>9713</v>
      </c>
      <c r="H143">
        <v>5405</v>
      </c>
      <c r="I143">
        <v>2337</v>
      </c>
      <c r="J143">
        <v>12575</v>
      </c>
      <c r="K143">
        <v>3757</v>
      </c>
      <c r="L143">
        <v>11226</v>
      </c>
      <c r="M143">
        <v>6868</v>
      </c>
      <c r="N143">
        <v>51881</v>
      </c>
      <c r="O143">
        <v>12031</v>
      </c>
      <c r="P143">
        <v>11104</v>
      </c>
      <c r="Q143">
        <v>4170</v>
      </c>
      <c r="R143">
        <v>11329</v>
      </c>
      <c r="S143">
        <v>5444</v>
      </c>
      <c r="T143">
        <v>10037</v>
      </c>
      <c r="U143">
        <v>14799</v>
      </c>
      <c r="V143">
        <v>68914</v>
      </c>
      <c r="W143">
        <v>2667</v>
      </c>
      <c r="X143">
        <v>9122</v>
      </c>
      <c r="Y143">
        <v>6452</v>
      </c>
      <c r="Z143">
        <v>10141</v>
      </c>
      <c r="AA143">
        <v>6464</v>
      </c>
      <c r="AB143">
        <v>11029</v>
      </c>
      <c r="AC143">
        <v>5237</v>
      </c>
      <c r="AD143">
        <v>51112</v>
      </c>
      <c r="AE143">
        <v>8244</v>
      </c>
      <c r="AF143">
        <v>11261</v>
      </c>
      <c r="AG143">
        <v>10550</v>
      </c>
      <c r="AH143">
        <v>4248</v>
      </c>
      <c r="AI143">
        <v>15599</v>
      </c>
      <c r="AJ143">
        <v>12218</v>
      </c>
      <c r="AK143">
        <v>5930</v>
      </c>
      <c r="AL143">
        <v>68050</v>
      </c>
      <c r="AP143">
        <v>65000</v>
      </c>
      <c r="AQ143" t="s">
        <v>120</v>
      </c>
      <c r="AR143" t="s">
        <v>116</v>
      </c>
      <c r="AS143">
        <v>0</v>
      </c>
      <c r="AV143" t="s">
        <v>129</v>
      </c>
      <c r="AW143">
        <v>68914</v>
      </c>
      <c r="AX143">
        <v>68050</v>
      </c>
      <c r="AY143">
        <v>-769</v>
      </c>
      <c r="AZ143">
        <v>-1.4822381989553</v>
      </c>
      <c r="BA143">
        <v>-864</v>
      </c>
      <c r="BB143">
        <v>-1.25373654119627</v>
      </c>
      <c r="BC143">
        <v>1.32830901486093</v>
      </c>
      <c r="BD143">
        <v>1.3313898888715</v>
      </c>
      <c r="BE143">
        <v>0.00308087401056611</v>
      </c>
      <c r="BF143">
        <v>0</v>
      </c>
    </row>
    <row r="144" spans="1:58" ht="15">
      <c r="A144" t="s">
        <v>462</v>
      </c>
      <c r="B144">
        <v>69</v>
      </c>
      <c r="C144">
        <v>21</v>
      </c>
      <c r="D144" t="s">
        <v>189</v>
      </c>
      <c r="N144">
        <v>9188</v>
      </c>
      <c r="V144">
        <v>15966</v>
      </c>
      <c r="AD144">
        <v>20192</v>
      </c>
      <c r="AL144">
        <v>20000</v>
      </c>
      <c r="AN144">
        <v>0</v>
      </c>
      <c r="AO144">
        <v>35000</v>
      </c>
      <c r="AP144">
        <v>35000</v>
      </c>
      <c r="AQ144" t="s">
        <v>120</v>
      </c>
      <c r="AR144" t="s">
        <v>116</v>
      </c>
      <c r="AS144">
        <v>0</v>
      </c>
      <c r="AT144">
        <v>0</v>
      </c>
      <c r="AV144" t="s">
        <v>129</v>
      </c>
      <c r="AW144">
        <v>15966</v>
      </c>
      <c r="AX144">
        <v>20000</v>
      </c>
      <c r="AY144">
        <v>11004</v>
      </c>
      <c r="AZ144">
        <v>119.764910753156</v>
      </c>
      <c r="BA144">
        <v>4034</v>
      </c>
      <c r="BB144">
        <v>25.2661906551422</v>
      </c>
      <c r="BC144">
        <v>1.73770134958642</v>
      </c>
      <c r="BD144">
        <v>0.990491283676704</v>
      </c>
      <c r="BE144">
        <v>-0.747210065909713</v>
      </c>
      <c r="BF144">
        <v>0</v>
      </c>
    </row>
    <row r="145" spans="1:58" ht="15">
      <c r="A145" t="s">
        <v>463</v>
      </c>
      <c r="B145">
        <v>23309</v>
      </c>
      <c r="C145">
        <v>8662</v>
      </c>
      <c r="D145" t="s">
        <v>189</v>
      </c>
      <c r="F145" t="s">
        <v>116</v>
      </c>
      <c r="G145">
        <v>978846</v>
      </c>
      <c r="H145">
        <v>1045905</v>
      </c>
      <c r="I145">
        <v>2286574</v>
      </c>
      <c r="J145">
        <v>787331</v>
      </c>
      <c r="K145">
        <v>947356</v>
      </c>
      <c r="L145">
        <v>735965</v>
      </c>
      <c r="M145">
        <v>1013214</v>
      </c>
      <c r="N145">
        <v>7795191</v>
      </c>
      <c r="O145">
        <v>1926434</v>
      </c>
      <c r="P145">
        <v>1125340</v>
      </c>
      <c r="Q145">
        <v>1155211</v>
      </c>
      <c r="R145">
        <v>1113641</v>
      </c>
      <c r="S145">
        <v>1237954</v>
      </c>
      <c r="T145">
        <v>1167753</v>
      </c>
      <c r="U145">
        <v>1097325</v>
      </c>
      <c r="V145">
        <v>8823658</v>
      </c>
      <c r="W145">
        <v>1108759</v>
      </c>
      <c r="X145">
        <v>1442368</v>
      </c>
      <c r="Y145">
        <v>2382761</v>
      </c>
      <c r="Z145">
        <v>876129</v>
      </c>
      <c r="AA145">
        <v>1357687</v>
      </c>
      <c r="AB145">
        <v>1117973</v>
      </c>
      <c r="AD145">
        <v>8285677</v>
      </c>
      <c r="AE145">
        <v>2237568</v>
      </c>
      <c r="AF145">
        <v>1043128</v>
      </c>
      <c r="AG145">
        <v>1164009</v>
      </c>
      <c r="AH145">
        <v>1176170</v>
      </c>
      <c r="AI145">
        <v>1181904</v>
      </c>
      <c r="AJ145">
        <v>1125465</v>
      </c>
      <c r="AL145">
        <v>7928244</v>
      </c>
      <c r="AM145" t="s">
        <v>464</v>
      </c>
      <c r="AN145">
        <v>17245721</v>
      </c>
      <c r="AQ145" t="s">
        <v>120</v>
      </c>
      <c r="AR145" t="s">
        <v>116</v>
      </c>
      <c r="AS145">
        <v>91</v>
      </c>
      <c r="AT145">
        <v>20726</v>
      </c>
      <c r="AU145" t="s">
        <v>465</v>
      </c>
      <c r="AV145" t="s">
        <v>144</v>
      </c>
      <c r="AW145">
        <v>8823658</v>
      </c>
      <c r="AX145">
        <v>7928244</v>
      </c>
      <c r="AY145">
        <v>490486</v>
      </c>
      <c r="AZ145">
        <v>6.29216141079802</v>
      </c>
      <c r="BA145">
        <v>-895414</v>
      </c>
      <c r="BB145">
        <v>-10.1478774449327</v>
      </c>
      <c r="BC145">
        <v>1.13193608726201</v>
      </c>
      <c r="BD145">
        <v>0.95686134035879</v>
      </c>
      <c r="BE145">
        <v>-0.175074746903215</v>
      </c>
      <c r="BF145">
        <v>0</v>
      </c>
    </row>
    <row r="146" spans="1:58" ht="15">
      <c r="A146" t="s">
        <v>466</v>
      </c>
      <c r="B146">
        <v>25561</v>
      </c>
      <c r="C146">
        <v>5431</v>
      </c>
      <c r="D146" t="s">
        <v>189</v>
      </c>
      <c r="F146" t="s">
        <v>116</v>
      </c>
      <c r="G146">
        <v>178741</v>
      </c>
      <c r="H146">
        <v>154117</v>
      </c>
      <c r="I146">
        <v>846482</v>
      </c>
      <c r="K146">
        <v>193110</v>
      </c>
      <c r="L146">
        <v>389891</v>
      </c>
      <c r="M146">
        <v>412370</v>
      </c>
      <c r="N146">
        <v>2174711</v>
      </c>
      <c r="O146">
        <v>364708</v>
      </c>
      <c r="P146">
        <v>325797</v>
      </c>
      <c r="Q146">
        <v>1077767</v>
      </c>
      <c r="S146">
        <v>530002</v>
      </c>
      <c r="T146">
        <v>516645</v>
      </c>
      <c r="U146">
        <v>424941</v>
      </c>
      <c r="V146">
        <v>3239860</v>
      </c>
      <c r="W146">
        <v>287215</v>
      </c>
      <c r="X146">
        <v>162002</v>
      </c>
      <c r="Y146">
        <v>1249556</v>
      </c>
      <c r="AA146">
        <v>291731</v>
      </c>
      <c r="AB146">
        <v>477157</v>
      </c>
      <c r="AC146">
        <v>259203</v>
      </c>
      <c r="AD146">
        <v>2726864</v>
      </c>
      <c r="AE146">
        <v>313867</v>
      </c>
      <c r="AF146">
        <v>469975</v>
      </c>
      <c r="AG146">
        <v>944525</v>
      </c>
      <c r="AI146">
        <v>581637</v>
      </c>
      <c r="AJ146">
        <v>358677</v>
      </c>
      <c r="AK146">
        <v>565762</v>
      </c>
      <c r="AL146">
        <v>3234433</v>
      </c>
      <c r="AM146" t="s">
        <v>467</v>
      </c>
      <c r="AN146">
        <v>6907534.57</v>
      </c>
      <c r="AQ146" t="s">
        <v>115</v>
      </c>
      <c r="AR146" t="s">
        <v>116</v>
      </c>
      <c r="AS146">
        <v>290</v>
      </c>
      <c r="AT146">
        <v>132442</v>
      </c>
      <c r="AV146" t="s">
        <v>144</v>
      </c>
      <c r="AW146">
        <v>3239860</v>
      </c>
      <c r="AX146">
        <v>3234433</v>
      </c>
      <c r="AY146">
        <v>552153</v>
      </c>
      <c r="AZ146">
        <v>25.3897184499458</v>
      </c>
      <c r="BA146">
        <v>-5427</v>
      </c>
      <c r="BB146">
        <v>-0.167507237967073</v>
      </c>
      <c r="BC146">
        <v>1.48978875813844</v>
      </c>
      <c r="BD146">
        <v>1.18613652899448</v>
      </c>
      <c r="BE146">
        <v>-0.303652229143959</v>
      </c>
      <c r="BF146">
        <v>0</v>
      </c>
    </row>
    <row r="147" spans="1:58" ht="15">
      <c r="A147" t="s">
        <v>468</v>
      </c>
      <c r="B147">
        <v>49054</v>
      </c>
      <c r="C147">
        <v>9583</v>
      </c>
      <c r="D147" t="s">
        <v>113</v>
      </c>
      <c r="G147">
        <v>1182447.09</v>
      </c>
      <c r="H147">
        <v>1234285.63</v>
      </c>
      <c r="I147">
        <v>1419013.73</v>
      </c>
      <c r="J147">
        <v>1031952.57</v>
      </c>
      <c r="K147">
        <v>1254064.23</v>
      </c>
      <c r="L147">
        <v>1263004.07</v>
      </c>
      <c r="M147">
        <v>1139216.22</v>
      </c>
      <c r="N147">
        <v>8523983.54</v>
      </c>
      <c r="O147">
        <v>1056364.63</v>
      </c>
      <c r="P147">
        <v>1140934.79</v>
      </c>
      <c r="Q147">
        <v>1124585.52</v>
      </c>
      <c r="R147">
        <v>1314031.82</v>
      </c>
      <c r="S147">
        <v>1424068.32</v>
      </c>
      <c r="T147">
        <v>1243406.7</v>
      </c>
      <c r="U147">
        <v>1395781.64</v>
      </c>
      <c r="V147">
        <v>8699173.42</v>
      </c>
      <c r="W147">
        <v>1178230.99</v>
      </c>
      <c r="X147">
        <v>1038772.86</v>
      </c>
      <c r="Y147">
        <v>1594839.62</v>
      </c>
      <c r="Z147">
        <v>1259307.58</v>
      </c>
      <c r="AA147">
        <v>1180900.46</v>
      </c>
      <c r="AB147">
        <v>1205716.28</v>
      </c>
      <c r="AC147">
        <v>1144302</v>
      </c>
      <c r="AD147">
        <v>8602069.79</v>
      </c>
      <c r="AE147">
        <v>945016.25</v>
      </c>
      <c r="AF147">
        <v>1053430.11</v>
      </c>
      <c r="AG147">
        <v>1360987.94</v>
      </c>
      <c r="AH147">
        <v>1410273.67</v>
      </c>
      <c r="AI147">
        <v>1421602.21</v>
      </c>
      <c r="AJ147">
        <v>1293957.47</v>
      </c>
      <c r="AK147">
        <v>1389696.04</v>
      </c>
      <c r="AL147">
        <v>8874963.69</v>
      </c>
      <c r="AN147">
        <v>909218</v>
      </c>
      <c r="AO147">
        <v>1992083.2</v>
      </c>
      <c r="AP147">
        <v>2901301.2</v>
      </c>
      <c r="AQ147" t="s">
        <v>120</v>
      </c>
      <c r="AR147" t="s">
        <v>116</v>
      </c>
      <c r="AS147">
        <v>114</v>
      </c>
      <c r="AT147">
        <v>30723</v>
      </c>
      <c r="AV147" t="s">
        <v>144</v>
      </c>
      <c r="AW147">
        <v>8699173.42</v>
      </c>
      <c r="AX147">
        <v>8874963.69</v>
      </c>
      <c r="AY147">
        <v>78086.2499999981</v>
      </c>
      <c r="AZ147">
        <v>0.916076968398253</v>
      </c>
      <c r="BA147">
        <v>175790.27</v>
      </c>
      <c r="BB147">
        <v>2.02076980780548</v>
      </c>
      <c r="BC147">
        <v>1.02055258309427</v>
      </c>
      <c r="BD147">
        <v>1.03172421366742</v>
      </c>
      <c r="BE147">
        <v>0.0111716305731526</v>
      </c>
      <c r="BF147">
        <v>0</v>
      </c>
    </row>
    <row r="148" spans="1:58" ht="15">
      <c r="A148" t="s">
        <v>469</v>
      </c>
      <c r="B148">
        <v>5895</v>
      </c>
      <c r="C148">
        <v>2254</v>
      </c>
      <c r="D148" t="s">
        <v>113</v>
      </c>
      <c r="G148">
        <v>94096</v>
      </c>
      <c r="H148">
        <v>122582</v>
      </c>
      <c r="I148">
        <v>184772</v>
      </c>
      <c r="J148">
        <v>112741</v>
      </c>
      <c r="K148">
        <v>123210</v>
      </c>
      <c r="L148">
        <v>112248</v>
      </c>
      <c r="M148">
        <v>176884</v>
      </c>
      <c r="N148">
        <v>926533</v>
      </c>
      <c r="O148">
        <v>325048</v>
      </c>
      <c r="P148">
        <v>431898</v>
      </c>
      <c r="Q148">
        <v>443954</v>
      </c>
      <c r="R148">
        <v>527624</v>
      </c>
      <c r="S148">
        <v>700144</v>
      </c>
      <c r="T148">
        <v>679992</v>
      </c>
      <c r="U148">
        <v>714934</v>
      </c>
      <c r="V148">
        <v>3823594</v>
      </c>
      <c r="W148">
        <v>121386</v>
      </c>
      <c r="X148">
        <v>81174</v>
      </c>
      <c r="Y148">
        <v>202169</v>
      </c>
      <c r="Z148">
        <v>74339</v>
      </c>
      <c r="AA148">
        <v>95970</v>
      </c>
      <c r="AB148">
        <v>111550</v>
      </c>
      <c r="AC148">
        <v>115504</v>
      </c>
      <c r="AD148">
        <v>802092</v>
      </c>
      <c r="AE148">
        <v>284232</v>
      </c>
      <c r="AF148">
        <v>345287</v>
      </c>
      <c r="AG148">
        <v>503617</v>
      </c>
      <c r="AH148">
        <v>473463</v>
      </c>
      <c r="AI148">
        <v>563763</v>
      </c>
      <c r="AJ148">
        <v>599902</v>
      </c>
      <c r="AK148">
        <v>526109</v>
      </c>
      <c r="AL148">
        <v>3296373</v>
      </c>
      <c r="AN148">
        <v>8385000</v>
      </c>
      <c r="AO148">
        <v>620935</v>
      </c>
      <c r="AP148">
        <v>9005935</v>
      </c>
      <c r="AQ148" t="s">
        <v>120</v>
      </c>
      <c r="AR148" t="s">
        <v>116</v>
      </c>
      <c r="AS148">
        <v>1</v>
      </c>
      <c r="AT148">
        <v>1224.8</v>
      </c>
      <c r="AV148" t="s">
        <v>122</v>
      </c>
      <c r="AW148">
        <v>3823594</v>
      </c>
      <c r="AX148">
        <v>3296373</v>
      </c>
      <c r="AY148">
        <v>-124441</v>
      </c>
      <c r="AZ148">
        <v>-13.4308222157225</v>
      </c>
      <c r="BA148">
        <v>-527221</v>
      </c>
      <c r="BB148">
        <v>-13.7886240013976</v>
      </c>
      <c r="BC148">
        <v>4.12677584068781</v>
      </c>
      <c r="BD148">
        <v>4.10971933394174</v>
      </c>
      <c r="BE148">
        <v>-0.0170565067460693</v>
      </c>
      <c r="BF148">
        <v>0</v>
      </c>
    </row>
    <row r="149" spans="1:58" ht="15">
      <c r="A149" t="s">
        <v>470</v>
      </c>
      <c r="B149">
        <v>13659</v>
      </c>
      <c r="C149">
        <v>4299</v>
      </c>
      <c r="D149" t="s">
        <v>113</v>
      </c>
      <c r="G149">
        <v>817200.76</v>
      </c>
      <c r="H149">
        <v>783607.62</v>
      </c>
      <c r="I149">
        <v>1070119.36</v>
      </c>
      <c r="J149">
        <v>493882.49</v>
      </c>
      <c r="K149">
        <v>1159143.7</v>
      </c>
      <c r="L149">
        <v>996519.03</v>
      </c>
      <c r="M149">
        <v>994181.58</v>
      </c>
      <c r="N149">
        <v>6314654.54</v>
      </c>
      <c r="O149">
        <v>703486.81</v>
      </c>
      <c r="P149">
        <v>1046220.93</v>
      </c>
      <c r="Q149">
        <v>494966.97</v>
      </c>
      <c r="R149">
        <v>759229.73</v>
      </c>
      <c r="S149">
        <v>1017925.44</v>
      </c>
      <c r="T149">
        <v>1176305.75</v>
      </c>
      <c r="U149">
        <v>920155.1</v>
      </c>
      <c r="V149">
        <v>6118290.73</v>
      </c>
      <c r="W149">
        <v>809893.9</v>
      </c>
      <c r="X149">
        <v>866955.98</v>
      </c>
      <c r="Y149">
        <v>1240389.53</v>
      </c>
      <c r="Z149">
        <v>757651.08</v>
      </c>
      <c r="AA149">
        <v>935302.14</v>
      </c>
      <c r="AB149">
        <v>1095823.76</v>
      </c>
      <c r="AC149">
        <v>561935.49</v>
      </c>
      <c r="AD149">
        <v>6267951.88</v>
      </c>
      <c r="AE149">
        <v>2523373.02</v>
      </c>
      <c r="AF149">
        <v>719849.87</v>
      </c>
      <c r="AG149">
        <v>5697313.23</v>
      </c>
      <c r="AH149">
        <v>950085.04</v>
      </c>
      <c r="AI149">
        <v>1063845.19</v>
      </c>
      <c r="AJ149">
        <v>1176012.94</v>
      </c>
      <c r="AK149">
        <v>1010138.89</v>
      </c>
      <c r="AL149">
        <v>13140618.18</v>
      </c>
      <c r="AM149" t="s">
        <v>471</v>
      </c>
      <c r="AN149">
        <v>3971977.68</v>
      </c>
      <c r="AO149">
        <v>3932329.04</v>
      </c>
      <c r="AP149">
        <v>7904306.72</v>
      </c>
      <c r="AQ149" t="s">
        <v>120</v>
      </c>
      <c r="AR149" t="s">
        <v>116</v>
      </c>
      <c r="AS149">
        <v>211</v>
      </c>
      <c r="AT149">
        <v>65951.37</v>
      </c>
      <c r="AV149" t="s">
        <v>144</v>
      </c>
      <c r="AW149">
        <v>6118290.73</v>
      </c>
      <c r="AX149">
        <v>13140618.18</v>
      </c>
      <c r="AY149">
        <v>-46702.6600000001</v>
      </c>
      <c r="AZ149">
        <v>-0.739591686356925</v>
      </c>
      <c r="BA149">
        <v>7022327.45</v>
      </c>
      <c r="BB149">
        <v>114.775968647047</v>
      </c>
      <c r="BC149">
        <v>0.968903475438579</v>
      </c>
      <c r="BD149">
        <v>2.09647719567368</v>
      </c>
      <c r="BE149">
        <v>1.12757372023511</v>
      </c>
      <c r="BF149">
        <v>1</v>
      </c>
    </row>
    <row r="150" spans="1:58" ht="15">
      <c r="A150" t="s">
        <v>472</v>
      </c>
      <c r="B150">
        <v>9102</v>
      </c>
      <c r="C150">
        <v>3824</v>
      </c>
      <c r="D150" t="s">
        <v>189</v>
      </c>
      <c r="G150">
        <v>671156.03</v>
      </c>
      <c r="H150">
        <v>570699.1</v>
      </c>
      <c r="I150">
        <v>624433.59</v>
      </c>
      <c r="J150">
        <v>1428117.96</v>
      </c>
      <c r="K150">
        <v>483061.81</v>
      </c>
      <c r="L150">
        <v>345016.76</v>
      </c>
      <c r="M150">
        <v>597021.94</v>
      </c>
      <c r="N150">
        <v>4719507.19</v>
      </c>
      <c r="O150">
        <v>143383.62</v>
      </c>
      <c r="P150">
        <v>1470167.8</v>
      </c>
      <c r="Q150">
        <v>344896.75</v>
      </c>
      <c r="R150">
        <v>1120908.19</v>
      </c>
      <c r="S150">
        <v>386932.72</v>
      </c>
      <c r="T150">
        <v>719682.62</v>
      </c>
      <c r="U150">
        <v>221191.44</v>
      </c>
      <c r="V150">
        <v>4407163.14</v>
      </c>
      <c r="W150">
        <v>366602.74</v>
      </c>
      <c r="X150">
        <v>393053.66</v>
      </c>
      <c r="Y150">
        <v>747433.56</v>
      </c>
      <c r="Z150">
        <v>1491814.61</v>
      </c>
      <c r="AA150">
        <v>383377.48</v>
      </c>
      <c r="AB150">
        <v>363846.71</v>
      </c>
      <c r="AC150">
        <v>645774.14</v>
      </c>
      <c r="AD150">
        <v>4391902.9</v>
      </c>
      <c r="AE150">
        <v>102273.31</v>
      </c>
      <c r="AF150">
        <v>1309475.54</v>
      </c>
      <c r="AG150">
        <v>136537.83</v>
      </c>
      <c r="AH150">
        <v>774956.2</v>
      </c>
      <c r="AI150">
        <v>200727.88</v>
      </c>
      <c r="AJ150">
        <v>851852.35</v>
      </c>
      <c r="AK150">
        <v>300099.54</v>
      </c>
      <c r="AL150">
        <v>3675922.65</v>
      </c>
      <c r="AN150">
        <v>4500533.63</v>
      </c>
      <c r="AO150">
        <v>4099592.82</v>
      </c>
      <c r="AP150">
        <v>8600126.45</v>
      </c>
      <c r="AQ150" t="s">
        <v>120</v>
      </c>
      <c r="AR150" t="s">
        <v>116</v>
      </c>
      <c r="AS150">
        <v>331</v>
      </c>
      <c r="AT150">
        <v>90698.61</v>
      </c>
      <c r="AU150" t="s">
        <v>473</v>
      </c>
      <c r="AV150" t="s">
        <v>122</v>
      </c>
      <c r="AW150">
        <v>4407163.14</v>
      </c>
      <c r="AX150">
        <v>3675922.65</v>
      </c>
      <c r="AY150">
        <v>-327604.289999998</v>
      </c>
      <c r="AZ150">
        <v>-6.94149360963254</v>
      </c>
      <c r="BA150">
        <v>-731240.490000001</v>
      </c>
      <c r="BB150">
        <v>-16.5920903486228</v>
      </c>
      <c r="BC150">
        <v>0.933818503198424</v>
      </c>
      <c r="BD150">
        <v>0.836977213225729</v>
      </c>
      <c r="BE150">
        <v>-0.0968412899726949</v>
      </c>
      <c r="BF150">
        <v>0</v>
      </c>
    </row>
    <row r="151" spans="1:58" ht="15">
      <c r="A151" t="s">
        <v>474</v>
      </c>
      <c r="B151">
        <v>10035</v>
      </c>
      <c r="C151">
        <v>3053</v>
      </c>
      <c r="D151" t="s">
        <v>189</v>
      </c>
      <c r="F151" t="s">
        <v>116</v>
      </c>
      <c r="G151">
        <v>190488.8825</v>
      </c>
      <c r="H151">
        <v>190488.8825</v>
      </c>
      <c r="I151">
        <v>190488.8825</v>
      </c>
      <c r="J151">
        <v>164616.78625</v>
      </c>
      <c r="K151">
        <v>164616.78625</v>
      </c>
      <c r="L151">
        <v>164616.78625</v>
      </c>
      <c r="M151">
        <v>164616.78625</v>
      </c>
      <c r="N151">
        <v>1229933.7925</v>
      </c>
      <c r="O151">
        <v>151060.34125</v>
      </c>
      <c r="P151">
        <v>151060.34125</v>
      </c>
      <c r="Q151">
        <v>151060.34125</v>
      </c>
      <c r="R151">
        <v>163525.425</v>
      </c>
      <c r="S151">
        <v>163525.425</v>
      </c>
      <c r="T151">
        <v>163525.425</v>
      </c>
      <c r="U151">
        <v>163525.425</v>
      </c>
      <c r="V151">
        <v>1107282.72375</v>
      </c>
      <c r="W151">
        <v>164616.78625</v>
      </c>
      <c r="X151">
        <v>164616.78625</v>
      </c>
      <c r="Y151">
        <v>164616.78625</v>
      </c>
      <c r="Z151">
        <v>301025.1475</v>
      </c>
      <c r="AA151">
        <v>301025.1475</v>
      </c>
      <c r="AB151">
        <v>301025.1475</v>
      </c>
      <c r="AC151">
        <v>301025.1475</v>
      </c>
      <c r="AD151">
        <v>1697950.94875</v>
      </c>
      <c r="AE151">
        <v>163525.425</v>
      </c>
      <c r="AF151">
        <v>163525.425</v>
      </c>
      <c r="AG151">
        <v>163525.425</v>
      </c>
      <c r="AH151">
        <v>171944.5</v>
      </c>
      <c r="AI151">
        <v>171944.5</v>
      </c>
      <c r="AJ151">
        <v>171944.5</v>
      </c>
      <c r="AK151">
        <v>171944.5</v>
      </c>
      <c r="AL151">
        <v>1178354.275</v>
      </c>
      <c r="AM151" t="s">
        <v>475</v>
      </c>
      <c r="AO151">
        <v>1042039</v>
      </c>
      <c r="AP151">
        <v>1042039</v>
      </c>
      <c r="AQ151" t="s">
        <v>120</v>
      </c>
      <c r="AR151" t="s">
        <v>116</v>
      </c>
      <c r="AU151" t="s">
        <v>476</v>
      </c>
      <c r="AV151" t="s">
        <v>144</v>
      </c>
      <c r="AW151">
        <v>1107282.72375</v>
      </c>
      <c r="AX151">
        <v>1178354.275</v>
      </c>
      <c r="AY151">
        <v>468017.15625</v>
      </c>
      <c r="AZ151">
        <v>38.0522235508868</v>
      </c>
      <c r="BA151">
        <v>71071.55125</v>
      </c>
      <c r="BB151">
        <v>6.41855505604785</v>
      </c>
      <c r="BC151">
        <v>0.900278316200504</v>
      </c>
      <c r="BD151">
        <v>0.693986051756962</v>
      </c>
      <c r="BE151">
        <v>-0.206292264443542</v>
      </c>
      <c r="BF151">
        <v>0</v>
      </c>
    </row>
    <row r="152" spans="1:58" ht="15">
      <c r="A152" t="s">
        <v>477</v>
      </c>
      <c r="B152">
        <v>4520</v>
      </c>
      <c r="C152">
        <v>1795</v>
      </c>
      <c r="D152" t="s">
        <v>156</v>
      </c>
      <c r="E152" t="s">
        <v>478</v>
      </c>
      <c r="G152">
        <v>88912</v>
      </c>
      <c r="H152">
        <v>113811</v>
      </c>
      <c r="I152">
        <v>508450</v>
      </c>
      <c r="J152">
        <v>169880</v>
      </c>
      <c r="K152">
        <v>58256</v>
      </c>
      <c r="L152">
        <v>128293</v>
      </c>
      <c r="M152">
        <v>66518</v>
      </c>
      <c r="N152">
        <v>1134120</v>
      </c>
      <c r="O152">
        <v>263225</v>
      </c>
      <c r="P152">
        <v>222131</v>
      </c>
      <c r="Q152">
        <v>189230</v>
      </c>
      <c r="R152">
        <v>222131</v>
      </c>
      <c r="S152">
        <v>142350</v>
      </c>
      <c r="T152">
        <v>221886</v>
      </c>
      <c r="U152">
        <v>139947</v>
      </c>
      <c r="V152">
        <v>1400900</v>
      </c>
      <c r="W152">
        <v>47446</v>
      </c>
      <c r="X152">
        <v>216502</v>
      </c>
      <c r="Y152">
        <v>648143</v>
      </c>
      <c r="Z152">
        <v>177029</v>
      </c>
      <c r="AA152">
        <v>72957</v>
      </c>
      <c r="AB152">
        <v>121934</v>
      </c>
      <c r="AC152">
        <v>63618</v>
      </c>
      <c r="AD152">
        <v>1387629</v>
      </c>
      <c r="AE152">
        <v>50503</v>
      </c>
      <c r="AF152">
        <v>221841</v>
      </c>
      <c r="AG152">
        <v>134165</v>
      </c>
      <c r="AH152">
        <v>221841</v>
      </c>
      <c r="AI152">
        <v>144171</v>
      </c>
      <c r="AJ152">
        <v>221841</v>
      </c>
      <c r="AK152">
        <v>133127</v>
      </c>
      <c r="AL152">
        <v>1127489</v>
      </c>
      <c r="AO152">
        <v>1940983</v>
      </c>
      <c r="AP152">
        <v>1940983</v>
      </c>
      <c r="AQ152" t="s">
        <v>120</v>
      </c>
      <c r="AR152" t="s">
        <v>116</v>
      </c>
      <c r="AS152">
        <v>131</v>
      </c>
      <c r="AT152">
        <v>30000</v>
      </c>
      <c r="AV152" t="s">
        <v>122</v>
      </c>
      <c r="AW152">
        <v>1400900</v>
      </c>
      <c r="AX152">
        <v>1127489</v>
      </c>
      <c r="AY152">
        <v>253509</v>
      </c>
      <c r="AZ152">
        <v>22.3529256163369</v>
      </c>
      <c r="BA152">
        <v>-273411</v>
      </c>
      <c r="BB152">
        <v>-19.5168106217432</v>
      </c>
      <c r="BC152">
        <v>1.23523083977004</v>
      </c>
      <c r="BD152">
        <v>0.812529141434778</v>
      </c>
      <c r="BE152">
        <v>-0.422701698335264</v>
      </c>
      <c r="BF152">
        <v>0</v>
      </c>
    </row>
    <row r="153" spans="1:58" ht="15">
      <c r="A153" t="s">
        <v>479</v>
      </c>
      <c r="B153">
        <v>26536</v>
      </c>
      <c r="C153">
        <v>7390</v>
      </c>
      <c r="D153" t="s">
        <v>189</v>
      </c>
      <c r="F153" t="s">
        <v>116</v>
      </c>
      <c r="G153">
        <v>2015037.46</v>
      </c>
      <c r="H153">
        <v>2167891.64</v>
      </c>
      <c r="I153">
        <v>2030469.52</v>
      </c>
      <c r="J153">
        <v>1323.88</v>
      </c>
      <c r="K153">
        <v>101092.6</v>
      </c>
      <c r="L153">
        <v>266367.37</v>
      </c>
      <c r="M153">
        <v>419544.06</v>
      </c>
      <c r="N153">
        <v>7001726.53</v>
      </c>
      <c r="O153">
        <v>2788707.67</v>
      </c>
      <c r="P153">
        <v>3314735.47</v>
      </c>
      <c r="Q153">
        <v>3334448.93</v>
      </c>
      <c r="R153">
        <v>244696.34</v>
      </c>
      <c r="S153">
        <v>269942.09</v>
      </c>
      <c r="T153">
        <v>1038949.88</v>
      </c>
      <c r="U153">
        <v>1056669.15</v>
      </c>
      <c r="V153">
        <v>12048149.53</v>
      </c>
      <c r="W153">
        <v>1956910.45</v>
      </c>
      <c r="X153">
        <v>2114833.08</v>
      </c>
      <c r="Y153">
        <v>2762511.82</v>
      </c>
      <c r="Z153">
        <v>33670.13</v>
      </c>
      <c r="AA153">
        <v>197746.18</v>
      </c>
      <c r="AB153">
        <v>393534.73</v>
      </c>
      <c r="AC153">
        <v>568102.46</v>
      </c>
      <c r="AD153">
        <v>8027308.85</v>
      </c>
      <c r="AE153">
        <v>2836420.11</v>
      </c>
      <c r="AF153">
        <v>3505511.56</v>
      </c>
      <c r="AG153">
        <v>4148115.47</v>
      </c>
      <c r="AH153">
        <v>155845.29</v>
      </c>
      <c r="AI153">
        <v>162830.62</v>
      </c>
      <c r="AJ153">
        <v>992294.61</v>
      </c>
      <c r="AK153">
        <v>1026161.81</v>
      </c>
      <c r="AL153">
        <v>12827179.47</v>
      </c>
      <c r="AM153" t="s">
        <v>480</v>
      </c>
      <c r="AN153">
        <v>0</v>
      </c>
      <c r="AO153">
        <v>9911623.42</v>
      </c>
      <c r="AP153">
        <v>9911623.42</v>
      </c>
      <c r="AQ153" t="s">
        <v>115</v>
      </c>
      <c r="AR153" t="s">
        <v>116</v>
      </c>
      <c r="AS153">
        <v>182</v>
      </c>
      <c r="AT153">
        <v>113977</v>
      </c>
      <c r="AU153" t="s">
        <v>481</v>
      </c>
      <c r="AV153" t="s">
        <v>144</v>
      </c>
      <c r="AW153">
        <v>12048149.53</v>
      </c>
      <c r="AX153">
        <v>12827179.47</v>
      </c>
      <c r="AY153">
        <v>1025582.32</v>
      </c>
      <c r="AZ153">
        <v>14.6475632203819</v>
      </c>
      <c r="BA153">
        <v>779029.940000001</v>
      </c>
      <c r="BB153">
        <v>6.46597170843713</v>
      </c>
      <c r="BC153">
        <v>1.72073980301541</v>
      </c>
      <c r="BD153">
        <v>1.59794268660785</v>
      </c>
      <c r="BE153">
        <v>-0.122797116407561</v>
      </c>
      <c r="BF153">
        <v>0</v>
      </c>
    </row>
    <row r="154" spans="1:58" ht="15">
      <c r="A154" t="s">
        <v>482</v>
      </c>
      <c r="B154">
        <v>18005</v>
      </c>
      <c r="C154">
        <v>5682</v>
      </c>
      <c r="D154" t="s">
        <v>113</v>
      </c>
      <c r="N154">
        <v>1868133.79</v>
      </c>
      <c r="O154">
        <v>244724.06</v>
      </c>
      <c r="P154">
        <v>255421.85</v>
      </c>
      <c r="Q154">
        <v>312444.15</v>
      </c>
      <c r="R154">
        <v>324410.71</v>
      </c>
      <c r="S154">
        <v>347742.07</v>
      </c>
      <c r="T154">
        <v>381565.23</v>
      </c>
      <c r="U154">
        <v>369759.57</v>
      </c>
      <c r="V154">
        <v>2236067.64</v>
      </c>
      <c r="AD154">
        <v>1806908.13</v>
      </c>
      <c r="AE154">
        <v>264052.39</v>
      </c>
      <c r="AF154">
        <v>263261.6</v>
      </c>
      <c r="AG154">
        <v>314104.92</v>
      </c>
      <c r="AH154">
        <v>336435.32</v>
      </c>
      <c r="AI154">
        <v>393937.37</v>
      </c>
      <c r="AJ154">
        <v>373712.33</v>
      </c>
      <c r="AK154">
        <v>371145.44</v>
      </c>
      <c r="AL154">
        <v>2316649.37</v>
      </c>
      <c r="AM154" t="s">
        <v>483</v>
      </c>
      <c r="AN154">
        <v>3549081.32</v>
      </c>
      <c r="AO154">
        <v>675229.04</v>
      </c>
      <c r="AP154">
        <v>4224310.36</v>
      </c>
      <c r="AQ154" t="s">
        <v>120</v>
      </c>
      <c r="AR154" t="s">
        <v>116</v>
      </c>
      <c r="AS154">
        <v>102</v>
      </c>
      <c r="AT154">
        <v>22435.44</v>
      </c>
      <c r="AV154" t="s">
        <v>144</v>
      </c>
      <c r="AW154">
        <v>2236067.64</v>
      </c>
      <c r="AX154">
        <v>2316649.37</v>
      </c>
      <c r="AY154">
        <v>-61225.6600000001</v>
      </c>
      <c r="AZ154">
        <v>-3.27737019306311</v>
      </c>
      <c r="BA154">
        <v>80581.73</v>
      </c>
      <c r="BB154">
        <v>3.6037250644171</v>
      </c>
      <c r="BC154">
        <v>1.19695262297033</v>
      </c>
      <c r="BD154">
        <v>1.28210689383527</v>
      </c>
      <c r="BE154">
        <v>0.0851542708649442</v>
      </c>
      <c r="BF154">
        <v>0</v>
      </c>
    </row>
    <row r="155" spans="1:48" ht="15">
      <c r="A155" t="s">
        <v>484</v>
      </c>
      <c r="B155">
        <v>450</v>
      </c>
      <c r="C155">
        <v>200</v>
      </c>
      <c r="D155" t="s">
        <v>113</v>
      </c>
      <c r="E155" t="s">
        <v>485</v>
      </c>
      <c r="F155" t="s">
        <v>116</v>
      </c>
      <c r="AM155" t="s">
        <v>486</v>
      </c>
      <c r="AO155">
        <v>104000</v>
      </c>
      <c r="AP155">
        <v>104000</v>
      </c>
      <c r="AQ155" t="s">
        <v>120</v>
      </c>
      <c r="AR155" t="s">
        <v>116</v>
      </c>
      <c r="AS155">
        <v>3</v>
      </c>
      <c r="AT155">
        <v>8879.17</v>
      </c>
      <c r="AU155" t="s">
        <v>487</v>
      </c>
      <c r="AV155" t="s">
        <v>129</v>
      </c>
    </row>
    <row r="156" spans="1:58" ht="15">
      <c r="A156" t="s">
        <v>488</v>
      </c>
      <c r="B156">
        <v>3538</v>
      </c>
      <c r="C156">
        <v>1072</v>
      </c>
      <c r="D156" t="s">
        <v>113</v>
      </c>
      <c r="F156" t="s">
        <v>116</v>
      </c>
      <c r="G156">
        <v>83908.3333333333</v>
      </c>
      <c r="H156">
        <v>83908.3333333333</v>
      </c>
      <c r="I156">
        <v>83908.3333333333</v>
      </c>
      <c r="J156">
        <v>83908.3333333333</v>
      </c>
      <c r="K156">
        <v>83908.3333333333</v>
      </c>
      <c r="L156">
        <v>83908.3333333333</v>
      </c>
      <c r="M156">
        <v>83908.3333333333</v>
      </c>
      <c r="N156">
        <v>587358.333333333</v>
      </c>
      <c r="O156">
        <v>83908.3333333333</v>
      </c>
      <c r="P156">
        <v>83908.3333333333</v>
      </c>
      <c r="Q156">
        <v>83908.3333333333</v>
      </c>
      <c r="R156">
        <v>83908.3333333333</v>
      </c>
      <c r="S156">
        <v>83908.3333333333</v>
      </c>
      <c r="T156">
        <v>83908.3333333333</v>
      </c>
      <c r="U156">
        <v>83908.3333333333</v>
      </c>
      <c r="V156">
        <v>587358.333333333</v>
      </c>
      <c r="W156">
        <v>82954.1666666667</v>
      </c>
      <c r="X156">
        <v>82954.1666666667</v>
      </c>
      <c r="Y156">
        <v>82954.1666666667</v>
      </c>
      <c r="Z156">
        <v>82954.1666666667</v>
      </c>
      <c r="AA156">
        <v>82954.1666666667</v>
      </c>
      <c r="AB156">
        <v>82954.1666666667</v>
      </c>
      <c r="AC156">
        <v>82954.1666666667</v>
      </c>
      <c r="AD156">
        <v>580679.166666667</v>
      </c>
      <c r="AE156">
        <v>82954.1666666667</v>
      </c>
      <c r="AF156">
        <v>82954.1666666667</v>
      </c>
      <c r="AG156">
        <v>82954.1666666667</v>
      </c>
      <c r="AH156">
        <v>82954.1666666667</v>
      </c>
      <c r="AI156">
        <v>82954.1666666667</v>
      </c>
      <c r="AJ156">
        <v>82954.1666666667</v>
      </c>
      <c r="AK156">
        <v>82954.1666666667</v>
      </c>
      <c r="AL156">
        <v>580679.166666667</v>
      </c>
      <c r="AM156" t="s">
        <v>489</v>
      </c>
      <c r="AN156">
        <v>200000</v>
      </c>
      <c r="AO156">
        <v>250000</v>
      </c>
      <c r="AP156">
        <v>450000</v>
      </c>
      <c r="AQ156" t="s">
        <v>115</v>
      </c>
      <c r="AR156" t="s">
        <v>116</v>
      </c>
      <c r="AS156">
        <v>9</v>
      </c>
      <c r="AT156">
        <v>1913.17</v>
      </c>
      <c r="AV156" t="s">
        <v>122</v>
      </c>
      <c r="AW156">
        <v>587358.333333333</v>
      </c>
      <c r="AX156">
        <v>580679.166666667</v>
      </c>
      <c r="AY156">
        <v>-6679.16666666674</v>
      </c>
      <c r="AZ156">
        <v>-1.13715363988481</v>
      </c>
      <c r="BA156">
        <v>-6679.16666666674</v>
      </c>
      <c r="BB156">
        <v>-1.13715363988481</v>
      </c>
      <c r="BC156">
        <v>1</v>
      </c>
      <c r="BD156">
        <v>1</v>
      </c>
      <c r="BE156">
        <v>0</v>
      </c>
      <c r="BF156">
        <v>0</v>
      </c>
    </row>
    <row r="157" spans="1:48" ht="15">
      <c r="A157" t="s">
        <v>490</v>
      </c>
      <c r="B157">
        <v>7652</v>
      </c>
      <c r="C157">
        <v>2373</v>
      </c>
      <c r="D157" t="s">
        <v>113</v>
      </c>
      <c r="AQ157" t="s">
        <v>120</v>
      </c>
      <c r="AU157" t="s">
        <v>491</v>
      </c>
      <c r="AV157" t="s">
        <v>122</v>
      </c>
    </row>
    <row r="158" spans="1:58" ht="15">
      <c r="A158" t="s">
        <v>492</v>
      </c>
      <c r="B158">
        <v>20945</v>
      </c>
      <c r="C158">
        <v>6347</v>
      </c>
      <c r="D158" t="s">
        <v>189</v>
      </c>
      <c r="G158">
        <v>433226.1442</v>
      </c>
      <c r="H158">
        <v>433226.1442</v>
      </c>
      <c r="I158">
        <v>433226.1442</v>
      </c>
      <c r="J158">
        <v>374385.6053</v>
      </c>
      <c r="K158">
        <v>374385.6053</v>
      </c>
      <c r="L158">
        <v>374385.6053</v>
      </c>
      <c r="M158">
        <v>374385.6053</v>
      </c>
      <c r="N158">
        <v>2797220.8538</v>
      </c>
      <c r="O158">
        <v>343554.3761</v>
      </c>
      <c r="P158">
        <v>343554.3761</v>
      </c>
      <c r="Q158">
        <v>343554.3761</v>
      </c>
      <c r="R158">
        <v>371903.538</v>
      </c>
      <c r="S158">
        <v>371903.538</v>
      </c>
      <c r="T158">
        <v>371903.538</v>
      </c>
      <c r="U158">
        <v>371903.538</v>
      </c>
      <c r="V158">
        <v>2518277.2803</v>
      </c>
      <c r="W158">
        <v>374385.6053</v>
      </c>
      <c r="X158">
        <v>374385.6053</v>
      </c>
      <c r="Y158">
        <v>374385.6053</v>
      </c>
      <c r="Z158">
        <v>684617.1926</v>
      </c>
      <c r="AA158">
        <v>684617.1926</v>
      </c>
      <c r="AB158">
        <v>684617.1926</v>
      </c>
      <c r="AC158">
        <v>684617.1926</v>
      </c>
      <c r="AD158">
        <v>3861625.5863</v>
      </c>
      <c r="AE158">
        <v>371903.538</v>
      </c>
      <c r="AF158">
        <v>371903.538</v>
      </c>
      <c r="AG158">
        <v>371903.538</v>
      </c>
      <c r="AH158">
        <v>391050.92</v>
      </c>
      <c r="AI158">
        <v>391050.92</v>
      </c>
      <c r="AJ158">
        <v>391050.92</v>
      </c>
      <c r="AK158">
        <v>391050.92</v>
      </c>
      <c r="AL158">
        <v>2679914.294</v>
      </c>
      <c r="AM158" t="s">
        <v>493</v>
      </c>
      <c r="AO158">
        <v>2369894.184</v>
      </c>
      <c r="AP158">
        <v>2369894.184</v>
      </c>
      <c r="AQ158" t="s">
        <v>120</v>
      </c>
      <c r="AR158" t="s">
        <v>116</v>
      </c>
      <c r="AU158" t="s">
        <v>494</v>
      </c>
      <c r="AV158" t="s">
        <v>144</v>
      </c>
      <c r="AW158">
        <v>2518277.2803</v>
      </c>
      <c r="AX158">
        <v>2679914.294</v>
      </c>
      <c r="AY158">
        <v>1064404.7325</v>
      </c>
      <c r="AZ158">
        <v>38.0522235508868</v>
      </c>
      <c r="BA158">
        <v>161637.0137</v>
      </c>
      <c r="BB158">
        <v>6.41855505604785</v>
      </c>
      <c r="BC158">
        <v>0.900278316200504</v>
      </c>
      <c r="BD158">
        <v>0.693986051756962</v>
      </c>
      <c r="BE158">
        <v>-0.206292264443542</v>
      </c>
      <c r="BF158">
        <v>0</v>
      </c>
    </row>
    <row r="159" spans="1:58" ht="15">
      <c r="A159" t="s">
        <v>495</v>
      </c>
      <c r="B159">
        <v>7417</v>
      </c>
      <c r="C159">
        <v>2096</v>
      </c>
      <c r="D159" t="s">
        <v>113</v>
      </c>
      <c r="N159">
        <v>1024188.7</v>
      </c>
      <c r="V159">
        <v>1075874.64</v>
      </c>
      <c r="AD159">
        <v>1067589</v>
      </c>
      <c r="AL159">
        <v>1074027.36</v>
      </c>
      <c r="AM159" t="s">
        <v>496</v>
      </c>
      <c r="AP159">
        <v>750000</v>
      </c>
      <c r="AQ159" t="s">
        <v>120</v>
      </c>
      <c r="AR159" t="s">
        <v>116</v>
      </c>
      <c r="AS159">
        <v>53</v>
      </c>
      <c r="AT159">
        <v>80504.8</v>
      </c>
      <c r="AV159" t="s">
        <v>122</v>
      </c>
      <c r="AW159">
        <v>1075874.64</v>
      </c>
      <c r="AX159">
        <v>1074027.36</v>
      </c>
      <c r="AY159">
        <v>43400.3</v>
      </c>
      <c r="AZ159">
        <v>4.23752966616406</v>
      </c>
      <c r="BA159">
        <v>-1847.2799999998</v>
      </c>
      <c r="BB159">
        <v>-0.171700301440305</v>
      </c>
      <c r="BC159">
        <v>1.05046525117881</v>
      </c>
      <c r="BD159">
        <v>1.00603074778777</v>
      </c>
      <c r="BE159">
        <v>-0.0444345033910387</v>
      </c>
      <c r="BF159">
        <v>0</v>
      </c>
    </row>
    <row r="160" spans="1:58" ht="15">
      <c r="A160" t="s">
        <v>497</v>
      </c>
      <c r="B160">
        <v>172</v>
      </c>
      <c r="C160">
        <v>128</v>
      </c>
      <c r="D160" t="s">
        <v>156</v>
      </c>
      <c r="E160" t="s">
        <v>498</v>
      </c>
      <c r="F160" t="s">
        <v>116</v>
      </c>
      <c r="N160">
        <v>3899</v>
      </c>
      <c r="V160">
        <v>3906</v>
      </c>
      <c r="AD160">
        <v>3840</v>
      </c>
      <c r="AL160">
        <v>3906</v>
      </c>
      <c r="AM160" t="s">
        <v>499</v>
      </c>
      <c r="AP160">
        <v>100000</v>
      </c>
      <c r="AQ160" t="s">
        <v>120</v>
      </c>
      <c r="AR160" t="s">
        <v>116</v>
      </c>
      <c r="AS160">
        <v>2</v>
      </c>
      <c r="AT160">
        <v>2900</v>
      </c>
      <c r="AV160" t="s">
        <v>129</v>
      </c>
      <c r="AW160">
        <v>3906</v>
      </c>
      <c r="AX160">
        <v>3906</v>
      </c>
      <c r="AY160">
        <v>-59</v>
      </c>
      <c r="AZ160">
        <v>-1.51320851500385</v>
      </c>
      <c r="BA160">
        <v>0</v>
      </c>
      <c r="BB160">
        <v>0</v>
      </c>
      <c r="BC160">
        <v>1.00179533213645</v>
      </c>
      <c r="BD160">
        <v>1.0171875</v>
      </c>
      <c r="BE160">
        <v>0.0153921678635547</v>
      </c>
      <c r="BF160">
        <v>0</v>
      </c>
    </row>
    <row r="161" spans="1:58" ht="15">
      <c r="A161" t="s">
        <v>500</v>
      </c>
      <c r="B161">
        <v>40</v>
      </c>
      <c r="C161">
        <v>11</v>
      </c>
      <c r="D161" t="s">
        <v>156</v>
      </c>
      <c r="E161" t="s">
        <v>501</v>
      </c>
      <c r="F161" t="s">
        <v>116</v>
      </c>
      <c r="G161">
        <v>938.89</v>
      </c>
      <c r="H161">
        <v>203.94</v>
      </c>
      <c r="I161">
        <v>294.02</v>
      </c>
      <c r="J161">
        <v>425.58</v>
      </c>
      <c r="K161">
        <v>684.74</v>
      </c>
      <c r="L161">
        <v>1140.12</v>
      </c>
      <c r="M161">
        <v>644.4</v>
      </c>
      <c r="N161">
        <v>4331.69</v>
      </c>
      <c r="V161">
        <v>7713.69</v>
      </c>
      <c r="W161">
        <v>204.82</v>
      </c>
      <c r="X161">
        <v>167.8</v>
      </c>
      <c r="Y161">
        <v>453.39</v>
      </c>
      <c r="Z161">
        <v>480.91</v>
      </c>
      <c r="AA161">
        <v>645.7</v>
      </c>
      <c r="AB161">
        <v>630.56</v>
      </c>
      <c r="AC161">
        <v>560.84</v>
      </c>
      <c r="AD161">
        <v>3144.02</v>
      </c>
      <c r="AL161">
        <v>8269.52</v>
      </c>
      <c r="AP161">
        <v>10840</v>
      </c>
      <c r="AQ161" t="s">
        <v>120</v>
      </c>
      <c r="AR161" t="s">
        <v>116</v>
      </c>
      <c r="AS161">
        <v>0</v>
      </c>
      <c r="AT161">
        <v>0</v>
      </c>
      <c r="AU161" t="s">
        <v>502</v>
      </c>
      <c r="AV161" t="s">
        <v>129</v>
      </c>
      <c r="AW161">
        <v>7713.69</v>
      </c>
      <c r="AX161">
        <v>8269.52</v>
      </c>
      <c r="AY161">
        <v>-1187.67</v>
      </c>
      <c r="AZ161">
        <v>-27.418167043348</v>
      </c>
      <c r="BA161">
        <v>555.830000000001</v>
      </c>
      <c r="BB161">
        <v>7.20576014851518</v>
      </c>
      <c r="BC161">
        <v>1.78075762577654</v>
      </c>
      <c r="BD161">
        <v>2.63023772113409</v>
      </c>
      <c r="BE161">
        <v>0.849480095357545</v>
      </c>
      <c r="BF161">
        <v>0</v>
      </c>
    </row>
    <row r="162" spans="1:58" ht="15">
      <c r="A162" t="s">
        <v>503</v>
      </c>
      <c r="B162">
        <v>44</v>
      </c>
      <c r="C162">
        <v>24</v>
      </c>
      <c r="D162" t="s">
        <v>113</v>
      </c>
      <c r="F162" t="s">
        <v>116</v>
      </c>
      <c r="N162">
        <v>2142</v>
      </c>
      <c r="V162">
        <v>724</v>
      </c>
      <c r="AD162">
        <v>740</v>
      </c>
      <c r="AL162">
        <v>27114</v>
      </c>
      <c r="AM162" t="s">
        <v>504</v>
      </c>
      <c r="AO162">
        <v>5000</v>
      </c>
      <c r="AP162">
        <v>5000</v>
      </c>
      <c r="AQ162" t="s">
        <v>120</v>
      </c>
      <c r="AR162" t="s">
        <v>116</v>
      </c>
      <c r="AS162">
        <v>0</v>
      </c>
      <c r="AT162">
        <v>0</v>
      </c>
      <c r="AV162" t="s">
        <v>129</v>
      </c>
      <c r="AW162">
        <v>724</v>
      </c>
      <c r="AX162">
        <v>27114</v>
      </c>
      <c r="AY162">
        <v>-1402</v>
      </c>
      <c r="AZ162">
        <v>-65.452847805789</v>
      </c>
      <c r="BA162">
        <v>26390</v>
      </c>
      <c r="BB162">
        <v>3645.02762430939</v>
      </c>
      <c r="BC162">
        <v>0.338001867413632</v>
      </c>
      <c r="BD162">
        <v>36.6405405405405</v>
      </c>
      <c r="BE162">
        <v>36.3025386731269</v>
      </c>
      <c r="BF162">
        <v>1</v>
      </c>
    </row>
    <row r="163" spans="1:48" ht="15">
      <c r="A163" t="s">
        <v>505</v>
      </c>
      <c r="B163">
        <v>838</v>
      </c>
      <c r="C163">
        <v>337</v>
      </c>
      <c r="D163" t="s">
        <v>189</v>
      </c>
      <c r="AM163" t="s">
        <v>506</v>
      </c>
      <c r="AO163">
        <v>400000</v>
      </c>
      <c r="AP163">
        <v>400000</v>
      </c>
      <c r="AQ163" t="s">
        <v>120</v>
      </c>
      <c r="AR163" t="s">
        <v>116</v>
      </c>
      <c r="AS163">
        <v>8</v>
      </c>
      <c r="AU163" t="s">
        <v>507</v>
      </c>
      <c r="AV163" t="s">
        <v>117</v>
      </c>
    </row>
    <row r="164" spans="1:56" ht="15">
      <c r="A164" t="s">
        <v>508</v>
      </c>
      <c r="B164">
        <v>188</v>
      </c>
      <c r="C164">
        <v>55</v>
      </c>
      <c r="D164" t="s">
        <v>113</v>
      </c>
      <c r="AD164">
        <v>13119</v>
      </c>
      <c r="AL164">
        <v>18345</v>
      </c>
      <c r="AM164" t="s">
        <v>509</v>
      </c>
      <c r="AN164">
        <v>1030352</v>
      </c>
      <c r="AP164">
        <v>1030352</v>
      </c>
      <c r="AQ164" t="s">
        <v>120</v>
      </c>
      <c r="AR164" t="s">
        <v>116</v>
      </c>
      <c r="AS164">
        <v>0</v>
      </c>
      <c r="AT164">
        <v>0</v>
      </c>
      <c r="AU164" t="s">
        <v>510</v>
      </c>
      <c r="AV164" t="s">
        <v>129</v>
      </c>
      <c r="AX164">
        <v>18345</v>
      </c>
      <c r="BD164">
        <v>1.39835353304368</v>
      </c>
    </row>
    <row r="165" spans="1:58" ht="15">
      <c r="A165" t="s">
        <v>511</v>
      </c>
      <c r="B165">
        <v>4300</v>
      </c>
      <c r="C165">
        <v>1667</v>
      </c>
      <c r="D165" t="s">
        <v>113</v>
      </c>
      <c r="N165">
        <v>177918</v>
      </c>
      <c r="V165">
        <v>193491</v>
      </c>
      <c r="AD165">
        <v>182272</v>
      </c>
      <c r="AL165">
        <v>187648</v>
      </c>
      <c r="AM165" t="s">
        <v>512</v>
      </c>
      <c r="AN165">
        <v>178822</v>
      </c>
      <c r="AO165">
        <v>1921153</v>
      </c>
      <c r="AP165">
        <v>2099975</v>
      </c>
      <c r="AQ165" t="s">
        <v>115</v>
      </c>
      <c r="AR165" t="s">
        <v>116</v>
      </c>
      <c r="AS165">
        <v>97</v>
      </c>
      <c r="AT165">
        <v>25004</v>
      </c>
      <c r="AU165" t="s">
        <v>513</v>
      </c>
      <c r="AV165" t="s">
        <v>122</v>
      </c>
      <c r="AW165">
        <v>193491</v>
      </c>
      <c r="AX165">
        <v>187648</v>
      </c>
      <c r="AY165">
        <v>4354</v>
      </c>
      <c r="AZ165">
        <v>2.44719477512112</v>
      </c>
      <c r="BA165">
        <v>-5843</v>
      </c>
      <c r="BB165">
        <v>-3.01977869771721</v>
      </c>
      <c r="BC165">
        <v>1.08752908643308</v>
      </c>
      <c r="BD165">
        <v>1.02949438202247</v>
      </c>
      <c r="BE165">
        <v>-0.058034704410604</v>
      </c>
      <c r="BF165">
        <v>0</v>
      </c>
    </row>
    <row r="166" spans="1:58" ht="15">
      <c r="A166" t="s">
        <v>514</v>
      </c>
      <c r="B166">
        <v>6254</v>
      </c>
      <c r="C166">
        <v>1895</v>
      </c>
      <c r="D166" t="s">
        <v>113</v>
      </c>
      <c r="G166">
        <v>21420573</v>
      </c>
      <c r="H166">
        <v>146024.75</v>
      </c>
      <c r="I166">
        <v>265544.84</v>
      </c>
      <c r="J166">
        <v>207492.76</v>
      </c>
      <c r="K166">
        <v>120364.82</v>
      </c>
      <c r="L166">
        <v>187984.55</v>
      </c>
      <c r="M166">
        <v>197202.3</v>
      </c>
      <c r="N166">
        <v>1338819.75</v>
      </c>
      <c r="O166">
        <v>146513.73</v>
      </c>
      <c r="P166">
        <v>171427.89</v>
      </c>
      <c r="Q166">
        <v>180018.1</v>
      </c>
      <c r="R166">
        <v>167318.59</v>
      </c>
      <c r="S166">
        <v>204894.53</v>
      </c>
      <c r="T166">
        <v>207130.82</v>
      </c>
      <c r="U166">
        <v>210428.46</v>
      </c>
      <c r="V166">
        <v>1141218.39</v>
      </c>
      <c r="W166">
        <v>212996.87</v>
      </c>
      <c r="X166">
        <v>125791.46</v>
      </c>
      <c r="Y166">
        <v>360676.56</v>
      </c>
      <c r="Z166">
        <v>186397.76</v>
      </c>
      <c r="AA166">
        <v>152084.04</v>
      </c>
      <c r="AB166">
        <v>147456.14</v>
      </c>
      <c r="AC166">
        <v>157447.05</v>
      </c>
      <c r="AD166">
        <v>1342849.88</v>
      </c>
      <c r="AE166">
        <v>163603.89</v>
      </c>
      <c r="AF166">
        <v>249783.89</v>
      </c>
      <c r="AG166">
        <v>297526.55</v>
      </c>
      <c r="AH166">
        <v>236429.49</v>
      </c>
      <c r="AI166">
        <v>248526.73</v>
      </c>
      <c r="AJ166">
        <v>259633.98</v>
      </c>
      <c r="AK166">
        <v>192150.13</v>
      </c>
      <c r="AL166">
        <v>1647654.66</v>
      </c>
      <c r="AN166">
        <v>650000</v>
      </c>
      <c r="AO166">
        <v>3750000</v>
      </c>
      <c r="AP166">
        <v>4400000</v>
      </c>
      <c r="AQ166" t="s">
        <v>115</v>
      </c>
      <c r="AR166" t="s">
        <v>116</v>
      </c>
      <c r="AS166">
        <v>470</v>
      </c>
      <c r="AT166">
        <v>69754.12</v>
      </c>
      <c r="AU166" t="s">
        <v>515</v>
      </c>
      <c r="AV166" t="s">
        <v>122</v>
      </c>
      <c r="AW166">
        <v>1141218.39</v>
      </c>
      <c r="AX166">
        <v>1647654.66</v>
      </c>
      <c r="AY166">
        <v>4030.12999999989</v>
      </c>
      <c r="AZ166">
        <v>0.301021104596036</v>
      </c>
      <c r="BA166">
        <v>506436.27</v>
      </c>
      <c r="BB166">
        <v>44.376805915299</v>
      </c>
      <c r="BC166">
        <v>0.852406300400035</v>
      </c>
      <c r="BD166">
        <v>1.22698351062146</v>
      </c>
      <c r="BE166">
        <v>0.37457721022142</v>
      </c>
      <c r="BF166">
        <v>0</v>
      </c>
    </row>
    <row r="167" spans="1:58" ht="15">
      <c r="A167" t="s">
        <v>516</v>
      </c>
      <c r="B167">
        <v>7725</v>
      </c>
      <c r="C167">
        <v>2495</v>
      </c>
      <c r="D167" t="s">
        <v>189</v>
      </c>
      <c r="N167">
        <v>384608.93</v>
      </c>
      <c r="O167">
        <v>186223</v>
      </c>
      <c r="P167">
        <v>546</v>
      </c>
      <c r="Q167">
        <v>142192</v>
      </c>
      <c r="R167">
        <v>2007</v>
      </c>
      <c r="S167">
        <v>187490</v>
      </c>
      <c r="T167">
        <v>1955</v>
      </c>
      <c r="U167">
        <v>263708</v>
      </c>
      <c r="V167">
        <v>784121</v>
      </c>
      <c r="AD167">
        <v>394257.25</v>
      </c>
      <c r="AE167">
        <v>237072</v>
      </c>
      <c r="AF167">
        <v>364</v>
      </c>
      <c r="AG167">
        <v>198320</v>
      </c>
      <c r="AH167">
        <v>1962</v>
      </c>
      <c r="AI167">
        <v>244622</v>
      </c>
      <c r="AJ167">
        <v>2447</v>
      </c>
      <c r="AK167">
        <v>327737</v>
      </c>
      <c r="AL167">
        <v>1012524</v>
      </c>
      <c r="AN167">
        <v>3300000</v>
      </c>
      <c r="AO167">
        <v>250000</v>
      </c>
      <c r="AP167">
        <v>3550000</v>
      </c>
      <c r="AQ167" t="s">
        <v>115</v>
      </c>
      <c r="AR167" t="s">
        <v>116</v>
      </c>
      <c r="AS167">
        <v>114</v>
      </c>
      <c r="AT167">
        <v>37200</v>
      </c>
      <c r="AV167" t="s">
        <v>122</v>
      </c>
      <c r="AW167">
        <v>784121</v>
      </c>
      <c r="AX167">
        <v>1012524</v>
      </c>
      <c r="AY167">
        <v>9648.32000000001</v>
      </c>
      <c r="AZ167">
        <v>2.50860529941414</v>
      </c>
      <c r="BA167">
        <v>228403</v>
      </c>
      <c r="BB167">
        <v>29.1285401105187</v>
      </c>
      <c r="BC167">
        <v>2.0387488142826</v>
      </c>
      <c r="BD167">
        <v>2.56818105437503</v>
      </c>
      <c r="BE167">
        <v>0.529432240092429</v>
      </c>
      <c r="BF167">
        <v>0</v>
      </c>
    </row>
    <row r="168" spans="1:58" ht="15">
      <c r="A168" t="s">
        <v>517</v>
      </c>
      <c r="B168">
        <v>15930</v>
      </c>
      <c r="C168">
        <v>4941</v>
      </c>
      <c r="D168" t="s">
        <v>113</v>
      </c>
      <c r="G168">
        <v>126429.87</v>
      </c>
      <c r="H168">
        <v>134762.61</v>
      </c>
      <c r="I168">
        <v>105079.24</v>
      </c>
      <c r="J168">
        <v>130480</v>
      </c>
      <c r="K168">
        <v>181527.15</v>
      </c>
      <c r="L168">
        <v>133753.64</v>
      </c>
      <c r="M168">
        <v>146904.71</v>
      </c>
      <c r="N168">
        <v>958937.22</v>
      </c>
      <c r="O168">
        <v>228357.66</v>
      </c>
      <c r="P168">
        <v>289059.07</v>
      </c>
      <c r="Q168">
        <v>-2890.58</v>
      </c>
      <c r="R168">
        <v>655028.02</v>
      </c>
      <c r="S168">
        <v>343395.68</v>
      </c>
      <c r="T168">
        <v>337636</v>
      </c>
      <c r="U168">
        <v>303247.29</v>
      </c>
      <c r="V168">
        <v>2153833.14</v>
      </c>
      <c r="W168">
        <v>139044.93</v>
      </c>
      <c r="X168">
        <v>125154.55</v>
      </c>
      <c r="Y168">
        <v>106490.93</v>
      </c>
      <c r="Z168">
        <v>180580.39</v>
      </c>
      <c r="AA168">
        <v>109919.59</v>
      </c>
      <c r="AB168">
        <v>148149.74</v>
      </c>
      <c r="AC168">
        <v>215019.8</v>
      </c>
      <c r="AD168">
        <v>1024359.93</v>
      </c>
      <c r="AE168">
        <v>253964.23</v>
      </c>
      <c r="AF168">
        <v>315591.44</v>
      </c>
      <c r="AG168">
        <v>-13846.92</v>
      </c>
      <c r="AH168">
        <v>721356.19</v>
      </c>
      <c r="AI168">
        <v>368009.89</v>
      </c>
      <c r="AJ168">
        <v>351907.75</v>
      </c>
      <c r="AK168">
        <v>318792.61</v>
      </c>
      <c r="AL168">
        <v>2315775.19</v>
      </c>
      <c r="AM168" t="s">
        <v>518</v>
      </c>
      <c r="AN168">
        <v>0</v>
      </c>
      <c r="AO168">
        <v>1088441</v>
      </c>
      <c r="AP168">
        <v>1088441</v>
      </c>
      <c r="AQ168" t="s">
        <v>242</v>
      </c>
      <c r="AR168" t="s">
        <v>116</v>
      </c>
      <c r="AS168">
        <v>75</v>
      </c>
      <c r="AT168">
        <v>50039.4</v>
      </c>
      <c r="AU168" t="s">
        <v>519</v>
      </c>
      <c r="AV168" t="s">
        <v>144</v>
      </c>
      <c r="AW168">
        <v>2153833.14</v>
      </c>
      <c r="AX168">
        <v>2315775.19</v>
      </c>
      <c r="AY168">
        <v>65422.7100000001</v>
      </c>
      <c r="AZ168">
        <v>6.82241846864595</v>
      </c>
      <c r="BA168">
        <v>161942.05</v>
      </c>
      <c r="BB168">
        <v>7.51878346527809</v>
      </c>
      <c r="BC168">
        <v>2.2460627193092</v>
      </c>
      <c r="BD168">
        <v>2.26070458456921</v>
      </c>
      <c r="BE168">
        <v>0.0146418652600193</v>
      </c>
      <c r="BF168">
        <v>0</v>
      </c>
    </row>
    <row r="169" spans="1:58" ht="15">
      <c r="A169" t="s">
        <v>520</v>
      </c>
      <c r="B169">
        <v>5924</v>
      </c>
      <c r="C169">
        <v>1795</v>
      </c>
      <c r="D169" t="s">
        <v>113</v>
      </c>
      <c r="G169">
        <v>21461</v>
      </c>
      <c r="H169">
        <v>75900</v>
      </c>
      <c r="J169">
        <v>20821</v>
      </c>
      <c r="K169">
        <v>84616</v>
      </c>
      <c r="L169">
        <v>158414</v>
      </c>
      <c r="M169">
        <v>78592</v>
      </c>
      <c r="N169">
        <v>431222</v>
      </c>
      <c r="O169">
        <v>724429</v>
      </c>
      <c r="P169">
        <v>24207</v>
      </c>
      <c r="Q169">
        <v>22300</v>
      </c>
      <c r="R169">
        <v>26918</v>
      </c>
      <c r="S169">
        <v>31050</v>
      </c>
      <c r="T169">
        <v>26203</v>
      </c>
      <c r="U169">
        <v>44079</v>
      </c>
      <c r="V169">
        <v>899186</v>
      </c>
      <c r="W169">
        <v>68874</v>
      </c>
      <c r="X169">
        <v>149249</v>
      </c>
      <c r="Y169">
        <v>86052</v>
      </c>
      <c r="Z169">
        <v>62095</v>
      </c>
      <c r="AA169">
        <v>97178</v>
      </c>
      <c r="AB169">
        <v>111077</v>
      </c>
      <c r="AC169">
        <v>73505</v>
      </c>
      <c r="AD169">
        <v>648030</v>
      </c>
      <c r="AE169">
        <v>739158</v>
      </c>
      <c r="AF169">
        <v>13653</v>
      </c>
      <c r="AG169">
        <v>30485</v>
      </c>
      <c r="AH169">
        <v>12793</v>
      </c>
      <c r="AI169">
        <v>29401</v>
      </c>
      <c r="AJ169">
        <v>20674</v>
      </c>
      <c r="AK169">
        <v>15794</v>
      </c>
      <c r="AL169">
        <v>861958</v>
      </c>
      <c r="AM169" t="s">
        <v>521</v>
      </c>
      <c r="AO169">
        <v>5527308</v>
      </c>
      <c r="AP169">
        <v>5527308</v>
      </c>
      <c r="AQ169" t="s">
        <v>120</v>
      </c>
      <c r="AR169" t="s">
        <v>116</v>
      </c>
      <c r="AS169">
        <v>0</v>
      </c>
      <c r="AT169">
        <v>0</v>
      </c>
      <c r="AU169" t="s">
        <v>522</v>
      </c>
      <c r="AV169" t="s">
        <v>122</v>
      </c>
      <c r="AW169">
        <v>899186</v>
      </c>
      <c r="AX169">
        <v>861958</v>
      </c>
      <c r="AY169">
        <v>216808</v>
      </c>
      <c r="AZ169">
        <v>50.2775832401872</v>
      </c>
      <c r="BA169">
        <v>-37228</v>
      </c>
      <c r="BB169">
        <v>-4.14018901539837</v>
      </c>
      <c r="BC169">
        <v>2.0852043726897</v>
      </c>
      <c r="BD169">
        <v>1.33012051911177</v>
      </c>
      <c r="BE169">
        <v>-0.755083853577935</v>
      </c>
      <c r="BF169">
        <v>0</v>
      </c>
    </row>
    <row r="170" spans="1:58" ht="15">
      <c r="A170" t="s">
        <v>523</v>
      </c>
      <c r="B170">
        <v>24268</v>
      </c>
      <c r="C170">
        <v>7303</v>
      </c>
      <c r="D170" t="s">
        <v>113</v>
      </c>
      <c r="G170">
        <v>245681</v>
      </c>
      <c r="H170">
        <v>324752</v>
      </c>
      <c r="I170">
        <v>2115850</v>
      </c>
      <c r="J170">
        <v>382496</v>
      </c>
      <c r="K170">
        <v>175147</v>
      </c>
      <c r="L170">
        <v>678913</v>
      </c>
      <c r="M170">
        <v>698459</v>
      </c>
      <c r="N170">
        <v>4621298</v>
      </c>
      <c r="O170">
        <v>437525</v>
      </c>
      <c r="P170">
        <v>494235</v>
      </c>
      <c r="Q170">
        <v>629200</v>
      </c>
      <c r="R170">
        <v>767990</v>
      </c>
      <c r="S170">
        <v>703522</v>
      </c>
      <c r="T170">
        <v>888669</v>
      </c>
      <c r="U170">
        <v>792683</v>
      </c>
      <c r="V170">
        <v>4713824</v>
      </c>
      <c r="W170">
        <v>575428</v>
      </c>
      <c r="X170">
        <v>784956</v>
      </c>
      <c r="Y170">
        <v>1135877</v>
      </c>
      <c r="Z170">
        <v>159622</v>
      </c>
      <c r="AA170">
        <v>382523</v>
      </c>
      <c r="AB170">
        <v>610470</v>
      </c>
      <c r="AC170">
        <v>245886</v>
      </c>
      <c r="AD170">
        <v>3894762</v>
      </c>
      <c r="AE170">
        <v>517946</v>
      </c>
      <c r="AF170">
        <v>523218</v>
      </c>
      <c r="AG170">
        <v>647789</v>
      </c>
      <c r="AH170">
        <v>860945</v>
      </c>
      <c r="AI170">
        <v>816260</v>
      </c>
      <c r="AJ170">
        <v>881806</v>
      </c>
      <c r="AK170">
        <v>835797</v>
      </c>
      <c r="AL170">
        <v>5086761</v>
      </c>
      <c r="AM170" t="s">
        <v>524</v>
      </c>
      <c r="AO170">
        <v>469279</v>
      </c>
      <c r="AP170">
        <v>469279</v>
      </c>
      <c r="AQ170" t="s">
        <v>132</v>
      </c>
      <c r="AR170" t="s">
        <v>116</v>
      </c>
      <c r="AS170">
        <v>1128</v>
      </c>
      <c r="AT170">
        <v>409766</v>
      </c>
      <c r="AU170" t="s">
        <v>525</v>
      </c>
      <c r="AV170" t="s">
        <v>144</v>
      </c>
      <c r="AW170">
        <v>4713824</v>
      </c>
      <c r="AX170">
        <v>5086761</v>
      </c>
      <c r="AY170">
        <v>-726536</v>
      </c>
      <c r="AZ170">
        <v>-15.7214704613293</v>
      </c>
      <c r="BA170">
        <v>372937</v>
      </c>
      <c r="BB170">
        <v>7.91155970184716</v>
      </c>
      <c r="BC170">
        <v>1.02002164759771</v>
      </c>
      <c r="BD170">
        <v>1.30605182036797</v>
      </c>
      <c r="BE170">
        <v>0.286030172770262</v>
      </c>
      <c r="BF170">
        <v>0</v>
      </c>
    </row>
    <row r="171" spans="1:58" ht="15">
      <c r="A171" t="s">
        <v>526</v>
      </c>
      <c r="B171">
        <v>19635</v>
      </c>
      <c r="C171">
        <v>5950</v>
      </c>
      <c r="D171" t="s">
        <v>113</v>
      </c>
      <c r="G171">
        <v>406559</v>
      </c>
      <c r="H171">
        <v>213081</v>
      </c>
      <c r="I171">
        <v>1389621</v>
      </c>
      <c r="J171">
        <v>30230</v>
      </c>
      <c r="K171">
        <v>232150</v>
      </c>
      <c r="L171">
        <v>277243</v>
      </c>
      <c r="M171">
        <v>365903</v>
      </c>
      <c r="N171">
        <v>2914787</v>
      </c>
      <c r="O171">
        <v>204734</v>
      </c>
      <c r="P171">
        <v>394803</v>
      </c>
      <c r="Q171">
        <v>1076202</v>
      </c>
      <c r="R171">
        <v>282491</v>
      </c>
      <c r="S171">
        <v>345831</v>
      </c>
      <c r="T171">
        <v>309406</v>
      </c>
      <c r="U171">
        <v>275965</v>
      </c>
      <c r="V171">
        <v>2889432</v>
      </c>
      <c r="W171">
        <v>196722</v>
      </c>
      <c r="X171">
        <v>170028</v>
      </c>
      <c r="Y171">
        <v>1380143</v>
      </c>
      <c r="Z171">
        <v>13323</v>
      </c>
      <c r="AA171">
        <v>138521</v>
      </c>
      <c r="AB171">
        <v>453679.95</v>
      </c>
      <c r="AC171">
        <v>225121.05</v>
      </c>
      <c r="AD171">
        <v>2577538</v>
      </c>
      <c r="AE171">
        <v>240388</v>
      </c>
      <c r="AF171">
        <v>168809</v>
      </c>
      <c r="AG171">
        <v>807147</v>
      </c>
      <c r="AH171">
        <v>329372</v>
      </c>
      <c r="AI171">
        <v>342193</v>
      </c>
      <c r="AJ171">
        <v>366258.18</v>
      </c>
      <c r="AK171">
        <v>345477.68</v>
      </c>
      <c r="AL171">
        <v>2599644.86</v>
      </c>
      <c r="AN171">
        <v>5439500</v>
      </c>
      <c r="AO171">
        <v>1920119</v>
      </c>
      <c r="AP171">
        <v>7359619</v>
      </c>
      <c r="AQ171" t="s">
        <v>120</v>
      </c>
      <c r="AR171" t="s">
        <v>116</v>
      </c>
      <c r="AS171">
        <v>384</v>
      </c>
      <c r="AT171">
        <v>214520</v>
      </c>
      <c r="AV171" t="s">
        <v>144</v>
      </c>
      <c r="AW171">
        <v>2889432</v>
      </c>
      <c r="AX171">
        <v>2599644.86</v>
      </c>
      <c r="AY171">
        <v>-337249</v>
      </c>
      <c r="AZ171">
        <v>-11.5702794063511</v>
      </c>
      <c r="BA171">
        <v>-289787.14</v>
      </c>
      <c r="BB171">
        <v>-10.0292078166228</v>
      </c>
      <c r="BC171">
        <v>0.991301251172041</v>
      </c>
      <c r="BD171">
        <v>1.00857673485318</v>
      </c>
      <c r="BE171">
        <v>0.0172754836811405</v>
      </c>
      <c r="BF171">
        <v>0</v>
      </c>
    </row>
    <row r="172" spans="1:58" ht="15">
      <c r="A172" t="s">
        <v>527</v>
      </c>
      <c r="B172">
        <v>11658</v>
      </c>
      <c r="C172">
        <v>3525</v>
      </c>
      <c r="D172" t="s">
        <v>113</v>
      </c>
      <c r="G172">
        <v>126601.39</v>
      </c>
      <c r="H172">
        <v>113959.6</v>
      </c>
      <c r="I172">
        <v>223239.47</v>
      </c>
      <c r="J172">
        <v>134628.71</v>
      </c>
      <c r="K172">
        <v>139809.79</v>
      </c>
      <c r="L172">
        <v>144131.06</v>
      </c>
      <c r="M172">
        <v>112881.78</v>
      </c>
      <c r="N172">
        <v>995251.8</v>
      </c>
      <c r="O172">
        <v>110241.81</v>
      </c>
      <c r="P172">
        <v>141551.68</v>
      </c>
      <c r="Q172">
        <v>168795.64</v>
      </c>
      <c r="R172">
        <v>161749.12</v>
      </c>
      <c r="S172">
        <v>174998</v>
      </c>
      <c r="T172">
        <v>154688.63</v>
      </c>
      <c r="U172">
        <v>148229.93</v>
      </c>
      <c r="V172">
        <v>1060254.81</v>
      </c>
      <c r="W172">
        <v>75935.13</v>
      </c>
      <c r="X172">
        <v>108095.32</v>
      </c>
      <c r="Y172">
        <v>505463.82</v>
      </c>
      <c r="Z172">
        <v>162584.42</v>
      </c>
      <c r="AA172">
        <v>116680.24</v>
      </c>
      <c r="AB172">
        <v>234042.74</v>
      </c>
      <c r="AC172">
        <v>87728.45</v>
      </c>
      <c r="AD172">
        <v>1290530.12</v>
      </c>
      <c r="AE172">
        <v>141213.3</v>
      </c>
      <c r="AF172">
        <v>187432.67</v>
      </c>
      <c r="AG172">
        <v>201847.57</v>
      </c>
      <c r="AH172">
        <v>208615.62</v>
      </c>
      <c r="AI172">
        <v>217752.61</v>
      </c>
      <c r="AJ172">
        <v>202063.56</v>
      </c>
      <c r="AK172">
        <v>189828.28</v>
      </c>
      <c r="AL172">
        <v>1348753.61</v>
      </c>
      <c r="AN172">
        <v>0</v>
      </c>
      <c r="AO172">
        <v>833001.7</v>
      </c>
      <c r="AP172">
        <v>833001.7</v>
      </c>
      <c r="AQ172" t="s">
        <v>115</v>
      </c>
      <c r="AR172" t="s">
        <v>116</v>
      </c>
      <c r="AS172">
        <v>138</v>
      </c>
      <c r="AT172">
        <v>36385</v>
      </c>
      <c r="AV172" t="s">
        <v>144</v>
      </c>
      <c r="AW172">
        <v>1060254.81</v>
      </c>
      <c r="AX172">
        <v>1348753.61</v>
      </c>
      <c r="AY172">
        <v>295278.32</v>
      </c>
      <c r="AZ172">
        <v>29.668704944819</v>
      </c>
      <c r="BA172">
        <v>288498.8</v>
      </c>
      <c r="BB172">
        <v>27.2103269213181</v>
      </c>
      <c r="BC172">
        <v>1.06531312980293</v>
      </c>
      <c r="BD172">
        <v>1.04511594816555</v>
      </c>
      <c r="BE172">
        <v>-0.0201971816373812</v>
      </c>
      <c r="BF172">
        <v>0</v>
      </c>
    </row>
    <row r="173" spans="1:58" ht="15">
      <c r="A173" t="s">
        <v>528</v>
      </c>
      <c r="B173">
        <v>22348</v>
      </c>
      <c r="C173">
        <v>7648</v>
      </c>
      <c r="D173" t="s">
        <v>113</v>
      </c>
      <c r="N173">
        <v>2099001</v>
      </c>
      <c r="V173">
        <v>3632395</v>
      </c>
      <c r="AD173">
        <v>2335390</v>
      </c>
      <c r="AL173">
        <v>3887302</v>
      </c>
      <c r="AO173">
        <v>4158960</v>
      </c>
      <c r="AP173">
        <v>4158960</v>
      </c>
      <c r="AQ173" t="s">
        <v>120</v>
      </c>
      <c r="AR173" t="s">
        <v>116</v>
      </c>
      <c r="AS173">
        <v>289</v>
      </c>
      <c r="AT173">
        <v>125644</v>
      </c>
      <c r="AU173" t="s">
        <v>529</v>
      </c>
      <c r="AV173" t="s">
        <v>144</v>
      </c>
      <c r="AW173">
        <v>3632395</v>
      </c>
      <c r="AX173">
        <v>3887302</v>
      </c>
      <c r="AY173">
        <v>236389</v>
      </c>
      <c r="AZ173">
        <v>11.2619765307401</v>
      </c>
      <c r="BA173">
        <v>254907</v>
      </c>
      <c r="BB173">
        <v>7.01760133465661</v>
      </c>
      <c r="BC173">
        <v>1.73053514505234</v>
      </c>
      <c r="BD173">
        <v>1.66451941645721</v>
      </c>
      <c r="BE173">
        <v>-0.0660157285951284</v>
      </c>
      <c r="BF173">
        <v>0</v>
      </c>
    </row>
    <row r="174" spans="1:58" ht="15">
      <c r="A174" t="s">
        <v>530</v>
      </c>
      <c r="B174">
        <v>22679</v>
      </c>
      <c r="C174">
        <v>6591</v>
      </c>
      <c r="D174" t="s">
        <v>113</v>
      </c>
      <c r="N174">
        <v>2432419.4</v>
      </c>
      <c r="V174">
        <v>2284217.04</v>
      </c>
      <c r="AD174">
        <v>2476934.36</v>
      </c>
      <c r="AL174">
        <v>2903209.19</v>
      </c>
      <c r="AO174">
        <v>2400000</v>
      </c>
      <c r="AP174">
        <v>2400000</v>
      </c>
      <c r="AQ174" t="s">
        <v>162</v>
      </c>
      <c r="AR174" t="s">
        <v>116</v>
      </c>
      <c r="AS174">
        <v>883</v>
      </c>
      <c r="AT174">
        <v>500000</v>
      </c>
      <c r="AV174" t="s">
        <v>144</v>
      </c>
      <c r="AW174">
        <v>2284217.04</v>
      </c>
      <c r="AX174">
        <v>2903209.19</v>
      </c>
      <c r="AY174">
        <v>44514.96</v>
      </c>
      <c r="AZ174">
        <v>1.83006927177114</v>
      </c>
      <c r="BA174">
        <v>618992.15</v>
      </c>
      <c r="BB174">
        <v>27.0986574025382</v>
      </c>
      <c r="BC174">
        <v>0.939072036672623</v>
      </c>
      <c r="BD174">
        <v>1.17209774989758</v>
      </c>
      <c r="BE174">
        <v>0.233025713224956</v>
      </c>
      <c r="BF174">
        <v>0</v>
      </c>
    </row>
    <row r="175" spans="1:58" ht="15">
      <c r="A175" t="s">
        <v>531</v>
      </c>
      <c r="B175">
        <v>25244</v>
      </c>
      <c r="C175">
        <v>6867</v>
      </c>
      <c r="D175" t="s">
        <v>189</v>
      </c>
      <c r="N175">
        <v>1827098</v>
      </c>
      <c r="V175">
        <v>1794694</v>
      </c>
      <c r="AD175">
        <v>1594816</v>
      </c>
      <c r="AL175">
        <v>2239108</v>
      </c>
      <c r="AO175">
        <v>1500000</v>
      </c>
      <c r="AP175">
        <v>1500000</v>
      </c>
      <c r="AQ175" t="s">
        <v>120</v>
      </c>
      <c r="AR175" t="s">
        <v>116</v>
      </c>
      <c r="AS175">
        <v>440</v>
      </c>
      <c r="AT175">
        <v>207000</v>
      </c>
      <c r="AV175" t="s">
        <v>144</v>
      </c>
      <c r="AW175">
        <v>1794694</v>
      </c>
      <c r="AX175">
        <v>2239108</v>
      </c>
      <c r="AY175">
        <v>-232282</v>
      </c>
      <c r="AZ175">
        <v>-12.713165905715</v>
      </c>
      <c r="BA175">
        <v>444414</v>
      </c>
      <c r="BB175">
        <v>24.7626614899253</v>
      </c>
      <c r="BC175">
        <v>0.98226477178564</v>
      </c>
      <c r="BD175">
        <v>1.40399143224046</v>
      </c>
      <c r="BE175">
        <v>0.421726660454819</v>
      </c>
      <c r="BF175">
        <v>0</v>
      </c>
    </row>
    <row r="176" spans="1:58" ht="15">
      <c r="A176" t="s">
        <v>532</v>
      </c>
      <c r="B176">
        <v>10431</v>
      </c>
      <c r="C176">
        <v>2610</v>
      </c>
      <c r="D176" t="s">
        <v>113</v>
      </c>
      <c r="G176">
        <v>105133</v>
      </c>
      <c r="H176">
        <v>72389</v>
      </c>
      <c r="I176">
        <v>110534</v>
      </c>
      <c r="J176">
        <v>93322</v>
      </c>
      <c r="K176">
        <v>91969</v>
      </c>
      <c r="L176">
        <v>146299</v>
      </c>
      <c r="M176">
        <v>73084</v>
      </c>
      <c r="N176">
        <v>692730</v>
      </c>
      <c r="O176">
        <v>271031</v>
      </c>
      <c r="P176">
        <v>177801</v>
      </c>
      <c r="Q176">
        <v>195581</v>
      </c>
      <c r="R176">
        <v>222566</v>
      </c>
      <c r="S176">
        <v>255752</v>
      </c>
      <c r="T176">
        <v>222219</v>
      </c>
      <c r="U176">
        <v>245285</v>
      </c>
      <c r="V176">
        <v>1590235</v>
      </c>
      <c r="W176">
        <v>97596</v>
      </c>
      <c r="X176">
        <v>68771</v>
      </c>
      <c r="Y176">
        <v>178759</v>
      </c>
      <c r="Z176">
        <v>96144</v>
      </c>
      <c r="AA176">
        <v>117758</v>
      </c>
      <c r="AB176">
        <v>73082</v>
      </c>
      <c r="AC176">
        <v>107788</v>
      </c>
      <c r="AD176">
        <v>739898</v>
      </c>
      <c r="AE176">
        <v>216387</v>
      </c>
      <c r="AF176">
        <v>208970</v>
      </c>
      <c r="AG176">
        <v>202773</v>
      </c>
      <c r="AH176">
        <v>231675</v>
      </c>
      <c r="AI176">
        <v>258869</v>
      </c>
      <c r="AJ176">
        <v>231619</v>
      </c>
      <c r="AK176">
        <v>216758</v>
      </c>
      <c r="AL176">
        <v>1567051</v>
      </c>
      <c r="AM176" t="s">
        <v>533</v>
      </c>
      <c r="AP176">
        <v>1140773</v>
      </c>
      <c r="AQ176" t="s">
        <v>120</v>
      </c>
      <c r="AR176" t="s">
        <v>116</v>
      </c>
      <c r="AS176">
        <v>677</v>
      </c>
      <c r="AT176">
        <v>189130.18</v>
      </c>
      <c r="AU176" t="s">
        <v>534</v>
      </c>
      <c r="AV176" t="s">
        <v>144</v>
      </c>
      <c r="AW176">
        <v>1590235</v>
      </c>
      <c r="AX176">
        <v>1567051</v>
      </c>
      <c r="AY176">
        <v>47168</v>
      </c>
      <c r="AZ176">
        <v>6.80900206429633</v>
      </c>
      <c r="BA176">
        <v>-23184</v>
      </c>
      <c r="BB176">
        <v>-1.4578977320962</v>
      </c>
      <c r="BC176">
        <v>2.29560579157825</v>
      </c>
      <c r="BD176">
        <v>2.1179284171602</v>
      </c>
      <c r="BE176">
        <v>-0.177677374418045</v>
      </c>
      <c r="BF176">
        <v>0</v>
      </c>
    </row>
    <row r="177" spans="1:58" ht="15">
      <c r="A177" t="s">
        <v>535</v>
      </c>
      <c r="B177">
        <v>13812</v>
      </c>
      <c r="C177">
        <v>6693</v>
      </c>
      <c r="D177" t="s">
        <v>189</v>
      </c>
      <c r="N177">
        <v>2701210</v>
      </c>
      <c r="V177">
        <v>3251259</v>
      </c>
      <c r="AD177">
        <v>3225634</v>
      </c>
      <c r="AL177">
        <v>3792318</v>
      </c>
      <c r="AM177" t="s">
        <v>536</v>
      </c>
      <c r="AO177">
        <v>4000000</v>
      </c>
      <c r="AP177">
        <v>4000000</v>
      </c>
      <c r="AQ177" t="s">
        <v>115</v>
      </c>
      <c r="AR177" t="s">
        <v>116</v>
      </c>
      <c r="AS177">
        <v>186</v>
      </c>
      <c r="AT177">
        <v>132028.99</v>
      </c>
      <c r="AU177" t="s">
        <v>537</v>
      </c>
      <c r="AV177" t="s">
        <v>144</v>
      </c>
      <c r="AW177">
        <v>3251259</v>
      </c>
      <c r="AX177">
        <v>3792318</v>
      </c>
      <c r="AY177">
        <v>524424</v>
      </c>
      <c r="AZ177">
        <v>19.4144105789628</v>
      </c>
      <c r="BA177">
        <v>541059</v>
      </c>
      <c r="BB177">
        <v>16.6415225609525</v>
      </c>
      <c r="BC177">
        <v>1.20363059517772</v>
      </c>
      <c r="BD177">
        <v>1.17568143192935</v>
      </c>
      <c r="BE177">
        <v>-0.0279491632483657</v>
      </c>
      <c r="BF177">
        <v>0</v>
      </c>
    </row>
    <row r="178" spans="1:48" ht="15">
      <c r="A178" t="s">
        <v>538</v>
      </c>
      <c r="B178">
        <v>150</v>
      </c>
      <c r="C178">
        <v>13</v>
      </c>
      <c r="D178" t="s">
        <v>156</v>
      </c>
      <c r="E178" t="s">
        <v>539</v>
      </c>
      <c r="F178" t="s">
        <v>116</v>
      </c>
      <c r="AM178" t="s">
        <v>540</v>
      </c>
      <c r="AQ178" t="s">
        <v>120</v>
      </c>
      <c r="AR178" t="s">
        <v>116</v>
      </c>
      <c r="AS178">
        <v>0</v>
      </c>
      <c r="AT178">
        <v>0</v>
      </c>
      <c r="AU178" t="s">
        <v>541</v>
      </c>
      <c r="AV178" t="s">
        <v>129</v>
      </c>
    </row>
    <row r="179" spans="1:58" ht="15">
      <c r="A179" t="s">
        <v>542</v>
      </c>
      <c r="B179">
        <v>270</v>
      </c>
      <c r="C179">
        <v>82</v>
      </c>
      <c r="D179" t="s">
        <v>189</v>
      </c>
      <c r="G179">
        <v>10001.59</v>
      </c>
      <c r="H179">
        <v>4995.22</v>
      </c>
      <c r="I179">
        <v>4316.23</v>
      </c>
      <c r="J179">
        <v>5128.92</v>
      </c>
      <c r="K179">
        <v>5595.56</v>
      </c>
      <c r="L179">
        <v>7518.49</v>
      </c>
      <c r="M179">
        <v>7127.55</v>
      </c>
      <c r="N179">
        <v>44683.56</v>
      </c>
      <c r="O179">
        <v>5598.1</v>
      </c>
      <c r="P179">
        <v>6668.2</v>
      </c>
      <c r="Q179">
        <v>6668.2</v>
      </c>
      <c r="R179">
        <v>7144.95</v>
      </c>
      <c r="S179">
        <v>7144.95</v>
      </c>
      <c r="T179">
        <v>6603.65</v>
      </c>
      <c r="U179">
        <v>6603.65</v>
      </c>
      <c r="V179">
        <v>46431.7</v>
      </c>
      <c r="W179">
        <v>4878.31</v>
      </c>
      <c r="X179">
        <v>10837.08</v>
      </c>
      <c r="Y179">
        <v>6022.75</v>
      </c>
      <c r="Z179">
        <v>5458.29</v>
      </c>
      <c r="AA179">
        <v>5554.81</v>
      </c>
      <c r="AB179">
        <v>4751.09</v>
      </c>
      <c r="AC179">
        <v>6799.44</v>
      </c>
      <c r="AD179">
        <v>44301.77</v>
      </c>
      <c r="AE179">
        <v>5936.45</v>
      </c>
      <c r="AF179">
        <v>7782.45</v>
      </c>
      <c r="AG179">
        <v>7782.45</v>
      </c>
      <c r="AH179">
        <v>7996.8</v>
      </c>
      <c r="AI179">
        <v>7996.8</v>
      </c>
      <c r="AJ179">
        <v>7233</v>
      </c>
      <c r="AK179">
        <v>7233</v>
      </c>
      <c r="AL179">
        <v>51960.95</v>
      </c>
      <c r="AN179">
        <v>197094</v>
      </c>
      <c r="AO179">
        <v>13109</v>
      </c>
      <c r="AP179">
        <v>210203</v>
      </c>
      <c r="AQ179" t="s">
        <v>120</v>
      </c>
      <c r="AR179" t="s">
        <v>116</v>
      </c>
      <c r="AS179">
        <v>4</v>
      </c>
      <c r="AT179">
        <v>686.5</v>
      </c>
      <c r="AU179" t="s">
        <v>543</v>
      </c>
      <c r="AV179" t="s">
        <v>129</v>
      </c>
      <c r="AW179">
        <v>46431.7</v>
      </c>
      <c r="AX179">
        <v>51960.95</v>
      </c>
      <c r="AY179">
        <v>-381.790000000001</v>
      </c>
      <c r="AZ179">
        <v>-0.854430578047051</v>
      </c>
      <c r="BA179">
        <v>5529.25</v>
      </c>
      <c r="BB179">
        <v>11.9083514064745</v>
      </c>
      <c r="BC179">
        <v>1.03912266614388</v>
      </c>
      <c r="BD179">
        <v>1.17288654606802</v>
      </c>
      <c r="BE179">
        <v>0.133763879924145</v>
      </c>
      <c r="BF179">
        <v>0</v>
      </c>
    </row>
    <row r="180" spans="1:52" ht="15">
      <c r="A180" t="s">
        <v>544</v>
      </c>
      <c r="B180">
        <v>75</v>
      </c>
      <c r="C180">
        <v>30</v>
      </c>
      <c r="D180" t="s">
        <v>156</v>
      </c>
      <c r="E180" t="s">
        <v>545</v>
      </c>
      <c r="F180" t="s">
        <v>116</v>
      </c>
      <c r="G180">
        <v>342</v>
      </c>
      <c r="H180">
        <v>342</v>
      </c>
      <c r="I180">
        <v>342</v>
      </c>
      <c r="J180">
        <v>342</v>
      </c>
      <c r="K180">
        <v>342</v>
      </c>
      <c r="L180">
        <v>342</v>
      </c>
      <c r="M180">
        <v>342</v>
      </c>
      <c r="N180">
        <v>2394</v>
      </c>
      <c r="W180">
        <v>342</v>
      </c>
      <c r="X180">
        <v>342</v>
      </c>
      <c r="Y180">
        <v>342</v>
      </c>
      <c r="Z180">
        <v>342</v>
      </c>
      <c r="AA180">
        <v>342</v>
      </c>
      <c r="AB180">
        <v>342</v>
      </c>
      <c r="AC180">
        <v>1542</v>
      </c>
      <c r="AD180">
        <v>3594</v>
      </c>
      <c r="AM180" t="s">
        <v>546</v>
      </c>
      <c r="AQ180" t="s">
        <v>120</v>
      </c>
      <c r="AR180" t="s">
        <v>116</v>
      </c>
      <c r="AS180">
        <v>0</v>
      </c>
      <c r="AT180">
        <v>0</v>
      </c>
      <c r="AU180" t="s">
        <v>547</v>
      </c>
      <c r="AV180" t="s">
        <v>129</v>
      </c>
      <c r="AY180">
        <v>1200</v>
      </c>
      <c r="AZ180">
        <v>50.125313283208</v>
      </c>
    </row>
    <row r="181" spans="1:58" ht="15">
      <c r="A181" t="s">
        <v>548</v>
      </c>
      <c r="B181">
        <v>148</v>
      </c>
      <c r="C181">
        <v>37</v>
      </c>
      <c r="D181" t="s">
        <v>113</v>
      </c>
      <c r="G181">
        <v>700</v>
      </c>
      <c r="H181">
        <v>700</v>
      </c>
      <c r="I181">
        <v>700</v>
      </c>
      <c r="J181">
        <v>700</v>
      </c>
      <c r="K181">
        <v>700</v>
      </c>
      <c r="L181">
        <v>700</v>
      </c>
      <c r="M181">
        <v>700</v>
      </c>
      <c r="N181">
        <v>4900</v>
      </c>
      <c r="O181">
        <v>3500</v>
      </c>
      <c r="P181">
        <v>3500</v>
      </c>
      <c r="Q181">
        <v>3500</v>
      </c>
      <c r="R181">
        <v>3500</v>
      </c>
      <c r="S181">
        <v>3500</v>
      </c>
      <c r="T181">
        <v>3500</v>
      </c>
      <c r="U181">
        <v>3500</v>
      </c>
      <c r="V181">
        <v>24500</v>
      </c>
      <c r="W181">
        <v>700</v>
      </c>
      <c r="X181">
        <v>700</v>
      </c>
      <c r="Y181">
        <v>700</v>
      </c>
      <c r="Z181">
        <v>700</v>
      </c>
      <c r="AA181">
        <v>700</v>
      </c>
      <c r="AB181">
        <v>700</v>
      </c>
      <c r="AC181">
        <v>700</v>
      </c>
      <c r="AD181">
        <v>4900</v>
      </c>
      <c r="AE181">
        <v>3500</v>
      </c>
      <c r="AF181">
        <v>3500</v>
      </c>
      <c r="AG181">
        <v>3500</v>
      </c>
      <c r="AH181">
        <v>3500</v>
      </c>
      <c r="AI181">
        <v>3500</v>
      </c>
      <c r="AJ181">
        <v>3500</v>
      </c>
      <c r="AK181">
        <v>3500</v>
      </c>
      <c r="AL181">
        <v>24500</v>
      </c>
      <c r="AP181">
        <v>50000</v>
      </c>
      <c r="AQ181" t="s">
        <v>120</v>
      </c>
      <c r="AR181" t="s">
        <v>116</v>
      </c>
      <c r="AS181">
        <v>4</v>
      </c>
      <c r="AT181">
        <v>400</v>
      </c>
      <c r="AV181" t="s">
        <v>129</v>
      </c>
      <c r="AW181">
        <v>24500</v>
      </c>
      <c r="AX181">
        <v>24500</v>
      </c>
      <c r="AY181">
        <v>0</v>
      </c>
      <c r="AZ181">
        <v>0</v>
      </c>
      <c r="BA181">
        <v>0</v>
      </c>
      <c r="BB181">
        <v>0</v>
      </c>
      <c r="BC181">
        <v>5</v>
      </c>
      <c r="BD181">
        <v>5</v>
      </c>
      <c r="BE181">
        <v>0</v>
      </c>
      <c r="BF181">
        <v>0</v>
      </c>
    </row>
    <row r="182" spans="1:58" ht="15">
      <c r="A182" t="s">
        <v>549</v>
      </c>
      <c r="B182">
        <v>75</v>
      </c>
      <c r="C182">
        <v>31</v>
      </c>
      <c r="D182" t="s">
        <v>156</v>
      </c>
      <c r="E182" t="s">
        <v>550</v>
      </c>
      <c r="G182">
        <v>1070</v>
      </c>
      <c r="H182">
        <v>1070</v>
      </c>
      <c r="I182">
        <v>1070</v>
      </c>
      <c r="J182">
        <v>1070</v>
      </c>
      <c r="K182">
        <v>1070</v>
      </c>
      <c r="L182">
        <v>1070</v>
      </c>
      <c r="M182">
        <v>1070</v>
      </c>
      <c r="N182">
        <v>7490</v>
      </c>
      <c r="O182">
        <v>1292</v>
      </c>
      <c r="P182">
        <v>1292</v>
      </c>
      <c r="Q182">
        <v>1292</v>
      </c>
      <c r="R182">
        <v>1292</v>
      </c>
      <c r="S182">
        <v>1292</v>
      </c>
      <c r="T182">
        <v>1292</v>
      </c>
      <c r="U182">
        <v>1292</v>
      </c>
      <c r="V182">
        <v>9044</v>
      </c>
      <c r="W182">
        <v>1070</v>
      </c>
      <c r="X182">
        <v>1070</v>
      </c>
      <c r="Y182">
        <v>1070</v>
      </c>
      <c r="Z182">
        <v>1070</v>
      </c>
      <c r="AA182">
        <v>1070</v>
      </c>
      <c r="AB182">
        <v>1070</v>
      </c>
      <c r="AC182">
        <v>1070</v>
      </c>
      <c r="AD182">
        <v>7490</v>
      </c>
      <c r="AE182">
        <v>1292</v>
      </c>
      <c r="AF182">
        <v>1292</v>
      </c>
      <c r="AG182">
        <v>1292</v>
      </c>
      <c r="AH182">
        <v>1292</v>
      </c>
      <c r="AI182">
        <v>1292</v>
      </c>
      <c r="AJ182">
        <v>1292</v>
      </c>
      <c r="AK182">
        <v>1292</v>
      </c>
      <c r="AL182">
        <v>9044</v>
      </c>
      <c r="AM182" t="s">
        <v>551</v>
      </c>
      <c r="AO182">
        <v>31000</v>
      </c>
      <c r="AP182">
        <v>31000</v>
      </c>
      <c r="AQ182" t="s">
        <v>120</v>
      </c>
      <c r="AR182" t="s">
        <v>116</v>
      </c>
      <c r="AS182">
        <v>0</v>
      </c>
      <c r="AT182">
        <v>0</v>
      </c>
      <c r="AV182" t="s">
        <v>129</v>
      </c>
      <c r="AW182">
        <v>9044</v>
      </c>
      <c r="AX182">
        <v>9044</v>
      </c>
      <c r="AY182">
        <v>0</v>
      </c>
      <c r="AZ182">
        <v>0</v>
      </c>
      <c r="BA182">
        <v>0</v>
      </c>
      <c r="BB182">
        <v>0</v>
      </c>
      <c r="BC182">
        <v>1.20747663551402</v>
      </c>
      <c r="BD182">
        <v>1.20747663551402</v>
      </c>
      <c r="BE182">
        <v>0</v>
      </c>
      <c r="BF182">
        <v>0</v>
      </c>
    </row>
    <row r="183" spans="1:48" ht="15">
      <c r="A183" t="s">
        <v>552</v>
      </c>
      <c r="B183">
        <v>70</v>
      </c>
      <c r="C183">
        <v>22</v>
      </c>
      <c r="D183" t="s">
        <v>189</v>
      </c>
      <c r="F183" t="s">
        <v>127</v>
      </c>
      <c r="AM183" t="s">
        <v>553</v>
      </c>
      <c r="AP183">
        <v>0</v>
      </c>
      <c r="AQ183" t="s">
        <v>319</v>
      </c>
      <c r="AR183" t="s">
        <v>127</v>
      </c>
      <c r="AS183">
        <v>4</v>
      </c>
      <c r="AT183">
        <v>13663</v>
      </c>
      <c r="AU183" t="s">
        <v>554</v>
      </c>
      <c r="AV183" t="s">
        <v>129</v>
      </c>
    </row>
    <row r="184" spans="1:52" ht="15">
      <c r="A184" t="s">
        <v>555</v>
      </c>
      <c r="B184">
        <v>150</v>
      </c>
      <c r="C184">
        <v>116</v>
      </c>
      <c r="D184" t="s">
        <v>113</v>
      </c>
      <c r="F184" t="s">
        <v>116</v>
      </c>
      <c r="N184">
        <v>128</v>
      </c>
      <c r="W184">
        <v>413</v>
      </c>
      <c r="X184">
        <v>63</v>
      </c>
      <c r="Y184">
        <v>1604</v>
      </c>
      <c r="Z184">
        <v>716</v>
      </c>
      <c r="AA184">
        <v>126</v>
      </c>
      <c r="AB184">
        <v>726</v>
      </c>
      <c r="AC184">
        <v>1212.74</v>
      </c>
      <c r="AD184">
        <v>4860.74</v>
      </c>
      <c r="AM184" t="s">
        <v>556</v>
      </c>
      <c r="AO184">
        <v>115000</v>
      </c>
      <c r="AP184">
        <v>115000</v>
      </c>
      <c r="AQ184" t="s">
        <v>120</v>
      </c>
      <c r="AR184" t="s">
        <v>116</v>
      </c>
      <c r="AS184">
        <v>0</v>
      </c>
      <c r="AT184">
        <v>0</v>
      </c>
      <c r="AV184" t="s">
        <v>129</v>
      </c>
      <c r="AY184">
        <v>4732.74</v>
      </c>
      <c r="AZ184">
        <v>3697.453125</v>
      </c>
    </row>
    <row r="185" spans="1:52" ht="15">
      <c r="A185" t="s">
        <v>557</v>
      </c>
      <c r="B185">
        <v>100</v>
      </c>
      <c r="C185">
        <v>43</v>
      </c>
      <c r="D185" t="s">
        <v>113</v>
      </c>
      <c r="F185" t="s">
        <v>116</v>
      </c>
      <c r="G185">
        <v>1613</v>
      </c>
      <c r="H185">
        <v>382</v>
      </c>
      <c r="I185">
        <v>57</v>
      </c>
      <c r="J185">
        <v>1291</v>
      </c>
      <c r="K185">
        <v>57</v>
      </c>
      <c r="L185">
        <v>707</v>
      </c>
      <c r="M185">
        <v>454</v>
      </c>
      <c r="N185">
        <v>4561</v>
      </c>
      <c r="W185">
        <v>382</v>
      </c>
      <c r="X185">
        <v>382</v>
      </c>
      <c r="Y185">
        <v>511</v>
      </c>
      <c r="Z185">
        <v>382</v>
      </c>
      <c r="AA185">
        <v>382</v>
      </c>
      <c r="AB185">
        <v>991</v>
      </c>
      <c r="AC185">
        <v>592</v>
      </c>
      <c r="AD185">
        <v>3622</v>
      </c>
      <c r="AN185">
        <v>0</v>
      </c>
      <c r="AO185">
        <v>0</v>
      </c>
      <c r="AP185">
        <v>0</v>
      </c>
      <c r="AQ185" t="s">
        <v>242</v>
      </c>
      <c r="AR185" t="s">
        <v>116</v>
      </c>
      <c r="AS185">
        <v>6</v>
      </c>
      <c r="AT185">
        <v>2107.27</v>
      </c>
      <c r="AV185" t="s">
        <v>129</v>
      </c>
      <c r="AY185">
        <v>-939</v>
      </c>
      <c r="AZ185">
        <v>-20.5875904406928</v>
      </c>
    </row>
    <row r="186" spans="1:58" ht="15">
      <c r="A186" t="s">
        <v>558</v>
      </c>
      <c r="B186">
        <v>68</v>
      </c>
      <c r="C186">
        <v>41</v>
      </c>
      <c r="D186" t="s">
        <v>174</v>
      </c>
      <c r="G186">
        <v>1089.29</v>
      </c>
      <c r="H186">
        <v>4810.52</v>
      </c>
      <c r="I186">
        <v>3604.51</v>
      </c>
      <c r="J186">
        <v>1028.49</v>
      </c>
      <c r="K186">
        <v>1983.75</v>
      </c>
      <c r="L186">
        <v>3976.98</v>
      </c>
      <c r="M186">
        <v>3486.86</v>
      </c>
      <c r="N186">
        <v>19980.4</v>
      </c>
      <c r="O186">
        <v>16794.13</v>
      </c>
      <c r="R186">
        <v>470.29</v>
      </c>
      <c r="U186">
        <v>441.73</v>
      </c>
      <c r="V186">
        <v>17706.15</v>
      </c>
      <c r="W186">
        <v>3265.5</v>
      </c>
      <c r="X186">
        <v>3787.19</v>
      </c>
      <c r="Y186">
        <v>4686.93</v>
      </c>
      <c r="Z186">
        <v>1301.66</v>
      </c>
      <c r="AA186">
        <v>3444.97</v>
      </c>
      <c r="AB186">
        <v>4705.69</v>
      </c>
      <c r="AC186">
        <v>2742.37</v>
      </c>
      <c r="AD186">
        <v>23934.31</v>
      </c>
      <c r="AE186">
        <v>16748.85</v>
      </c>
      <c r="AG186">
        <v>63.37</v>
      </c>
      <c r="AH186">
        <v>291.62</v>
      </c>
      <c r="AK186">
        <v>164.87</v>
      </c>
      <c r="AL186">
        <v>17268.71</v>
      </c>
      <c r="AM186" t="s">
        <v>559</v>
      </c>
      <c r="AN186">
        <v>86401</v>
      </c>
      <c r="AP186">
        <v>86401</v>
      </c>
      <c r="AQ186" t="s">
        <v>115</v>
      </c>
      <c r="AR186" t="s">
        <v>116</v>
      </c>
      <c r="AS186">
        <v>0</v>
      </c>
      <c r="AT186">
        <v>0</v>
      </c>
      <c r="AV186" t="s">
        <v>129</v>
      </c>
      <c r="AW186">
        <v>17706.15</v>
      </c>
      <c r="AX186">
        <v>17268.71</v>
      </c>
      <c r="AY186">
        <v>3953.91</v>
      </c>
      <c r="AZ186">
        <v>19.788943164301</v>
      </c>
      <c r="BA186">
        <v>-437.440000000002</v>
      </c>
      <c r="BB186">
        <v>-2.47055401654229</v>
      </c>
      <c r="BC186">
        <v>0.886175952433385</v>
      </c>
      <c r="BD186">
        <v>0.721504401004249</v>
      </c>
      <c r="BE186">
        <v>-0.164671551429136</v>
      </c>
      <c r="BF186">
        <v>0</v>
      </c>
    </row>
    <row r="187" spans="1:58" ht="15">
      <c r="A187" t="s">
        <v>560</v>
      </c>
      <c r="B187">
        <v>500</v>
      </c>
      <c r="C187">
        <v>138</v>
      </c>
      <c r="D187" t="s">
        <v>189</v>
      </c>
      <c r="N187">
        <v>50144</v>
      </c>
      <c r="V187">
        <v>56932</v>
      </c>
      <c r="AD187">
        <v>33338</v>
      </c>
      <c r="AL187">
        <v>53077</v>
      </c>
      <c r="AM187" t="s">
        <v>561</v>
      </c>
      <c r="AO187">
        <v>0</v>
      </c>
      <c r="AP187">
        <v>0</v>
      </c>
      <c r="AQ187" t="s">
        <v>132</v>
      </c>
      <c r="AR187" t="s">
        <v>116</v>
      </c>
      <c r="AS187">
        <v>20</v>
      </c>
      <c r="AT187">
        <v>4475</v>
      </c>
      <c r="AV187" t="s">
        <v>129</v>
      </c>
      <c r="AW187">
        <v>56932</v>
      </c>
      <c r="AX187">
        <v>53077</v>
      </c>
      <c r="AY187">
        <v>-16806</v>
      </c>
      <c r="AZ187">
        <v>-33.5154754307594</v>
      </c>
      <c r="BA187">
        <v>-3855</v>
      </c>
      <c r="BB187">
        <v>-6.7712358603246</v>
      </c>
      <c r="BC187">
        <v>1.13537013401404</v>
      </c>
      <c r="BD187">
        <v>1.59208710780491</v>
      </c>
      <c r="BE187">
        <v>0.456716973790868</v>
      </c>
      <c r="BF187">
        <v>0</v>
      </c>
    </row>
    <row r="188" spans="1:58" ht="15">
      <c r="A188" t="s">
        <v>562</v>
      </c>
      <c r="B188">
        <v>13220</v>
      </c>
      <c r="C188">
        <v>4029</v>
      </c>
      <c r="D188" t="s">
        <v>113</v>
      </c>
      <c r="G188">
        <v>716795</v>
      </c>
      <c r="H188">
        <v>209936.76</v>
      </c>
      <c r="I188">
        <v>3801818.3</v>
      </c>
      <c r="J188">
        <v>51575.28</v>
      </c>
      <c r="K188">
        <v>200919.12</v>
      </c>
      <c r="L188">
        <v>327771.32</v>
      </c>
      <c r="M188">
        <v>169973.37</v>
      </c>
      <c r="N188">
        <v>5478789.15</v>
      </c>
      <c r="O188">
        <v>142920.52</v>
      </c>
      <c r="P188">
        <v>188187.64</v>
      </c>
      <c r="Q188">
        <v>211726.25</v>
      </c>
      <c r="R188">
        <v>229067.88</v>
      </c>
      <c r="S188">
        <v>234554.43</v>
      </c>
      <c r="T188">
        <v>239266.8</v>
      </c>
      <c r="U188">
        <v>268143.71</v>
      </c>
      <c r="V188">
        <v>1513867.23</v>
      </c>
      <c r="W188">
        <v>57037.41</v>
      </c>
      <c r="X188">
        <v>78225.01</v>
      </c>
      <c r="Y188">
        <v>316256.74</v>
      </c>
      <c r="Z188">
        <v>98012.62</v>
      </c>
      <c r="AA188">
        <v>106719.27</v>
      </c>
      <c r="AB188">
        <v>77640.06</v>
      </c>
      <c r="AC188">
        <v>59776.2</v>
      </c>
      <c r="AD188">
        <v>793667.31</v>
      </c>
      <c r="AE188">
        <v>138211.45</v>
      </c>
      <c r="AF188">
        <v>168864.64</v>
      </c>
      <c r="AG188">
        <v>241408.74</v>
      </c>
      <c r="AH188">
        <v>319663.66</v>
      </c>
      <c r="AI188">
        <v>274083.98</v>
      </c>
      <c r="AJ188">
        <v>256198.56</v>
      </c>
      <c r="AK188">
        <v>246345.62</v>
      </c>
      <c r="AL188">
        <v>1644776.65</v>
      </c>
      <c r="AN188">
        <v>1552873</v>
      </c>
      <c r="AO188">
        <v>0</v>
      </c>
      <c r="AQ188" t="s">
        <v>162</v>
      </c>
      <c r="AR188" t="s">
        <v>116</v>
      </c>
      <c r="AS188">
        <v>289</v>
      </c>
      <c r="AT188">
        <v>87363.56</v>
      </c>
      <c r="AU188" t="s">
        <v>563</v>
      </c>
      <c r="AV188" t="s">
        <v>144</v>
      </c>
      <c r="AW188">
        <v>1513867.23</v>
      </c>
      <c r="AX188">
        <v>1644776.65</v>
      </c>
      <c r="AY188">
        <v>-4685121.84</v>
      </c>
      <c r="AZ188">
        <v>-85.5138190525182</v>
      </c>
      <c r="BA188">
        <v>130909.42</v>
      </c>
      <c r="BB188">
        <v>8.64735145895191</v>
      </c>
      <c r="BC188">
        <v>0.276314198001213</v>
      </c>
      <c r="BD188">
        <v>2.07237545162343</v>
      </c>
      <c r="BE188">
        <v>1.79606125362221</v>
      </c>
      <c r="BF188">
        <v>0</v>
      </c>
    </row>
    <row r="189" spans="1:58" ht="15">
      <c r="A189" t="s">
        <v>564</v>
      </c>
      <c r="B189">
        <v>1789</v>
      </c>
      <c r="C189">
        <v>542</v>
      </c>
      <c r="D189" t="s">
        <v>113</v>
      </c>
      <c r="G189">
        <v>23801.02</v>
      </c>
      <c r="H189">
        <v>11182.2</v>
      </c>
      <c r="I189">
        <v>57949.61</v>
      </c>
      <c r="J189">
        <v>5293.25</v>
      </c>
      <c r="K189">
        <v>5986.66</v>
      </c>
      <c r="L189">
        <v>7560.26</v>
      </c>
      <c r="M189">
        <v>11526.19</v>
      </c>
      <c r="N189">
        <v>123299.19</v>
      </c>
      <c r="O189">
        <v>21383.54</v>
      </c>
      <c r="P189">
        <v>24153.69</v>
      </c>
      <c r="Q189">
        <v>20127.75</v>
      </c>
      <c r="R189">
        <v>25891.23</v>
      </c>
      <c r="S189">
        <v>19290.58</v>
      </c>
      <c r="T189">
        <v>20462.27</v>
      </c>
      <c r="U189">
        <v>21456.54</v>
      </c>
      <c r="V189">
        <v>152765.6</v>
      </c>
      <c r="W189">
        <v>4525.02</v>
      </c>
      <c r="X189">
        <v>20490.78</v>
      </c>
      <c r="Y189">
        <v>53174.42</v>
      </c>
      <c r="AB189">
        <v>21121.78</v>
      </c>
      <c r="AC189">
        <v>332.54</v>
      </c>
      <c r="AD189">
        <v>99644.54</v>
      </c>
      <c r="AE189">
        <v>20041.79</v>
      </c>
      <c r="AF189">
        <v>15825.2</v>
      </c>
      <c r="AG189">
        <v>25499.12</v>
      </c>
      <c r="AH189">
        <v>29279.41</v>
      </c>
      <c r="AI189">
        <v>26103.56</v>
      </c>
      <c r="AJ189">
        <v>21624.1</v>
      </c>
      <c r="AK189">
        <v>20829.27</v>
      </c>
      <c r="AL189">
        <v>159202.45</v>
      </c>
      <c r="AM189" t="s">
        <v>565</v>
      </c>
      <c r="AQ189" t="s">
        <v>132</v>
      </c>
      <c r="AR189" t="s">
        <v>116</v>
      </c>
      <c r="AS189">
        <v>176</v>
      </c>
      <c r="AT189">
        <v>23681.7</v>
      </c>
      <c r="AU189" t="s">
        <v>566</v>
      </c>
      <c r="AV189" t="s">
        <v>117</v>
      </c>
      <c r="AW189">
        <v>152765.6</v>
      </c>
      <c r="AX189">
        <v>159202.45</v>
      </c>
      <c r="AY189">
        <v>-23654.65</v>
      </c>
      <c r="AZ189">
        <v>-19.1847570125968</v>
      </c>
      <c r="BA189">
        <v>6436.85000000001</v>
      </c>
      <c r="BB189">
        <v>4.21354676707322</v>
      </c>
      <c r="BC189">
        <v>1.23898299737411</v>
      </c>
      <c r="BD189">
        <v>1.59770369756336</v>
      </c>
      <c r="BE189">
        <v>0.358720700189248</v>
      </c>
      <c r="BF189">
        <v>0</v>
      </c>
    </row>
    <row r="190" spans="1:58" ht="15">
      <c r="A190" t="s">
        <v>567</v>
      </c>
      <c r="B190">
        <v>6372</v>
      </c>
      <c r="C190">
        <v>1931</v>
      </c>
      <c r="D190" t="s">
        <v>113</v>
      </c>
      <c r="G190">
        <v>128301</v>
      </c>
      <c r="H190">
        <v>184904</v>
      </c>
      <c r="I190">
        <v>119535</v>
      </c>
      <c r="J190">
        <v>215223</v>
      </c>
      <c r="K190">
        <v>260729</v>
      </c>
      <c r="L190">
        <v>280746</v>
      </c>
      <c r="M190">
        <v>282973</v>
      </c>
      <c r="N190">
        <v>1472411</v>
      </c>
      <c r="O190">
        <v>188854</v>
      </c>
      <c r="P190">
        <v>192978</v>
      </c>
      <c r="Q190">
        <v>187463</v>
      </c>
      <c r="R190">
        <v>177854</v>
      </c>
      <c r="S190">
        <v>200888</v>
      </c>
      <c r="T190">
        <v>197792</v>
      </c>
      <c r="U190">
        <v>222790</v>
      </c>
      <c r="V190">
        <v>1368619</v>
      </c>
      <c r="W190">
        <v>128136</v>
      </c>
      <c r="X190">
        <v>160829</v>
      </c>
      <c r="Y190">
        <v>193482</v>
      </c>
      <c r="Z190">
        <v>167639</v>
      </c>
      <c r="AA190">
        <v>174721</v>
      </c>
      <c r="AB190">
        <v>157998</v>
      </c>
      <c r="AC190">
        <v>166346</v>
      </c>
      <c r="AD190">
        <v>1149151</v>
      </c>
      <c r="AE190">
        <v>199700</v>
      </c>
      <c r="AF190">
        <v>193465</v>
      </c>
      <c r="AG190">
        <v>185617</v>
      </c>
      <c r="AH190">
        <v>188660</v>
      </c>
      <c r="AI190">
        <v>204348</v>
      </c>
      <c r="AJ190">
        <v>187373</v>
      </c>
      <c r="AK190">
        <v>187147</v>
      </c>
      <c r="AL190">
        <v>1346310</v>
      </c>
      <c r="AN190">
        <v>60000</v>
      </c>
      <c r="AO190">
        <v>107765</v>
      </c>
      <c r="AP190">
        <v>167765</v>
      </c>
      <c r="AQ190" t="s">
        <v>115</v>
      </c>
      <c r="AR190" t="s">
        <v>116</v>
      </c>
      <c r="AS190">
        <v>70</v>
      </c>
      <c r="AT190">
        <v>185021</v>
      </c>
      <c r="AU190" t="s">
        <v>568</v>
      </c>
      <c r="AV190" t="s">
        <v>122</v>
      </c>
      <c r="AW190">
        <v>1368619</v>
      </c>
      <c r="AX190">
        <v>1346310</v>
      </c>
      <c r="AY190">
        <v>-323260</v>
      </c>
      <c r="AZ190">
        <v>-21.9544678761569</v>
      </c>
      <c r="BA190">
        <v>-22309</v>
      </c>
      <c r="BB190">
        <v>-1.63003728576032</v>
      </c>
      <c r="BC190">
        <v>0.929508812417185</v>
      </c>
      <c r="BD190">
        <v>1.17156927157528</v>
      </c>
      <c r="BE190">
        <v>0.242060459158091</v>
      </c>
      <c r="BF190">
        <v>0</v>
      </c>
    </row>
    <row r="191" spans="1:58" ht="15">
      <c r="A191" t="s">
        <v>569</v>
      </c>
      <c r="B191">
        <v>193</v>
      </c>
      <c r="C191">
        <v>98</v>
      </c>
      <c r="D191" t="s">
        <v>113</v>
      </c>
      <c r="G191">
        <v>29876</v>
      </c>
      <c r="H191">
        <v>13015</v>
      </c>
      <c r="I191">
        <v>8979</v>
      </c>
      <c r="J191">
        <v>6352</v>
      </c>
      <c r="K191">
        <v>9423</v>
      </c>
      <c r="L191">
        <v>12378</v>
      </c>
      <c r="M191">
        <v>10967</v>
      </c>
      <c r="N191">
        <v>90990</v>
      </c>
      <c r="O191">
        <v>15826</v>
      </c>
      <c r="P191">
        <v>10199</v>
      </c>
      <c r="Q191">
        <v>10723</v>
      </c>
      <c r="R191">
        <v>10360</v>
      </c>
      <c r="S191">
        <v>546</v>
      </c>
      <c r="T191">
        <v>7863</v>
      </c>
      <c r="U191">
        <v>14406</v>
      </c>
      <c r="V191">
        <v>69923</v>
      </c>
      <c r="W191">
        <v>11324</v>
      </c>
      <c r="X191">
        <v>12650</v>
      </c>
      <c r="Y191">
        <v>19530</v>
      </c>
      <c r="Z191">
        <v>10080</v>
      </c>
      <c r="AA191">
        <v>8380</v>
      </c>
      <c r="AB191">
        <v>21630</v>
      </c>
      <c r="AC191">
        <v>16944</v>
      </c>
      <c r="AD191">
        <v>100538</v>
      </c>
      <c r="AE191">
        <v>13144</v>
      </c>
      <c r="AF191">
        <v>9443</v>
      </c>
      <c r="AG191">
        <v>15106</v>
      </c>
      <c r="AH191">
        <v>50967</v>
      </c>
      <c r="AI191">
        <v>11262</v>
      </c>
      <c r="AJ191">
        <v>9225</v>
      </c>
      <c r="AK191">
        <v>14480</v>
      </c>
      <c r="AL191">
        <v>123627</v>
      </c>
      <c r="AO191">
        <v>5501</v>
      </c>
      <c r="AQ191" t="s">
        <v>319</v>
      </c>
      <c r="AR191" t="s">
        <v>116</v>
      </c>
      <c r="AS191">
        <v>26</v>
      </c>
      <c r="AT191">
        <v>9720</v>
      </c>
      <c r="AV191" t="s">
        <v>129</v>
      </c>
      <c r="AW191">
        <v>69923</v>
      </c>
      <c r="AX191">
        <v>123627</v>
      </c>
      <c r="AY191">
        <v>9548</v>
      </c>
      <c r="AZ191">
        <v>10.4934608198703</v>
      </c>
      <c r="BA191">
        <v>53704</v>
      </c>
      <c r="BB191">
        <v>76.8044849334268</v>
      </c>
      <c r="BC191">
        <v>0.768469062534344</v>
      </c>
      <c r="BD191">
        <v>1.22965445901052</v>
      </c>
      <c r="BE191">
        <v>0.461185396476179</v>
      </c>
      <c r="BF191">
        <v>1</v>
      </c>
    </row>
    <row r="192" spans="1:58" ht="15">
      <c r="A192" t="s">
        <v>570</v>
      </c>
      <c r="B192">
        <v>29479</v>
      </c>
      <c r="C192">
        <v>8419</v>
      </c>
      <c r="D192" t="s">
        <v>113</v>
      </c>
      <c r="G192">
        <v>158929.65</v>
      </c>
      <c r="H192">
        <v>341491.1</v>
      </c>
      <c r="I192">
        <v>1333497.86</v>
      </c>
      <c r="J192">
        <v>22078.39</v>
      </c>
      <c r="K192">
        <v>212709.06</v>
      </c>
      <c r="L192">
        <v>611695.39</v>
      </c>
      <c r="M192">
        <v>221730.46</v>
      </c>
      <c r="N192">
        <v>2902131.91</v>
      </c>
      <c r="O192">
        <v>441680.77</v>
      </c>
      <c r="P192">
        <v>461380.87</v>
      </c>
      <c r="Q192">
        <v>397487.61</v>
      </c>
      <c r="R192">
        <v>476595.35</v>
      </c>
      <c r="S192">
        <v>9812853.52</v>
      </c>
      <c r="T192">
        <v>575085.38</v>
      </c>
      <c r="U192">
        <v>530275.17</v>
      </c>
      <c r="V192">
        <v>12695358.67</v>
      </c>
      <c r="W192">
        <v>253195.69</v>
      </c>
      <c r="X192">
        <v>258903.56</v>
      </c>
      <c r="Y192">
        <v>1574482.7</v>
      </c>
      <c r="Z192">
        <v>54086.96</v>
      </c>
      <c r="AA192">
        <v>206497.86</v>
      </c>
      <c r="AB192">
        <v>644375.92</v>
      </c>
      <c r="AC192">
        <v>185990.71</v>
      </c>
      <c r="AD192">
        <v>3177533.4</v>
      </c>
      <c r="AE192">
        <v>492601.37</v>
      </c>
      <c r="AF192">
        <v>529212</v>
      </c>
      <c r="AG192">
        <v>576309.19</v>
      </c>
      <c r="AH192">
        <v>633289.53</v>
      </c>
      <c r="AI192">
        <v>557226.86</v>
      </c>
      <c r="AJ192">
        <v>593680.04</v>
      </c>
      <c r="AK192">
        <v>558268.51</v>
      </c>
      <c r="AL192">
        <v>3940587.5</v>
      </c>
      <c r="AM192" t="s">
        <v>571</v>
      </c>
      <c r="AN192">
        <v>42853635.97</v>
      </c>
      <c r="AO192">
        <v>10738508.03</v>
      </c>
      <c r="AP192">
        <v>53592144</v>
      </c>
      <c r="AQ192" t="s">
        <v>120</v>
      </c>
      <c r="AR192" t="s">
        <v>116</v>
      </c>
      <c r="AS192">
        <v>153</v>
      </c>
      <c r="AT192">
        <v>376657.02</v>
      </c>
      <c r="AU192" t="s">
        <v>572</v>
      </c>
      <c r="AV192" t="s">
        <v>144</v>
      </c>
      <c r="AW192">
        <v>12695358.67</v>
      </c>
      <c r="AX192">
        <v>3940587.5</v>
      </c>
      <c r="AY192">
        <v>275401.49</v>
      </c>
      <c r="AZ192">
        <v>9.48962688605012</v>
      </c>
      <c r="BA192">
        <v>-8754771.17</v>
      </c>
      <c r="BB192">
        <v>-68.9604082686385</v>
      </c>
      <c r="BC192">
        <v>4.37449401464319</v>
      </c>
      <c r="BD192">
        <v>1.24014038687996</v>
      </c>
      <c r="BE192">
        <v>-3.13435362776322</v>
      </c>
      <c r="BF192">
        <v>1</v>
      </c>
    </row>
    <row r="193" spans="1:58" ht="15">
      <c r="A193" t="s">
        <v>573</v>
      </c>
      <c r="B193">
        <v>7452</v>
      </c>
      <c r="C193">
        <v>2522</v>
      </c>
      <c r="D193" t="s">
        <v>113</v>
      </c>
      <c r="G193">
        <v>55056.45</v>
      </c>
      <c r="H193">
        <v>57820.67</v>
      </c>
      <c r="I193">
        <v>111146.6</v>
      </c>
      <c r="J193">
        <v>47944.31</v>
      </c>
      <c r="K193">
        <v>62249.86</v>
      </c>
      <c r="L193">
        <v>67059.67</v>
      </c>
      <c r="M193">
        <v>87172.61</v>
      </c>
      <c r="N193">
        <v>488450.17</v>
      </c>
      <c r="O193">
        <v>59651.26</v>
      </c>
      <c r="P193">
        <v>68639.89</v>
      </c>
      <c r="Q193">
        <v>68395.01</v>
      </c>
      <c r="R193">
        <v>74593.12</v>
      </c>
      <c r="S193">
        <v>76225.85</v>
      </c>
      <c r="T193">
        <v>78000.06</v>
      </c>
      <c r="U193">
        <v>97246.72</v>
      </c>
      <c r="V193">
        <v>522751.91</v>
      </c>
      <c r="W193">
        <v>59568.91</v>
      </c>
      <c r="X193">
        <v>76746.48</v>
      </c>
      <c r="Y193">
        <v>199963.24</v>
      </c>
      <c r="Z193">
        <v>61895.21</v>
      </c>
      <c r="AA193">
        <v>75858.64</v>
      </c>
      <c r="AB193">
        <v>115739.95</v>
      </c>
      <c r="AC193">
        <v>162774.38</v>
      </c>
      <c r="AD193">
        <v>752546.81</v>
      </c>
      <c r="AE193">
        <v>63473.21</v>
      </c>
      <c r="AF193">
        <v>66002.76</v>
      </c>
      <c r="AG193">
        <v>73820.33</v>
      </c>
      <c r="AH193">
        <v>72416.67</v>
      </c>
      <c r="AI193">
        <v>73231.69</v>
      </c>
      <c r="AJ193">
        <v>67611.22</v>
      </c>
      <c r="AK193">
        <v>65172.52</v>
      </c>
      <c r="AL193">
        <v>481728.4</v>
      </c>
      <c r="AN193">
        <v>2438088</v>
      </c>
      <c r="AO193">
        <v>753274</v>
      </c>
      <c r="AP193">
        <v>3191362</v>
      </c>
      <c r="AQ193" t="s">
        <v>132</v>
      </c>
      <c r="AR193" t="s">
        <v>116</v>
      </c>
      <c r="AS193">
        <v>75</v>
      </c>
      <c r="AT193">
        <v>22570.04</v>
      </c>
      <c r="AV193" t="s">
        <v>122</v>
      </c>
      <c r="AW193">
        <v>522751.91</v>
      </c>
      <c r="AX193">
        <v>481728.4</v>
      </c>
      <c r="AY193">
        <v>264096.64</v>
      </c>
      <c r="AZ193">
        <v>54.0682870475816</v>
      </c>
      <c r="BA193">
        <v>-41023.51</v>
      </c>
      <c r="BB193">
        <v>-7.84760595135845</v>
      </c>
      <c r="BC193">
        <v>1.070225669079</v>
      </c>
      <c r="BD193">
        <v>0.64013081126475</v>
      </c>
      <c r="BE193">
        <v>-0.430094857814247</v>
      </c>
      <c r="BF193">
        <v>0</v>
      </c>
    </row>
    <row r="194" spans="1:58" ht="15">
      <c r="A194" t="s">
        <v>574</v>
      </c>
      <c r="B194">
        <v>7784</v>
      </c>
      <c r="C194">
        <v>2355</v>
      </c>
      <c r="D194" t="s">
        <v>113</v>
      </c>
      <c r="N194">
        <v>1028995</v>
      </c>
      <c r="V194">
        <v>1441284</v>
      </c>
      <c r="AD194">
        <v>992271</v>
      </c>
      <c r="AL194">
        <v>1658321</v>
      </c>
      <c r="AN194">
        <v>800000</v>
      </c>
      <c r="AO194">
        <v>710000</v>
      </c>
      <c r="AP194">
        <v>1510000</v>
      </c>
      <c r="AQ194" t="s">
        <v>242</v>
      </c>
      <c r="AR194" t="s">
        <v>116</v>
      </c>
      <c r="AS194">
        <v>15</v>
      </c>
      <c r="AT194">
        <v>1271</v>
      </c>
      <c r="AV194" t="s">
        <v>122</v>
      </c>
      <c r="AW194">
        <v>1441284</v>
      </c>
      <c r="AX194">
        <v>1658321</v>
      </c>
      <c r="AY194">
        <v>-36724</v>
      </c>
      <c r="AZ194">
        <v>-3.56891918813988</v>
      </c>
      <c r="BA194">
        <v>217037</v>
      </c>
      <c r="BB194">
        <v>15.0585866491268</v>
      </c>
      <c r="BC194">
        <v>1.40067152901618</v>
      </c>
      <c r="BD194">
        <v>1.67123799849033</v>
      </c>
      <c r="BE194">
        <v>0.270566469474156</v>
      </c>
      <c r="BF194">
        <v>0</v>
      </c>
    </row>
    <row r="195" spans="1:48" ht="15">
      <c r="A195" t="s">
        <v>575</v>
      </c>
      <c r="B195">
        <v>269</v>
      </c>
      <c r="C195">
        <v>100</v>
      </c>
      <c r="AU195" t="s">
        <v>576</v>
      </c>
      <c r="AV195" t="s">
        <v>129</v>
      </c>
    </row>
    <row r="196" spans="1:48" ht="15">
      <c r="A196" t="s">
        <v>577</v>
      </c>
      <c r="B196">
        <v>129</v>
      </c>
      <c r="C196">
        <v>46</v>
      </c>
      <c r="AU196" t="s">
        <v>578</v>
      </c>
      <c r="AV196" t="s">
        <v>129</v>
      </c>
    </row>
    <row r="197" spans="1:48" ht="15">
      <c r="A197" t="s">
        <v>579</v>
      </c>
      <c r="B197">
        <v>1253</v>
      </c>
      <c r="C197">
        <v>390</v>
      </c>
      <c r="D197" t="s">
        <v>174</v>
      </c>
      <c r="AM197" t="s">
        <v>580</v>
      </c>
      <c r="AV197" t="s">
        <v>117</v>
      </c>
    </row>
    <row r="198" spans="1:58" ht="15">
      <c r="A198" t="s">
        <v>581</v>
      </c>
      <c r="B198">
        <v>3400</v>
      </c>
      <c r="C198">
        <v>3246</v>
      </c>
      <c r="D198" t="s">
        <v>113</v>
      </c>
      <c r="N198">
        <v>1605649.77</v>
      </c>
      <c r="V198">
        <v>2035228.24</v>
      </c>
      <c r="AD198">
        <v>1763098.9</v>
      </c>
      <c r="AL198">
        <v>2083039.31</v>
      </c>
      <c r="AM198" t="s">
        <v>582</v>
      </c>
      <c r="AN198">
        <v>695170.43</v>
      </c>
      <c r="AO198">
        <v>4010085.92</v>
      </c>
      <c r="AP198">
        <v>4705256.35</v>
      </c>
      <c r="AQ198" t="s">
        <v>120</v>
      </c>
      <c r="AR198" t="s">
        <v>116</v>
      </c>
      <c r="AS198">
        <v>296</v>
      </c>
      <c r="AT198">
        <v>62142.5</v>
      </c>
      <c r="AV198" t="s">
        <v>122</v>
      </c>
      <c r="AW198">
        <v>2035228.24</v>
      </c>
      <c r="AX198">
        <v>2083039.31</v>
      </c>
      <c r="AY198">
        <v>157449.13</v>
      </c>
      <c r="AZ198">
        <v>9.8059447920576</v>
      </c>
      <c r="BA198">
        <v>47811.0700000001</v>
      </c>
      <c r="BB198">
        <v>2.34917485225146</v>
      </c>
      <c r="BC198">
        <v>1.26754182513911</v>
      </c>
      <c r="BD198">
        <v>1.18146481175843</v>
      </c>
      <c r="BE198">
        <v>-0.0860770133806819</v>
      </c>
      <c r="BF198">
        <v>0</v>
      </c>
    </row>
    <row r="199" spans="1:58" ht="15">
      <c r="A199" t="s">
        <v>583</v>
      </c>
      <c r="B199">
        <v>45</v>
      </c>
      <c r="C199">
        <v>20</v>
      </c>
      <c r="D199" t="s">
        <v>113</v>
      </c>
      <c r="G199">
        <v>4954.96</v>
      </c>
      <c r="H199">
        <v>1375.45</v>
      </c>
      <c r="I199">
        <v>14123.97</v>
      </c>
      <c r="J199">
        <v>1193.95</v>
      </c>
      <c r="K199">
        <v>1619.27</v>
      </c>
      <c r="L199">
        <v>1517.08</v>
      </c>
      <c r="M199">
        <v>1253.62</v>
      </c>
      <c r="N199">
        <v>26038.3</v>
      </c>
      <c r="O199">
        <v>1345.35</v>
      </c>
      <c r="P199">
        <v>1411.35</v>
      </c>
      <c r="Q199">
        <v>2027.07</v>
      </c>
      <c r="R199">
        <v>4141.23</v>
      </c>
      <c r="S199">
        <v>2092.61</v>
      </c>
      <c r="T199">
        <v>2008.03</v>
      </c>
      <c r="U199">
        <v>1766.54</v>
      </c>
      <c r="V199">
        <v>14792.18</v>
      </c>
      <c r="W199">
        <v>4520.6</v>
      </c>
      <c r="X199">
        <v>1241.53</v>
      </c>
      <c r="Y199">
        <v>21041.42</v>
      </c>
      <c r="AC199">
        <v>150</v>
      </c>
      <c r="AD199">
        <v>26953.55</v>
      </c>
      <c r="AE199">
        <v>2022.2</v>
      </c>
      <c r="AF199">
        <v>1532.71</v>
      </c>
      <c r="AG199">
        <v>4362.62</v>
      </c>
      <c r="AH199">
        <v>4064.35</v>
      </c>
      <c r="AI199">
        <v>2215.47</v>
      </c>
      <c r="AJ199">
        <v>2151.62</v>
      </c>
      <c r="AK199">
        <v>2615.78</v>
      </c>
      <c r="AL199">
        <v>18964.75</v>
      </c>
      <c r="AM199" t="s">
        <v>584</v>
      </c>
      <c r="AQ199" t="s">
        <v>319</v>
      </c>
      <c r="AR199" t="s">
        <v>116</v>
      </c>
      <c r="AS199">
        <v>5</v>
      </c>
      <c r="AT199">
        <v>2649.24</v>
      </c>
      <c r="AU199" t="s">
        <v>585</v>
      </c>
      <c r="AV199" t="s">
        <v>129</v>
      </c>
      <c r="AW199">
        <v>14792.18</v>
      </c>
      <c r="AX199">
        <v>18964.75</v>
      </c>
      <c r="AY199">
        <v>915.25</v>
      </c>
      <c r="AZ199">
        <v>3.51501442106436</v>
      </c>
      <c r="BA199">
        <v>4172.57</v>
      </c>
      <c r="BB199">
        <v>28.2079450087817</v>
      </c>
      <c r="BC199">
        <v>0.568093155083089</v>
      </c>
      <c r="BD199">
        <v>0.7036086155627</v>
      </c>
      <c r="BE199">
        <v>0.13551546047961</v>
      </c>
      <c r="BF199">
        <v>0</v>
      </c>
    </row>
    <row r="200" spans="1:58" ht="15">
      <c r="A200" t="s">
        <v>586</v>
      </c>
      <c r="B200">
        <v>150</v>
      </c>
      <c r="C200">
        <v>38</v>
      </c>
      <c r="D200" t="s">
        <v>113</v>
      </c>
      <c r="G200">
        <v>3988.64</v>
      </c>
      <c r="H200">
        <v>2846.7</v>
      </c>
      <c r="I200">
        <v>15382.23</v>
      </c>
      <c r="J200">
        <v>5.72</v>
      </c>
      <c r="K200">
        <v>1511.72</v>
      </c>
      <c r="L200">
        <v>1332.14</v>
      </c>
      <c r="M200">
        <v>1172.1</v>
      </c>
      <c r="N200">
        <v>26239.25</v>
      </c>
      <c r="O200">
        <v>2316.23</v>
      </c>
      <c r="P200">
        <v>2229.88</v>
      </c>
      <c r="Q200">
        <v>1868.25</v>
      </c>
      <c r="R200">
        <v>2366.85</v>
      </c>
      <c r="S200">
        <v>2179.88</v>
      </c>
      <c r="T200">
        <v>2243.88</v>
      </c>
      <c r="U200">
        <v>2477.33</v>
      </c>
      <c r="V200">
        <v>15682.3</v>
      </c>
      <c r="W200">
        <v>569.41</v>
      </c>
      <c r="X200">
        <v>3848.02</v>
      </c>
      <c r="Y200">
        <v>8387.62</v>
      </c>
      <c r="AA200">
        <v>72.66</v>
      </c>
      <c r="AB200">
        <v>2254.15</v>
      </c>
      <c r="AC200">
        <v>1618.84</v>
      </c>
      <c r="AD200">
        <v>16750.7</v>
      </c>
      <c r="AE200">
        <v>2938.24</v>
      </c>
      <c r="AF200">
        <v>2895.24</v>
      </c>
      <c r="AG200">
        <v>5000.83</v>
      </c>
      <c r="AH200">
        <v>3064.28</v>
      </c>
      <c r="AI200">
        <v>4370.83</v>
      </c>
      <c r="AJ200">
        <v>3192.38</v>
      </c>
      <c r="AK200">
        <v>4051</v>
      </c>
      <c r="AL200">
        <v>25512.8</v>
      </c>
      <c r="AM200" t="s">
        <v>587</v>
      </c>
      <c r="AQ200" t="s">
        <v>242</v>
      </c>
      <c r="AR200" t="s">
        <v>116</v>
      </c>
      <c r="AS200">
        <v>6</v>
      </c>
      <c r="AT200">
        <v>1671.05</v>
      </c>
      <c r="AV200" t="s">
        <v>129</v>
      </c>
      <c r="AW200">
        <v>15682.3</v>
      </c>
      <c r="AX200">
        <v>25512.8</v>
      </c>
      <c r="AY200">
        <v>-9488.55</v>
      </c>
      <c r="AZ200">
        <v>-36.1616662061606</v>
      </c>
      <c r="BA200">
        <v>9830.5</v>
      </c>
      <c r="BB200">
        <v>62.6853203930546</v>
      </c>
      <c r="BC200">
        <v>0.597665710719628</v>
      </c>
      <c r="BD200">
        <v>1.52308858734262</v>
      </c>
      <c r="BE200">
        <v>0.92542287662299</v>
      </c>
      <c r="BF200">
        <v>1</v>
      </c>
    </row>
    <row r="201" spans="1:58" ht="15">
      <c r="A201" t="s">
        <v>588</v>
      </c>
      <c r="B201">
        <v>16756</v>
      </c>
      <c r="C201">
        <v>2505</v>
      </c>
      <c r="D201" t="s">
        <v>189</v>
      </c>
      <c r="F201" t="s">
        <v>127</v>
      </c>
      <c r="G201">
        <v>210109.87</v>
      </c>
      <c r="H201">
        <v>229414.05</v>
      </c>
      <c r="I201">
        <v>250781</v>
      </c>
      <c r="J201">
        <v>228272.57</v>
      </c>
      <c r="K201">
        <v>252412.32</v>
      </c>
      <c r="L201">
        <v>231222.09</v>
      </c>
      <c r="M201">
        <v>226261.41</v>
      </c>
      <c r="N201">
        <v>1628473.31</v>
      </c>
      <c r="O201">
        <v>184564.31</v>
      </c>
      <c r="P201">
        <v>192160.54</v>
      </c>
      <c r="Q201">
        <v>205619.29</v>
      </c>
      <c r="R201">
        <v>227562.07</v>
      </c>
      <c r="S201">
        <v>227965.77</v>
      </c>
      <c r="T201">
        <v>315007.21</v>
      </c>
      <c r="U201">
        <v>234686.91</v>
      </c>
      <c r="V201">
        <v>1587530.1</v>
      </c>
      <c r="W201">
        <v>206774.12</v>
      </c>
      <c r="X201">
        <v>218853.86</v>
      </c>
      <c r="Y201">
        <v>290824.85</v>
      </c>
      <c r="Z201">
        <v>239263.78</v>
      </c>
      <c r="AA201">
        <v>245794.16</v>
      </c>
      <c r="AB201">
        <v>243879.68</v>
      </c>
      <c r="AC201">
        <v>257156.19</v>
      </c>
      <c r="AD201">
        <v>1702546.64</v>
      </c>
      <c r="AE201">
        <v>232941.28</v>
      </c>
      <c r="AF201">
        <v>235394.94</v>
      </c>
      <c r="AG201">
        <v>272314</v>
      </c>
      <c r="AH201">
        <v>331002.33</v>
      </c>
      <c r="AI201">
        <v>312365.21</v>
      </c>
      <c r="AJ201">
        <v>392613.42</v>
      </c>
      <c r="AK201">
        <v>305404.23</v>
      </c>
      <c r="AL201">
        <v>2082035.41</v>
      </c>
      <c r="AM201" t="s">
        <v>589</v>
      </c>
      <c r="AO201">
        <v>64000</v>
      </c>
      <c r="AP201">
        <v>64000</v>
      </c>
      <c r="AQ201" t="s">
        <v>120</v>
      </c>
      <c r="AR201" t="s">
        <v>116</v>
      </c>
      <c r="AS201">
        <v>456</v>
      </c>
      <c r="AT201">
        <v>0</v>
      </c>
      <c r="AU201" t="s">
        <v>590</v>
      </c>
      <c r="AV201" t="s">
        <v>144</v>
      </c>
      <c r="AW201">
        <v>1587530.1</v>
      </c>
      <c r="AX201">
        <v>2082035.41</v>
      </c>
      <c r="AY201">
        <v>74073.3299999998</v>
      </c>
      <c r="AZ201">
        <v>4.54863641578503</v>
      </c>
      <c r="BA201">
        <v>494505.31</v>
      </c>
      <c r="BB201">
        <v>31.1493501761006</v>
      </c>
      <c r="BC201">
        <v>0.97485791768979</v>
      </c>
      <c r="BD201">
        <v>1.22289478660038</v>
      </c>
      <c r="BE201">
        <v>0.248036868910594</v>
      </c>
      <c r="BF201">
        <v>0</v>
      </c>
    </row>
    <row r="202" spans="1:58" ht="15">
      <c r="A202" t="s">
        <v>591</v>
      </c>
      <c r="B202">
        <v>16735</v>
      </c>
      <c r="C202">
        <v>2119</v>
      </c>
      <c r="D202" t="s">
        <v>189</v>
      </c>
      <c r="N202">
        <v>466134.11</v>
      </c>
      <c r="V202">
        <v>813727.9</v>
      </c>
      <c r="AD202">
        <v>408524.88</v>
      </c>
      <c r="AL202">
        <v>768769.09</v>
      </c>
      <c r="AM202" t="s">
        <v>592</v>
      </c>
      <c r="AP202">
        <v>1900000</v>
      </c>
      <c r="AQ202" t="s">
        <v>120</v>
      </c>
      <c r="AR202" t="s">
        <v>116</v>
      </c>
      <c r="AS202">
        <v>178</v>
      </c>
      <c r="AT202">
        <v>52690.31</v>
      </c>
      <c r="AV202" t="s">
        <v>144</v>
      </c>
      <c r="AW202">
        <v>813727.9</v>
      </c>
      <c r="AX202">
        <v>768769.09</v>
      </c>
      <c r="AY202">
        <v>-57609.23</v>
      </c>
      <c r="AZ202">
        <v>-12.358938932832</v>
      </c>
      <c r="BA202">
        <v>-44958.8100000001</v>
      </c>
      <c r="BB202">
        <v>-5.52504221620029</v>
      </c>
      <c r="BC202">
        <v>1.74569481731341</v>
      </c>
      <c r="BD202">
        <v>1.88181706338179</v>
      </c>
      <c r="BE202">
        <v>0.136122246068382</v>
      </c>
      <c r="BF202">
        <v>0</v>
      </c>
    </row>
    <row r="203" spans="1:58" ht="15">
      <c r="A203" t="s">
        <v>593</v>
      </c>
      <c r="B203">
        <v>365</v>
      </c>
      <c r="C203">
        <v>89</v>
      </c>
      <c r="D203" t="s">
        <v>113</v>
      </c>
      <c r="G203">
        <v>4533.16</v>
      </c>
      <c r="H203">
        <v>5569.82</v>
      </c>
      <c r="I203">
        <v>7508.26</v>
      </c>
      <c r="J203">
        <v>10027.99</v>
      </c>
      <c r="K203">
        <v>7739.55</v>
      </c>
      <c r="L203">
        <v>13919.25</v>
      </c>
      <c r="M203">
        <v>13646.56</v>
      </c>
      <c r="N203">
        <v>62944.59</v>
      </c>
      <c r="O203">
        <v>6896.98</v>
      </c>
      <c r="P203">
        <v>6851.15</v>
      </c>
      <c r="Q203">
        <v>6838.76</v>
      </c>
      <c r="R203">
        <v>6911.96</v>
      </c>
      <c r="S203">
        <v>7070.75</v>
      </c>
      <c r="T203">
        <v>7002.74</v>
      </c>
      <c r="U203">
        <v>6880.61</v>
      </c>
      <c r="V203">
        <v>48452.95</v>
      </c>
      <c r="W203">
        <v>3385.61</v>
      </c>
      <c r="X203">
        <v>8920.15</v>
      </c>
      <c r="Y203">
        <v>8721.51</v>
      </c>
      <c r="Z203">
        <v>12342.55</v>
      </c>
      <c r="AA203">
        <v>9772.49</v>
      </c>
      <c r="AB203">
        <v>8644.45</v>
      </c>
      <c r="AC203">
        <v>3344.13</v>
      </c>
      <c r="AD203">
        <v>55130.89</v>
      </c>
      <c r="AE203">
        <v>6773.93</v>
      </c>
      <c r="AF203">
        <v>6743.66</v>
      </c>
      <c r="AG203">
        <v>26528.82</v>
      </c>
      <c r="AH203">
        <v>6834.19</v>
      </c>
      <c r="AI203">
        <v>6851.71</v>
      </c>
      <c r="AJ203">
        <v>6710.69</v>
      </c>
      <c r="AK203">
        <v>6738.46</v>
      </c>
      <c r="AL203">
        <v>67181.46</v>
      </c>
      <c r="AP203">
        <v>61000</v>
      </c>
      <c r="AQ203" t="s">
        <v>120</v>
      </c>
      <c r="AR203" t="s">
        <v>116</v>
      </c>
      <c r="AS203">
        <v>4</v>
      </c>
      <c r="AT203">
        <v>1400</v>
      </c>
      <c r="AU203" t="s">
        <v>594</v>
      </c>
      <c r="AV203" t="s">
        <v>129</v>
      </c>
      <c r="AW203">
        <v>48452.95</v>
      </c>
      <c r="AX203">
        <v>67181.46</v>
      </c>
      <c r="AY203">
        <v>-7813.7</v>
      </c>
      <c r="AZ203">
        <v>-12.4136164839584</v>
      </c>
      <c r="BA203">
        <v>18728.51</v>
      </c>
      <c r="BB203">
        <v>38.652981913382</v>
      </c>
      <c r="BC203">
        <v>0.76977147678617</v>
      </c>
      <c r="BD203">
        <v>1.21858108947634</v>
      </c>
      <c r="BE203">
        <v>0.448809612690165</v>
      </c>
      <c r="BF203">
        <v>0</v>
      </c>
    </row>
    <row r="204" spans="1:58" ht="15">
      <c r="A204" t="s">
        <v>595</v>
      </c>
      <c r="B204">
        <v>62</v>
      </c>
      <c r="C204">
        <v>24</v>
      </c>
      <c r="D204" t="s">
        <v>113</v>
      </c>
      <c r="N204">
        <v>93568.77</v>
      </c>
      <c r="V204">
        <v>73304</v>
      </c>
      <c r="AD204">
        <v>44510.74</v>
      </c>
      <c r="AL204">
        <v>73304</v>
      </c>
      <c r="AM204" t="s">
        <v>596</v>
      </c>
      <c r="AN204">
        <v>0</v>
      </c>
      <c r="AO204">
        <v>61310</v>
      </c>
      <c r="AP204">
        <v>61310</v>
      </c>
      <c r="AQ204" t="s">
        <v>120</v>
      </c>
      <c r="AR204" t="s">
        <v>116</v>
      </c>
      <c r="AS204">
        <v>1</v>
      </c>
      <c r="AT204">
        <v>216</v>
      </c>
      <c r="AV204" t="s">
        <v>129</v>
      </c>
      <c r="AW204">
        <v>73304</v>
      </c>
      <c r="AX204">
        <v>73304</v>
      </c>
      <c r="AY204">
        <v>-49058.03</v>
      </c>
      <c r="AZ204">
        <v>-52.4299186576889</v>
      </c>
      <c r="BA204">
        <v>0</v>
      </c>
      <c r="BB204">
        <v>0</v>
      </c>
      <c r="BC204">
        <v>0.783423785521601</v>
      </c>
      <c r="BD204">
        <v>1.6468834263371</v>
      </c>
      <c r="BE204">
        <v>0.863459640815504</v>
      </c>
      <c r="BF204">
        <v>0</v>
      </c>
    </row>
    <row r="205" spans="1:58" ht="15">
      <c r="A205" t="s">
        <v>597</v>
      </c>
      <c r="B205">
        <v>165</v>
      </c>
      <c r="C205">
        <v>61</v>
      </c>
      <c r="D205" t="s">
        <v>113</v>
      </c>
      <c r="N205">
        <v>43607.77</v>
      </c>
      <c r="V205">
        <v>35758.68</v>
      </c>
      <c r="AD205">
        <v>38539.01</v>
      </c>
      <c r="AL205">
        <v>34966.88</v>
      </c>
      <c r="AM205" t="s">
        <v>598</v>
      </c>
      <c r="AN205">
        <v>0</v>
      </c>
      <c r="AO205">
        <v>21907.76</v>
      </c>
      <c r="AP205">
        <v>21907.76</v>
      </c>
      <c r="AQ205" t="s">
        <v>115</v>
      </c>
      <c r="AR205" t="s">
        <v>116</v>
      </c>
      <c r="AS205">
        <v>12</v>
      </c>
      <c r="AT205">
        <v>4810</v>
      </c>
      <c r="AU205" t="s">
        <v>599</v>
      </c>
      <c r="AV205" t="s">
        <v>129</v>
      </c>
      <c r="AW205">
        <v>35758.68</v>
      </c>
      <c r="AX205">
        <v>34966.88</v>
      </c>
      <c r="AY205">
        <v>-5068.75999999999</v>
      </c>
      <c r="AZ205">
        <v>-11.6235248901744</v>
      </c>
      <c r="BA205">
        <v>-791.800000000003</v>
      </c>
      <c r="BB205">
        <v>-2.21428755200137</v>
      </c>
      <c r="BC205">
        <v>0.820007076720502</v>
      </c>
      <c r="BD205">
        <v>0.907311319102385</v>
      </c>
      <c r="BE205">
        <v>0.0873042423818827</v>
      </c>
      <c r="BF205">
        <v>0</v>
      </c>
    </row>
    <row r="206" spans="1:58" ht="15">
      <c r="A206" t="s">
        <v>600</v>
      </c>
      <c r="B206">
        <v>44</v>
      </c>
      <c r="C206">
        <v>18</v>
      </c>
      <c r="D206" t="s">
        <v>113</v>
      </c>
      <c r="N206">
        <v>13400</v>
      </c>
      <c r="V206">
        <v>15800</v>
      </c>
      <c r="AD206">
        <v>13300</v>
      </c>
      <c r="AL206">
        <v>16200</v>
      </c>
      <c r="AM206" t="s">
        <v>596</v>
      </c>
      <c r="AN206">
        <v>0</v>
      </c>
      <c r="AO206">
        <v>40000</v>
      </c>
      <c r="AP206">
        <v>40000</v>
      </c>
      <c r="AQ206" t="s">
        <v>120</v>
      </c>
      <c r="AR206" t="s">
        <v>116</v>
      </c>
      <c r="AS206">
        <v>0</v>
      </c>
      <c r="AT206">
        <v>0</v>
      </c>
      <c r="AV206" t="s">
        <v>129</v>
      </c>
      <c r="AW206">
        <v>15800</v>
      </c>
      <c r="AX206">
        <v>16200</v>
      </c>
      <c r="AY206">
        <v>-100</v>
      </c>
      <c r="AZ206">
        <v>-0.746268656716418</v>
      </c>
      <c r="BA206">
        <v>400</v>
      </c>
      <c r="BB206">
        <v>2.53164556962025</v>
      </c>
      <c r="BC206">
        <v>1.17910447761194</v>
      </c>
      <c r="BD206">
        <v>1.21804511278195</v>
      </c>
      <c r="BE206">
        <v>0.0389406351700146</v>
      </c>
      <c r="BF206">
        <v>0</v>
      </c>
    </row>
    <row r="207" spans="1:58" ht="15">
      <c r="A207" t="s">
        <v>601</v>
      </c>
      <c r="B207">
        <v>48</v>
      </c>
      <c r="C207">
        <v>18</v>
      </c>
      <c r="D207" t="s">
        <v>113</v>
      </c>
      <c r="F207" t="s">
        <v>116</v>
      </c>
      <c r="G207">
        <v>813.08</v>
      </c>
      <c r="H207">
        <v>842.49</v>
      </c>
      <c r="I207">
        <v>1458.63</v>
      </c>
      <c r="J207">
        <v>476.33</v>
      </c>
      <c r="K207">
        <v>1283.62</v>
      </c>
      <c r="L207">
        <v>459.05</v>
      </c>
      <c r="M207">
        <v>1264.52</v>
      </c>
      <c r="N207">
        <v>6597.72</v>
      </c>
      <c r="O207">
        <v>1175</v>
      </c>
      <c r="P207">
        <v>1575</v>
      </c>
      <c r="Q207">
        <v>1300</v>
      </c>
      <c r="R207">
        <v>1130</v>
      </c>
      <c r="S207">
        <v>1300</v>
      </c>
      <c r="T207">
        <v>1325</v>
      </c>
      <c r="U207">
        <v>1575</v>
      </c>
      <c r="V207">
        <v>9380</v>
      </c>
      <c r="W207">
        <v>951.31</v>
      </c>
      <c r="X207">
        <v>968.15</v>
      </c>
      <c r="Y207">
        <v>836.86</v>
      </c>
      <c r="Z207">
        <v>823.98</v>
      </c>
      <c r="AA207">
        <v>1196.76</v>
      </c>
      <c r="AB207">
        <v>1132.3</v>
      </c>
      <c r="AC207">
        <v>3028.91</v>
      </c>
      <c r="AD207">
        <v>8938.27</v>
      </c>
      <c r="AE207">
        <v>1375</v>
      </c>
      <c r="AF207">
        <v>1525</v>
      </c>
      <c r="AG207">
        <v>1035</v>
      </c>
      <c r="AH207">
        <v>1075</v>
      </c>
      <c r="AI207">
        <v>1675</v>
      </c>
      <c r="AJ207">
        <v>1375</v>
      </c>
      <c r="AK207">
        <v>1225</v>
      </c>
      <c r="AL207">
        <v>9285</v>
      </c>
      <c r="AO207">
        <v>24137.82</v>
      </c>
      <c r="AP207">
        <v>24137.82</v>
      </c>
      <c r="AQ207" t="s">
        <v>120</v>
      </c>
      <c r="AR207" t="s">
        <v>116</v>
      </c>
      <c r="AS207">
        <v>4</v>
      </c>
      <c r="AT207">
        <v>1545</v>
      </c>
      <c r="AU207" t="s">
        <v>602</v>
      </c>
      <c r="AV207" t="s">
        <v>129</v>
      </c>
      <c r="AW207">
        <v>9380</v>
      </c>
      <c r="AX207">
        <v>9285</v>
      </c>
      <c r="AY207">
        <v>2340.55</v>
      </c>
      <c r="AZ207">
        <v>35.4751338341124</v>
      </c>
      <c r="BA207">
        <v>-95</v>
      </c>
      <c r="BB207">
        <v>-1.01279317697228</v>
      </c>
      <c r="BC207">
        <v>1.42170325506387</v>
      </c>
      <c r="BD207">
        <v>1.03879162298745</v>
      </c>
      <c r="BE207">
        <v>-0.382911632076424</v>
      </c>
      <c r="BF207">
        <v>0</v>
      </c>
    </row>
    <row r="208" spans="1:58" ht="15">
      <c r="A208" t="s">
        <v>603</v>
      </c>
      <c r="B208">
        <v>21947</v>
      </c>
      <c r="C208">
        <v>4038</v>
      </c>
      <c r="D208" t="s">
        <v>113</v>
      </c>
      <c r="G208">
        <v>270834.91</v>
      </c>
      <c r="H208">
        <v>223832.03</v>
      </c>
      <c r="I208">
        <v>225727.98</v>
      </c>
      <c r="J208">
        <v>299348.77</v>
      </c>
      <c r="K208">
        <v>239951.46</v>
      </c>
      <c r="L208">
        <v>295563.92</v>
      </c>
      <c r="M208">
        <v>279037.97</v>
      </c>
      <c r="N208">
        <v>1834297.04</v>
      </c>
      <c r="O208">
        <v>268138.98</v>
      </c>
      <c r="P208">
        <v>298011.94</v>
      </c>
      <c r="Q208">
        <v>300535.4</v>
      </c>
      <c r="R208">
        <v>358908.03</v>
      </c>
      <c r="S208">
        <v>325158.36</v>
      </c>
      <c r="T208">
        <v>332290.71</v>
      </c>
      <c r="U208">
        <v>292631.84</v>
      </c>
      <c r="V208">
        <v>2175675.26</v>
      </c>
      <c r="W208">
        <v>200916.22</v>
      </c>
      <c r="X208">
        <v>209844.71</v>
      </c>
      <c r="Y208">
        <v>219422.33</v>
      </c>
      <c r="Z208">
        <v>272969.73</v>
      </c>
      <c r="AA208">
        <v>282179.9</v>
      </c>
      <c r="AB208">
        <v>293709.68</v>
      </c>
      <c r="AC208">
        <v>272464.46</v>
      </c>
      <c r="AD208">
        <v>1751507.03</v>
      </c>
      <c r="AE208">
        <v>278044.54</v>
      </c>
      <c r="AF208">
        <v>318047.15</v>
      </c>
      <c r="AG208">
        <v>376021.66</v>
      </c>
      <c r="AH208">
        <v>412526.32</v>
      </c>
      <c r="AI208">
        <v>366330.49</v>
      </c>
      <c r="AJ208">
        <v>310810.75</v>
      </c>
      <c r="AK208">
        <v>359047.63</v>
      </c>
      <c r="AL208">
        <v>2420828.54</v>
      </c>
      <c r="AN208">
        <v>7000000</v>
      </c>
      <c r="AO208">
        <v>1000000</v>
      </c>
      <c r="AP208">
        <v>8000000</v>
      </c>
      <c r="AQ208" t="s">
        <v>162</v>
      </c>
      <c r="AR208" t="s">
        <v>116</v>
      </c>
      <c r="AS208">
        <v>66</v>
      </c>
      <c r="AT208">
        <v>60984.4</v>
      </c>
      <c r="AU208" t="s">
        <v>604</v>
      </c>
      <c r="AV208" t="s">
        <v>144</v>
      </c>
      <c r="AW208">
        <v>2175675.26</v>
      </c>
      <c r="AX208">
        <v>2420828.54</v>
      </c>
      <c r="AY208">
        <v>-82790.01</v>
      </c>
      <c r="AZ208">
        <v>-4.51344619735089</v>
      </c>
      <c r="BA208">
        <v>245153.28</v>
      </c>
      <c r="BB208">
        <v>11.2679168857213</v>
      </c>
      <c r="BC208">
        <v>1.18610847237697</v>
      </c>
      <c r="BD208">
        <v>1.38214035030165</v>
      </c>
      <c r="BE208">
        <v>0.196031877924677</v>
      </c>
      <c r="BF208">
        <v>0</v>
      </c>
    </row>
    <row r="209" spans="1:58" ht="15">
      <c r="A209" t="s">
        <v>605</v>
      </c>
      <c r="B209">
        <v>53936</v>
      </c>
      <c r="C209">
        <v>9890</v>
      </c>
      <c r="D209" t="s">
        <v>113</v>
      </c>
      <c r="G209">
        <v>708074</v>
      </c>
      <c r="H209">
        <v>631144</v>
      </c>
      <c r="I209">
        <v>1741748</v>
      </c>
      <c r="J209">
        <v>350328</v>
      </c>
      <c r="K209">
        <v>784523</v>
      </c>
      <c r="L209">
        <v>493979</v>
      </c>
      <c r="M209">
        <v>541624</v>
      </c>
      <c r="N209">
        <v>5251420</v>
      </c>
      <c r="O209">
        <v>689148</v>
      </c>
      <c r="P209">
        <v>844342</v>
      </c>
      <c r="Q209">
        <v>848319</v>
      </c>
      <c r="R209">
        <v>893198</v>
      </c>
      <c r="S209">
        <v>980587</v>
      </c>
      <c r="T209">
        <v>870152</v>
      </c>
      <c r="U209">
        <v>840670</v>
      </c>
      <c r="V209">
        <v>5966416</v>
      </c>
      <c r="W209">
        <v>671100</v>
      </c>
      <c r="X209">
        <v>791191</v>
      </c>
      <c r="Y209">
        <v>2153941</v>
      </c>
      <c r="Z209">
        <v>370235</v>
      </c>
      <c r="AA209">
        <v>597305</v>
      </c>
      <c r="AB209">
        <v>512885</v>
      </c>
      <c r="AC209">
        <v>828787</v>
      </c>
      <c r="AD209">
        <v>5925444</v>
      </c>
      <c r="AE209">
        <v>655038</v>
      </c>
      <c r="AF209">
        <v>747853</v>
      </c>
      <c r="AG209">
        <v>807954</v>
      </c>
      <c r="AH209">
        <v>925472</v>
      </c>
      <c r="AI209">
        <v>921524</v>
      </c>
      <c r="AJ209">
        <v>853310</v>
      </c>
      <c r="AK209">
        <v>708005</v>
      </c>
      <c r="AL209">
        <v>5619156</v>
      </c>
      <c r="AM209" t="s">
        <v>606</v>
      </c>
      <c r="AN209">
        <v>1500000</v>
      </c>
      <c r="AO209">
        <v>1500000</v>
      </c>
      <c r="AP209">
        <v>3000000</v>
      </c>
      <c r="AQ209" t="s">
        <v>242</v>
      </c>
      <c r="AR209" t="s">
        <v>116</v>
      </c>
      <c r="AS209">
        <v>2237</v>
      </c>
      <c r="AT209">
        <v>364832</v>
      </c>
      <c r="AU209" t="s">
        <v>607</v>
      </c>
      <c r="AV209" t="s">
        <v>144</v>
      </c>
      <c r="AW209">
        <v>5966416</v>
      </c>
      <c r="AX209">
        <v>5619156</v>
      </c>
      <c r="AY209">
        <v>674024</v>
      </c>
      <c r="AZ209">
        <v>12.8350807971939</v>
      </c>
      <c r="BA209">
        <v>-347260</v>
      </c>
      <c r="BB209">
        <v>-5.82024451530031</v>
      </c>
      <c r="BC209">
        <v>1.1361528881712</v>
      </c>
      <c r="BD209">
        <v>0.94830969628605</v>
      </c>
      <c r="BE209">
        <v>-0.187843191885149</v>
      </c>
      <c r="BF209">
        <v>0</v>
      </c>
    </row>
    <row r="210" spans="1:58" ht="15">
      <c r="A210" t="s">
        <v>608</v>
      </c>
      <c r="B210">
        <v>19057</v>
      </c>
      <c r="C210">
        <v>3300</v>
      </c>
      <c r="D210" t="s">
        <v>113</v>
      </c>
      <c r="G210">
        <v>109470</v>
      </c>
      <c r="H210">
        <v>155593</v>
      </c>
      <c r="I210">
        <v>153636</v>
      </c>
      <c r="J210">
        <v>353201</v>
      </c>
      <c r="K210">
        <v>146715</v>
      </c>
      <c r="L210">
        <v>168283</v>
      </c>
      <c r="M210">
        <v>157132</v>
      </c>
      <c r="N210">
        <v>1243976</v>
      </c>
      <c r="O210">
        <v>218831</v>
      </c>
      <c r="P210">
        <v>244251</v>
      </c>
      <c r="Q210">
        <v>269020</v>
      </c>
      <c r="R210">
        <v>270204</v>
      </c>
      <c r="S210">
        <v>340096</v>
      </c>
      <c r="T210">
        <v>336740</v>
      </c>
      <c r="U210">
        <v>281899</v>
      </c>
      <c r="V210">
        <v>1961041</v>
      </c>
      <c r="W210">
        <v>114191</v>
      </c>
      <c r="X210">
        <v>153770</v>
      </c>
      <c r="Y210">
        <v>233958</v>
      </c>
      <c r="Z210">
        <v>417939</v>
      </c>
      <c r="AA210">
        <v>149544</v>
      </c>
      <c r="AB210">
        <v>164920</v>
      </c>
      <c r="AC210">
        <v>153574</v>
      </c>
      <c r="AD210">
        <v>1386896</v>
      </c>
      <c r="AE210">
        <v>237992</v>
      </c>
      <c r="AF210">
        <v>257020</v>
      </c>
      <c r="AG210">
        <v>278004</v>
      </c>
      <c r="AH210">
        <v>310008</v>
      </c>
      <c r="AI210">
        <v>239589</v>
      </c>
      <c r="AJ210">
        <v>313109</v>
      </c>
      <c r="AK210">
        <v>320133</v>
      </c>
      <c r="AL210">
        <v>2055855</v>
      </c>
      <c r="AM210" t="s">
        <v>609</v>
      </c>
      <c r="AN210">
        <v>3246973</v>
      </c>
      <c r="AO210">
        <v>800000</v>
      </c>
      <c r="AP210">
        <v>4046973</v>
      </c>
      <c r="AQ210" t="s">
        <v>242</v>
      </c>
      <c r="AR210" t="s">
        <v>116</v>
      </c>
      <c r="AS210">
        <v>477</v>
      </c>
      <c r="AT210">
        <v>76242.84</v>
      </c>
      <c r="AU210" t="s">
        <v>610</v>
      </c>
      <c r="AV210" t="s">
        <v>144</v>
      </c>
      <c r="AW210">
        <v>1961041</v>
      </c>
      <c r="AX210">
        <v>2055855</v>
      </c>
      <c r="AY210">
        <v>142920</v>
      </c>
      <c r="AZ210">
        <v>11.4889676328161</v>
      </c>
      <c r="BA210">
        <v>94814</v>
      </c>
      <c r="BB210">
        <v>4.83488106571969</v>
      </c>
      <c r="BC210">
        <v>1.57642993112407</v>
      </c>
      <c r="BD210">
        <v>1.48234258372654</v>
      </c>
      <c r="BE210">
        <v>-0.0940873473975354</v>
      </c>
      <c r="BF210">
        <v>0</v>
      </c>
    </row>
    <row r="211" spans="1:58" ht="15">
      <c r="A211" t="s">
        <v>611</v>
      </c>
      <c r="B211">
        <v>20500</v>
      </c>
      <c r="C211">
        <v>4777</v>
      </c>
      <c r="D211" t="s">
        <v>113</v>
      </c>
      <c r="G211">
        <v>217764.61</v>
      </c>
      <c r="H211">
        <v>431322.09</v>
      </c>
      <c r="I211">
        <v>3071127.92</v>
      </c>
      <c r="J211">
        <v>273513.85</v>
      </c>
      <c r="K211">
        <v>570102.75</v>
      </c>
      <c r="L211">
        <v>639643.87</v>
      </c>
      <c r="M211">
        <v>925128.87</v>
      </c>
      <c r="N211">
        <v>6128603.96</v>
      </c>
      <c r="O211">
        <v>400176.42</v>
      </c>
      <c r="P211">
        <v>556250.74</v>
      </c>
      <c r="Q211">
        <v>552713.85</v>
      </c>
      <c r="R211">
        <v>428204.29</v>
      </c>
      <c r="S211">
        <v>434893.3</v>
      </c>
      <c r="T211">
        <v>444443.04</v>
      </c>
      <c r="U211">
        <v>432529.95</v>
      </c>
      <c r="V211">
        <v>3249211.59</v>
      </c>
      <c r="W211">
        <v>386820.85</v>
      </c>
      <c r="X211">
        <v>436793.5</v>
      </c>
      <c r="Y211">
        <v>653063.7</v>
      </c>
      <c r="AC211">
        <v>1129442.61</v>
      </c>
      <c r="AD211">
        <v>2606120.66</v>
      </c>
      <c r="AE211">
        <v>3338.83</v>
      </c>
      <c r="AF211">
        <v>358266.04</v>
      </c>
      <c r="AG211">
        <v>490632.06</v>
      </c>
      <c r="AK211">
        <v>1727892.61</v>
      </c>
      <c r="AL211">
        <v>2580129.54</v>
      </c>
      <c r="AM211" t="s">
        <v>612</v>
      </c>
      <c r="AO211">
        <v>778322</v>
      </c>
      <c r="AP211">
        <v>778322</v>
      </c>
      <c r="AQ211" t="s">
        <v>115</v>
      </c>
      <c r="AR211" t="s">
        <v>116</v>
      </c>
      <c r="AS211">
        <v>1211</v>
      </c>
      <c r="AT211">
        <v>319066</v>
      </c>
      <c r="AV211" t="s">
        <v>144</v>
      </c>
      <c r="AW211">
        <v>3249211.59</v>
      </c>
      <c r="AX211">
        <v>2580129.54</v>
      </c>
      <c r="AY211">
        <v>-3522483.3</v>
      </c>
      <c r="AZ211">
        <v>-57.4761123902025</v>
      </c>
      <c r="BA211">
        <v>-669082.05</v>
      </c>
      <c r="BB211">
        <v>-20.592135398606</v>
      </c>
      <c r="BC211">
        <v>0.530171571079949</v>
      </c>
      <c r="BD211">
        <v>0.990026893075626</v>
      </c>
      <c r="BE211">
        <v>0.459855321995677</v>
      </c>
      <c r="BF211">
        <v>0</v>
      </c>
    </row>
    <row r="212" spans="1:58" ht="15">
      <c r="A212" t="s">
        <v>613</v>
      </c>
      <c r="B212">
        <v>22863</v>
      </c>
      <c r="C212">
        <v>7537</v>
      </c>
      <c r="D212" t="s">
        <v>189</v>
      </c>
      <c r="E212" t="s">
        <v>614</v>
      </c>
      <c r="G212">
        <v>1193093</v>
      </c>
      <c r="H212">
        <v>2049986</v>
      </c>
      <c r="I212">
        <v>1186539</v>
      </c>
      <c r="J212">
        <v>943981</v>
      </c>
      <c r="K212">
        <v>1416719</v>
      </c>
      <c r="L212">
        <v>1470187</v>
      </c>
      <c r="M212">
        <v>2394566</v>
      </c>
      <c r="O212">
        <v>940886</v>
      </c>
      <c r="P212">
        <v>1674450</v>
      </c>
      <c r="Q212">
        <v>1171616</v>
      </c>
      <c r="R212">
        <v>1284647</v>
      </c>
      <c r="S212">
        <v>1743754</v>
      </c>
      <c r="T212">
        <v>1762922</v>
      </c>
      <c r="U212">
        <v>1452995</v>
      </c>
      <c r="W212">
        <v>1267717</v>
      </c>
      <c r="X212">
        <v>4140443</v>
      </c>
      <c r="Y212">
        <v>2091933</v>
      </c>
      <c r="Z212">
        <v>1087976</v>
      </c>
      <c r="AA212">
        <v>1316487</v>
      </c>
      <c r="AB212">
        <v>1636362</v>
      </c>
      <c r="AC212">
        <v>1931467</v>
      </c>
      <c r="AE212">
        <v>1026008</v>
      </c>
      <c r="AF212">
        <v>1064851</v>
      </c>
      <c r="AG212">
        <v>1809680</v>
      </c>
      <c r="AH212">
        <v>1431855</v>
      </c>
      <c r="AI212">
        <v>1705640</v>
      </c>
      <c r="AJ212">
        <v>1577825</v>
      </c>
      <c r="AK212">
        <v>1574292</v>
      </c>
      <c r="AN212">
        <v>19200000</v>
      </c>
      <c r="AO212">
        <v>5400000</v>
      </c>
      <c r="AP212">
        <v>24600000</v>
      </c>
      <c r="AQ212" t="s">
        <v>115</v>
      </c>
      <c r="AR212" t="s">
        <v>116</v>
      </c>
      <c r="AS212">
        <v>606</v>
      </c>
      <c r="AT212">
        <v>62190.9</v>
      </c>
      <c r="AU212" t="s">
        <v>615</v>
      </c>
      <c r="AV212" t="s">
        <v>144</v>
      </c>
      <c r="AW212">
        <v>10031270</v>
      </c>
      <c r="AX212">
        <v>10190151</v>
      </c>
      <c r="BA212">
        <v>158881</v>
      </c>
      <c r="BB212">
        <v>1.58385727829078</v>
      </c>
      <c r="BF212">
        <v>0</v>
      </c>
    </row>
    <row r="213" spans="1:58" ht="15">
      <c r="A213" t="s">
        <v>616</v>
      </c>
      <c r="B213">
        <v>10444</v>
      </c>
      <c r="C213">
        <v>3255</v>
      </c>
      <c r="D213" t="s">
        <v>113</v>
      </c>
      <c r="N213">
        <v>1375531</v>
      </c>
      <c r="V213">
        <v>1433915.24</v>
      </c>
      <c r="AD213">
        <v>1527412.36</v>
      </c>
      <c r="AL213">
        <v>1296067.83</v>
      </c>
      <c r="AM213" t="s">
        <v>596</v>
      </c>
      <c r="AN213">
        <v>0</v>
      </c>
      <c r="AO213">
        <v>3267695.9</v>
      </c>
      <c r="AP213">
        <v>3267695.9</v>
      </c>
      <c r="AQ213" t="s">
        <v>120</v>
      </c>
      <c r="AR213" t="s">
        <v>116</v>
      </c>
      <c r="AS213">
        <v>493</v>
      </c>
      <c r="AT213">
        <v>30373.31</v>
      </c>
      <c r="AV213" t="s">
        <v>144</v>
      </c>
      <c r="AW213">
        <v>1433915.24</v>
      </c>
      <c r="AX213">
        <v>1296067.83</v>
      </c>
      <c r="AY213">
        <v>151881.36</v>
      </c>
      <c r="AZ213">
        <v>11.0416530052758</v>
      </c>
      <c r="BA213">
        <v>-137847.41</v>
      </c>
      <c r="BB213">
        <v>-9.61335831816669</v>
      </c>
      <c r="BC213">
        <v>1.04244487401593</v>
      </c>
      <c r="BD213">
        <v>0.848538262450619</v>
      </c>
      <c r="BE213">
        <v>-0.193906611565306</v>
      </c>
      <c r="BF213">
        <v>0</v>
      </c>
    </row>
    <row r="214" spans="1:58" ht="15">
      <c r="A214" t="s">
        <v>617</v>
      </c>
      <c r="B214">
        <v>2412</v>
      </c>
      <c r="C214">
        <v>437</v>
      </c>
      <c r="D214" t="s">
        <v>113</v>
      </c>
      <c r="F214" t="s">
        <v>127</v>
      </c>
      <c r="G214">
        <v>47527</v>
      </c>
      <c r="H214">
        <v>75395</v>
      </c>
      <c r="I214">
        <v>111783</v>
      </c>
      <c r="J214">
        <v>74516</v>
      </c>
      <c r="K214">
        <v>87989</v>
      </c>
      <c r="L214">
        <v>77499</v>
      </c>
      <c r="M214">
        <v>110295</v>
      </c>
      <c r="N214">
        <v>584734</v>
      </c>
      <c r="O214">
        <v>107620</v>
      </c>
      <c r="P214">
        <v>94820</v>
      </c>
      <c r="Q214">
        <v>103510</v>
      </c>
      <c r="R214">
        <v>117770</v>
      </c>
      <c r="S214">
        <v>126681</v>
      </c>
      <c r="T214">
        <v>139908</v>
      </c>
      <c r="U214">
        <v>133519</v>
      </c>
      <c r="V214">
        <v>823828</v>
      </c>
      <c r="W214">
        <v>57449</v>
      </c>
      <c r="X214">
        <v>57702</v>
      </c>
      <c r="Y214">
        <v>181009</v>
      </c>
      <c r="Z214">
        <v>66732</v>
      </c>
      <c r="AA214">
        <v>76375</v>
      </c>
      <c r="AB214">
        <v>53554</v>
      </c>
      <c r="AC214">
        <v>85667</v>
      </c>
      <c r="AD214">
        <v>578488</v>
      </c>
      <c r="AE214">
        <v>94214</v>
      </c>
      <c r="AF214">
        <v>82111</v>
      </c>
      <c r="AG214">
        <v>138612</v>
      </c>
      <c r="AH214">
        <v>107659</v>
      </c>
      <c r="AI214">
        <v>121629</v>
      </c>
      <c r="AJ214">
        <v>117799</v>
      </c>
      <c r="AK214">
        <v>107849</v>
      </c>
      <c r="AL214">
        <v>769873</v>
      </c>
      <c r="AP214">
        <v>2400000</v>
      </c>
      <c r="AQ214" t="s">
        <v>162</v>
      </c>
      <c r="AR214" t="s">
        <v>116</v>
      </c>
      <c r="AS214">
        <v>58</v>
      </c>
      <c r="AT214">
        <v>13727</v>
      </c>
      <c r="AU214" t="s">
        <v>618</v>
      </c>
      <c r="AV214" t="s">
        <v>117</v>
      </c>
      <c r="AW214">
        <v>823828</v>
      </c>
      <c r="AX214">
        <v>769873</v>
      </c>
      <c r="AY214">
        <v>-6246</v>
      </c>
      <c r="AZ214">
        <v>-1.06817800914604</v>
      </c>
      <c r="BA214">
        <v>-53955</v>
      </c>
      <c r="BB214">
        <v>-6.54930398092806</v>
      </c>
      <c r="BC214">
        <v>1.40889361658464</v>
      </c>
      <c r="BD214">
        <v>1.33083659470897</v>
      </c>
      <c r="BE214">
        <v>-0.0780570218756695</v>
      </c>
      <c r="BF214">
        <v>0</v>
      </c>
    </row>
    <row r="215" spans="1:58" ht="15">
      <c r="A215" t="s">
        <v>619</v>
      </c>
      <c r="B215">
        <v>13218</v>
      </c>
      <c r="C215">
        <v>1953</v>
      </c>
      <c r="D215" t="s">
        <v>113</v>
      </c>
      <c r="G215">
        <v>251480</v>
      </c>
      <c r="H215">
        <v>149653</v>
      </c>
      <c r="I215">
        <v>158743</v>
      </c>
      <c r="J215">
        <v>365977</v>
      </c>
      <c r="K215">
        <v>168923</v>
      </c>
      <c r="L215">
        <v>221558</v>
      </c>
      <c r="M215">
        <v>424074</v>
      </c>
      <c r="N215">
        <v>1740408</v>
      </c>
      <c r="V215">
        <v>9388272</v>
      </c>
      <c r="W215">
        <v>172689</v>
      </c>
      <c r="X215">
        <v>226303</v>
      </c>
      <c r="Y215">
        <v>260890</v>
      </c>
      <c r="Z215">
        <v>388385</v>
      </c>
      <c r="AA215">
        <v>357945</v>
      </c>
      <c r="AB215">
        <v>287879</v>
      </c>
      <c r="AC215">
        <v>225000</v>
      </c>
      <c r="AD215">
        <v>1919039</v>
      </c>
      <c r="AL215">
        <v>7603643</v>
      </c>
      <c r="AM215" t="s">
        <v>620</v>
      </c>
      <c r="AN215">
        <v>0</v>
      </c>
      <c r="AO215">
        <v>1098570</v>
      </c>
      <c r="AP215">
        <v>1098570</v>
      </c>
      <c r="AQ215" t="s">
        <v>115</v>
      </c>
      <c r="AR215" t="s">
        <v>116</v>
      </c>
      <c r="AS215">
        <v>444</v>
      </c>
      <c r="AT215">
        <v>95877</v>
      </c>
      <c r="AV215" t="s">
        <v>144</v>
      </c>
      <c r="AW215">
        <v>9388272</v>
      </c>
      <c r="AX215">
        <v>7603643</v>
      </c>
      <c r="AY215">
        <v>178631</v>
      </c>
      <c r="AZ215">
        <v>10.2637427545725</v>
      </c>
      <c r="BA215">
        <v>-1784629</v>
      </c>
      <c r="BB215">
        <v>-19.0091318189332</v>
      </c>
      <c r="BC215">
        <v>5.39429375180992</v>
      </c>
      <c r="BD215">
        <v>3.96221389976962</v>
      </c>
      <c r="BE215">
        <v>-1.4320798520403</v>
      </c>
      <c r="BF215">
        <v>0</v>
      </c>
    </row>
    <row r="216" spans="1:58" ht="15">
      <c r="A216" t="s">
        <v>621</v>
      </c>
      <c r="B216">
        <v>21835</v>
      </c>
      <c r="C216">
        <v>3383</v>
      </c>
      <c r="D216" t="s">
        <v>113</v>
      </c>
      <c r="F216" t="s">
        <v>116</v>
      </c>
      <c r="G216">
        <v>282161</v>
      </c>
      <c r="H216">
        <v>450545</v>
      </c>
      <c r="I216">
        <v>2679229</v>
      </c>
      <c r="J216">
        <v>466279</v>
      </c>
      <c r="K216">
        <v>351061</v>
      </c>
      <c r="L216">
        <v>333874</v>
      </c>
      <c r="M216">
        <v>617013</v>
      </c>
      <c r="N216">
        <v>5180162</v>
      </c>
      <c r="O216">
        <v>373991</v>
      </c>
      <c r="P216">
        <v>321590</v>
      </c>
      <c r="Q216">
        <v>433235</v>
      </c>
      <c r="R216">
        <v>592653</v>
      </c>
      <c r="S216">
        <v>483255</v>
      </c>
      <c r="T216">
        <v>499971</v>
      </c>
      <c r="U216">
        <v>580589</v>
      </c>
      <c r="V216">
        <v>3285284</v>
      </c>
      <c r="W216">
        <v>289775</v>
      </c>
      <c r="X216">
        <v>728222</v>
      </c>
      <c r="Y216">
        <v>2613198</v>
      </c>
      <c r="Z216">
        <v>206168</v>
      </c>
      <c r="AA216">
        <v>277231</v>
      </c>
      <c r="AB216">
        <v>418277</v>
      </c>
      <c r="AC216">
        <v>461114</v>
      </c>
      <c r="AD216">
        <v>4993985</v>
      </c>
      <c r="AE216">
        <v>354051</v>
      </c>
      <c r="AF216">
        <v>372469</v>
      </c>
      <c r="AG216">
        <v>479889</v>
      </c>
      <c r="AH216">
        <v>403155</v>
      </c>
      <c r="AI216">
        <v>483166</v>
      </c>
      <c r="AJ216">
        <v>444400</v>
      </c>
      <c r="AK216">
        <v>668878</v>
      </c>
      <c r="AL216">
        <v>3206008</v>
      </c>
      <c r="AM216" t="s">
        <v>622</v>
      </c>
      <c r="AN216">
        <v>5640000</v>
      </c>
      <c r="AO216">
        <v>2533823</v>
      </c>
      <c r="AP216">
        <v>8173823</v>
      </c>
      <c r="AQ216" t="s">
        <v>120</v>
      </c>
      <c r="AR216" t="s">
        <v>116</v>
      </c>
      <c r="AS216">
        <v>1240</v>
      </c>
      <c r="AT216">
        <v>389620.71</v>
      </c>
      <c r="AU216" t="s">
        <v>623</v>
      </c>
      <c r="AV216" t="s">
        <v>144</v>
      </c>
      <c r="AW216">
        <v>3285284</v>
      </c>
      <c r="AX216">
        <v>3206008</v>
      </c>
      <c r="AY216">
        <v>-186177</v>
      </c>
      <c r="AZ216">
        <v>-3.59403817872877</v>
      </c>
      <c r="BA216">
        <v>-79276</v>
      </c>
      <c r="BB216">
        <v>-2.4130638325332</v>
      </c>
      <c r="BC216">
        <v>0.634204876218157</v>
      </c>
      <c r="BD216">
        <v>0.641973894595198</v>
      </c>
      <c r="BE216">
        <v>0.00776901837704114</v>
      </c>
      <c r="BF216">
        <v>0</v>
      </c>
    </row>
    <row r="217" spans="1:58" ht="15">
      <c r="A217" t="s">
        <v>624</v>
      </c>
      <c r="B217">
        <v>26093</v>
      </c>
      <c r="C217">
        <v>7028</v>
      </c>
      <c r="D217" t="s">
        <v>113</v>
      </c>
      <c r="F217" t="s">
        <v>116</v>
      </c>
      <c r="G217">
        <v>393497</v>
      </c>
      <c r="H217">
        <v>181671</v>
      </c>
      <c r="I217">
        <v>1438904</v>
      </c>
      <c r="J217">
        <v>480578</v>
      </c>
      <c r="K217">
        <v>502259</v>
      </c>
      <c r="L217">
        <v>206690</v>
      </c>
      <c r="M217">
        <v>521800</v>
      </c>
      <c r="N217">
        <v>3725399</v>
      </c>
      <c r="O217">
        <v>594444</v>
      </c>
      <c r="P217">
        <v>699319</v>
      </c>
      <c r="Q217">
        <v>3469344</v>
      </c>
      <c r="R217">
        <v>679990</v>
      </c>
      <c r="S217">
        <v>906524</v>
      </c>
      <c r="T217">
        <v>762559</v>
      </c>
      <c r="U217">
        <v>757954</v>
      </c>
      <c r="V217">
        <v>7870134</v>
      </c>
      <c r="W217">
        <v>209628</v>
      </c>
      <c r="X217">
        <v>971879</v>
      </c>
      <c r="Y217">
        <v>544119</v>
      </c>
      <c r="Z217">
        <v>480674</v>
      </c>
      <c r="AA217">
        <v>649042</v>
      </c>
      <c r="AB217">
        <v>224735</v>
      </c>
      <c r="AC217">
        <v>1046630</v>
      </c>
      <c r="AD217">
        <v>4126704</v>
      </c>
      <c r="AE217">
        <v>687993</v>
      </c>
      <c r="AF217">
        <v>880420</v>
      </c>
      <c r="AG217">
        <v>862660</v>
      </c>
      <c r="AH217">
        <v>1035061</v>
      </c>
      <c r="AI217">
        <v>1063868</v>
      </c>
      <c r="AJ217">
        <v>1099310</v>
      </c>
      <c r="AK217">
        <v>839973</v>
      </c>
      <c r="AL217">
        <v>6469285</v>
      </c>
      <c r="AM217" t="s">
        <v>625</v>
      </c>
      <c r="AO217">
        <v>6152000</v>
      </c>
      <c r="AP217">
        <v>6152000</v>
      </c>
      <c r="AQ217" t="s">
        <v>132</v>
      </c>
      <c r="AR217" t="s">
        <v>116</v>
      </c>
      <c r="AS217">
        <v>894</v>
      </c>
      <c r="AT217">
        <v>380153.48</v>
      </c>
      <c r="AU217" t="s">
        <v>626</v>
      </c>
      <c r="AV217" t="s">
        <v>144</v>
      </c>
      <c r="AW217">
        <v>7870134</v>
      </c>
      <c r="AX217">
        <v>6469285</v>
      </c>
      <c r="AY217">
        <v>401305</v>
      </c>
      <c r="AZ217">
        <v>10.772134743151</v>
      </c>
      <c r="BA217">
        <v>-1400849</v>
      </c>
      <c r="BB217">
        <v>-17.7995571612885</v>
      </c>
      <c r="BC217">
        <v>2.11256136591007</v>
      </c>
      <c r="BD217">
        <v>1.56766392743458</v>
      </c>
      <c r="BE217">
        <v>-0.544897438475485</v>
      </c>
      <c r="BF217">
        <v>0</v>
      </c>
    </row>
    <row r="218" spans="1:50" ht="15">
      <c r="A218" t="s">
        <v>627</v>
      </c>
      <c r="B218">
        <v>1301</v>
      </c>
      <c r="C218">
        <v>364</v>
      </c>
      <c r="D218" t="s">
        <v>113</v>
      </c>
      <c r="F218" t="s">
        <v>116</v>
      </c>
      <c r="W218">
        <v>59638</v>
      </c>
      <c r="X218">
        <v>34654</v>
      </c>
      <c r="Y218">
        <v>59678</v>
      </c>
      <c r="Z218">
        <v>56072</v>
      </c>
      <c r="AA218">
        <v>50002</v>
      </c>
      <c r="AB218">
        <v>42931</v>
      </c>
      <c r="AC218">
        <v>45034</v>
      </c>
      <c r="AE218">
        <v>44895</v>
      </c>
      <c r="AF218">
        <v>45039</v>
      </c>
      <c r="AG218">
        <v>47557</v>
      </c>
      <c r="AH218">
        <v>47439</v>
      </c>
      <c r="AI218">
        <v>48405</v>
      </c>
      <c r="AJ218">
        <v>46448</v>
      </c>
      <c r="AK218">
        <v>44501</v>
      </c>
      <c r="AM218" t="s">
        <v>592</v>
      </c>
      <c r="AN218">
        <v>60000</v>
      </c>
      <c r="AQ218" t="s">
        <v>120</v>
      </c>
      <c r="AR218" t="s">
        <v>116</v>
      </c>
      <c r="AS218">
        <v>71</v>
      </c>
      <c r="AT218">
        <v>15688</v>
      </c>
      <c r="AV218" t="s">
        <v>117</v>
      </c>
      <c r="AX218">
        <v>324284</v>
      </c>
    </row>
    <row r="219" spans="1:58" ht="15">
      <c r="A219" t="s">
        <v>628</v>
      </c>
      <c r="B219">
        <v>1287</v>
      </c>
      <c r="C219">
        <v>390</v>
      </c>
      <c r="D219" t="s">
        <v>113</v>
      </c>
      <c r="F219" t="s">
        <v>116</v>
      </c>
      <c r="G219">
        <v>24637</v>
      </c>
      <c r="H219">
        <v>27559</v>
      </c>
      <c r="I219">
        <v>38076</v>
      </c>
      <c r="J219">
        <v>35539</v>
      </c>
      <c r="K219">
        <v>30400</v>
      </c>
      <c r="L219">
        <v>39709</v>
      </c>
      <c r="M219">
        <v>34174</v>
      </c>
      <c r="N219">
        <v>230094</v>
      </c>
      <c r="O219">
        <v>35766</v>
      </c>
      <c r="P219">
        <v>50363</v>
      </c>
      <c r="Q219">
        <v>49886</v>
      </c>
      <c r="R219">
        <v>71323</v>
      </c>
      <c r="S219">
        <v>69509</v>
      </c>
      <c r="T219">
        <v>79281</v>
      </c>
      <c r="U219">
        <v>66419</v>
      </c>
      <c r="V219">
        <v>422547</v>
      </c>
      <c r="W219">
        <v>27837</v>
      </c>
      <c r="X219">
        <v>30723</v>
      </c>
      <c r="Y219">
        <v>44629</v>
      </c>
      <c r="Z219">
        <v>38231</v>
      </c>
      <c r="AA219">
        <v>35124</v>
      </c>
      <c r="AB219">
        <v>44733</v>
      </c>
      <c r="AC219">
        <v>38315</v>
      </c>
      <c r="AD219">
        <v>259592</v>
      </c>
      <c r="AE219">
        <v>35552</v>
      </c>
      <c r="AF219">
        <v>45832</v>
      </c>
      <c r="AG219">
        <v>63121</v>
      </c>
      <c r="AH219">
        <v>84766</v>
      </c>
      <c r="AI219">
        <v>89091</v>
      </c>
      <c r="AJ219">
        <v>79905</v>
      </c>
      <c r="AK219">
        <v>78113</v>
      </c>
      <c r="AL219">
        <v>476380</v>
      </c>
      <c r="AM219" t="s">
        <v>629</v>
      </c>
      <c r="AO219">
        <v>299263.14</v>
      </c>
      <c r="AP219">
        <v>299263.14</v>
      </c>
      <c r="AQ219" t="s">
        <v>120</v>
      </c>
      <c r="AR219" t="s">
        <v>127</v>
      </c>
      <c r="AS219">
        <v>14</v>
      </c>
      <c r="AT219">
        <v>3529.07</v>
      </c>
      <c r="AV219" t="s">
        <v>117</v>
      </c>
      <c r="AW219">
        <v>422547</v>
      </c>
      <c r="AX219">
        <v>476380</v>
      </c>
      <c r="AY219">
        <v>29498</v>
      </c>
      <c r="AZ219">
        <v>12.8199779220666</v>
      </c>
      <c r="BA219">
        <v>53833</v>
      </c>
      <c r="BB219">
        <v>12.7401212172847</v>
      </c>
      <c r="BC219">
        <v>1.83641033664502</v>
      </c>
      <c r="BD219">
        <v>1.83511048106259</v>
      </c>
      <c r="BE219">
        <v>-0.00129985558243284</v>
      </c>
      <c r="BF219">
        <v>0</v>
      </c>
    </row>
    <row r="220" spans="1:58" ht="15">
      <c r="A220" t="s">
        <v>630</v>
      </c>
      <c r="B220">
        <v>600</v>
      </c>
      <c r="C220">
        <v>215</v>
      </c>
      <c r="D220" t="s">
        <v>174</v>
      </c>
      <c r="G220">
        <v>5065</v>
      </c>
      <c r="H220">
        <v>5657</v>
      </c>
      <c r="I220">
        <v>6331</v>
      </c>
      <c r="J220">
        <v>9188</v>
      </c>
      <c r="K220">
        <v>12671</v>
      </c>
      <c r="L220">
        <v>6420</v>
      </c>
      <c r="M220">
        <v>8080</v>
      </c>
      <c r="N220">
        <v>53412</v>
      </c>
      <c r="O220">
        <v>520</v>
      </c>
      <c r="R220">
        <v>57696</v>
      </c>
      <c r="S220">
        <v>34608</v>
      </c>
      <c r="T220">
        <v>8492</v>
      </c>
      <c r="U220">
        <v>7228</v>
      </c>
      <c r="V220">
        <v>108544</v>
      </c>
      <c r="W220">
        <v>4648</v>
      </c>
      <c r="X220">
        <v>6048</v>
      </c>
      <c r="Y220">
        <v>7892</v>
      </c>
      <c r="Z220">
        <v>8418</v>
      </c>
      <c r="AA220">
        <v>7562</v>
      </c>
      <c r="AB220">
        <v>7286</v>
      </c>
      <c r="AC220">
        <v>10677</v>
      </c>
      <c r="AD220">
        <v>52531</v>
      </c>
      <c r="AH220">
        <v>58271</v>
      </c>
      <c r="AI220">
        <v>34271</v>
      </c>
      <c r="AJ220">
        <v>9560</v>
      </c>
      <c r="AK220">
        <v>4214</v>
      </c>
      <c r="AL220">
        <v>106316</v>
      </c>
      <c r="AM220" t="s">
        <v>631</v>
      </c>
      <c r="AN220">
        <v>344000</v>
      </c>
      <c r="AO220">
        <v>82000</v>
      </c>
      <c r="AP220">
        <v>426000</v>
      </c>
      <c r="AQ220" t="s">
        <v>115</v>
      </c>
      <c r="AR220" t="s">
        <v>116</v>
      </c>
      <c r="AS220">
        <v>3</v>
      </c>
      <c r="AU220" t="s">
        <v>632</v>
      </c>
      <c r="AV220" t="s">
        <v>117</v>
      </c>
      <c r="AW220">
        <v>108544</v>
      </c>
      <c r="AX220">
        <v>106316</v>
      </c>
      <c r="AY220">
        <v>-881</v>
      </c>
      <c r="AZ220">
        <v>-1.64944207294241</v>
      </c>
      <c r="BA220">
        <v>-2228</v>
      </c>
      <c r="BB220">
        <v>-2.05262382075472</v>
      </c>
      <c r="BC220">
        <v>2.03220250131057</v>
      </c>
      <c r="BD220">
        <v>2.02387161866327</v>
      </c>
      <c r="BE220">
        <v>-0.00833088264730142</v>
      </c>
      <c r="BF220">
        <v>0</v>
      </c>
    </row>
    <row r="221" spans="1:58" ht="15">
      <c r="A221" t="s">
        <v>633</v>
      </c>
      <c r="B221">
        <v>441</v>
      </c>
      <c r="C221">
        <v>250</v>
      </c>
      <c r="D221" t="s">
        <v>113</v>
      </c>
      <c r="F221" t="s">
        <v>116</v>
      </c>
      <c r="G221">
        <v>17435.38</v>
      </c>
      <c r="H221">
        <v>18657.69</v>
      </c>
      <c r="I221">
        <v>30447.19</v>
      </c>
      <c r="J221">
        <v>26171.22</v>
      </c>
      <c r="K221">
        <v>22881.21</v>
      </c>
      <c r="L221">
        <v>17766.08</v>
      </c>
      <c r="M221">
        <v>18304.55</v>
      </c>
      <c r="N221">
        <v>151663.32</v>
      </c>
      <c r="O221">
        <v>54640.58</v>
      </c>
      <c r="P221">
        <v>14628.71</v>
      </c>
      <c r="Q221">
        <v>1177.73</v>
      </c>
      <c r="R221">
        <v>12667.38</v>
      </c>
      <c r="S221">
        <v>11653.71</v>
      </c>
      <c r="T221">
        <v>13061.14</v>
      </c>
      <c r="U221">
        <v>13312.11</v>
      </c>
      <c r="V221">
        <v>118785.9</v>
      </c>
      <c r="W221">
        <v>20382.72</v>
      </c>
      <c r="X221">
        <v>17295</v>
      </c>
      <c r="Y221">
        <v>22952.56</v>
      </c>
      <c r="Z221">
        <v>26779.92</v>
      </c>
      <c r="AA221">
        <v>17306.11</v>
      </c>
      <c r="AB221">
        <v>17040.2</v>
      </c>
      <c r="AC221">
        <v>21017.31</v>
      </c>
      <c r="AD221">
        <v>142773.82</v>
      </c>
      <c r="AE221">
        <v>52583.85</v>
      </c>
      <c r="AF221">
        <v>14517.04</v>
      </c>
      <c r="AG221">
        <v>13970.21</v>
      </c>
      <c r="AH221">
        <v>18555.79</v>
      </c>
      <c r="AI221">
        <v>12984.51</v>
      </c>
      <c r="AJ221">
        <v>30728.36</v>
      </c>
      <c r="AK221">
        <v>11063.35</v>
      </c>
      <c r="AL221">
        <v>154403.11</v>
      </c>
      <c r="AM221" t="s">
        <v>634</v>
      </c>
      <c r="AN221">
        <v>0</v>
      </c>
      <c r="AO221">
        <v>100000</v>
      </c>
      <c r="AP221">
        <v>100000</v>
      </c>
      <c r="AQ221" t="s">
        <v>120</v>
      </c>
      <c r="AR221" t="s">
        <v>116</v>
      </c>
      <c r="AS221">
        <v>19</v>
      </c>
      <c r="AT221">
        <v>12000</v>
      </c>
      <c r="AU221" t="s">
        <v>635</v>
      </c>
      <c r="AV221" t="s">
        <v>129</v>
      </c>
      <c r="AW221">
        <v>118785.9</v>
      </c>
      <c r="AX221">
        <v>154403.11</v>
      </c>
      <c r="AY221">
        <v>-8889.5</v>
      </c>
      <c r="AZ221">
        <v>-5.86133812710944</v>
      </c>
      <c r="BA221">
        <v>35617.21</v>
      </c>
      <c r="BB221">
        <v>29.9843752499244</v>
      </c>
      <c r="BC221">
        <v>0.783221018767095</v>
      </c>
      <c r="BD221">
        <v>1.08145253800732</v>
      </c>
      <c r="BE221">
        <v>0.298231519240223</v>
      </c>
      <c r="BF221">
        <v>0</v>
      </c>
    </row>
    <row r="222" spans="1:58" ht="15">
      <c r="A222" t="s">
        <v>636</v>
      </c>
      <c r="B222">
        <v>12543</v>
      </c>
      <c r="C222">
        <v>6149</v>
      </c>
      <c r="D222" t="s">
        <v>189</v>
      </c>
      <c r="F222" t="s">
        <v>116</v>
      </c>
      <c r="G222">
        <v>2149195</v>
      </c>
      <c r="H222">
        <v>2355446</v>
      </c>
      <c r="I222">
        <v>3842256</v>
      </c>
      <c r="J222">
        <v>236120</v>
      </c>
      <c r="K222">
        <v>573664</v>
      </c>
      <c r="L222">
        <v>958508</v>
      </c>
      <c r="M222">
        <v>1205942</v>
      </c>
      <c r="N222">
        <v>11321131</v>
      </c>
      <c r="O222">
        <v>406495</v>
      </c>
      <c r="P222">
        <v>263616</v>
      </c>
      <c r="Q222">
        <v>513635</v>
      </c>
      <c r="R222">
        <v>211599</v>
      </c>
      <c r="S222">
        <v>388726</v>
      </c>
      <c r="T222">
        <v>345357</v>
      </c>
      <c r="U222">
        <v>413101</v>
      </c>
      <c r="V222">
        <v>2542529</v>
      </c>
      <c r="W222">
        <v>1374778</v>
      </c>
      <c r="X222">
        <v>2932193</v>
      </c>
      <c r="Y222">
        <v>3939637</v>
      </c>
      <c r="Z222">
        <v>340887</v>
      </c>
      <c r="AA222">
        <v>628677</v>
      </c>
      <c r="AB222">
        <v>880005</v>
      </c>
      <c r="AC222">
        <v>1126274</v>
      </c>
      <c r="AD222">
        <v>11222451</v>
      </c>
      <c r="AE222">
        <v>165366</v>
      </c>
      <c r="AF222">
        <v>273392</v>
      </c>
      <c r="AG222">
        <v>513486</v>
      </c>
      <c r="AH222">
        <v>258324</v>
      </c>
      <c r="AI222">
        <v>453109</v>
      </c>
      <c r="AJ222">
        <v>316832</v>
      </c>
      <c r="AK222">
        <v>437503</v>
      </c>
      <c r="AL222">
        <v>2418012</v>
      </c>
      <c r="AM222" t="s">
        <v>637</v>
      </c>
      <c r="AN222">
        <v>3816697</v>
      </c>
      <c r="AO222">
        <v>2679847</v>
      </c>
      <c r="AP222">
        <v>6496544</v>
      </c>
      <c r="AQ222" t="s">
        <v>115</v>
      </c>
      <c r="AR222" t="s">
        <v>116</v>
      </c>
      <c r="AS222">
        <v>204</v>
      </c>
      <c r="AT222">
        <v>50487</v>
      </c>
      <c r="AV222" t="s">
        <v>144</v>
      </c>
      <c r="AW222">
        <v>2542529</v>
      </c>
      <c r="AX222">
        <v>2418012</v>
      </c>
      <c r="AY222">
        <v>-98680</v>
      </c>
      <c r="AZ222">
        <v>-0.871644361327503</v>
      </c>
      <c r="BA222">
        <v>-124517</v>
      </c>
      <c r="BB222">
        <v>-4.8973679356263</v>
      </c>
      <c r="BC222">
        <v>0.22458259691545</v>
      </c>
      <c r="BD222">
        <v>0.215462023402909</v>
      </c>
      <c r="BE222">
        <v>-0.00912057351254048</v>
      </c>
      <c r="BF222">
        <v>0</v>
      </c>
    </row>
    <row r="223" spans="1:58" ht="15">
      <c r="A223" t="s">
        <v>638</v>
      </c>
      <c r="B223">
        <v>8360</v>
      </c>
      <c r="C223">
        <v>4950</v>
      </c>
      <c r="D223" t="s">
        <v>113</v>
      </c>
      <c r="E223" t="s">
        <v>639</v>
      </c>
      <c r="H223">
        <v>139917</v>
      </c>
      <c r="I223">
        <v>246983</v>
      </c>
      <c r="J223">
        <v>309680</v>
      </c>
      <c r="K223">
        <v>321548</v>
      </c>
      <c r="L223">
        <v>245644</v>
      </c>
      <c r="M223">
        <v>337795</v>
      </c>
      <c r="N223">
        <v>1601567</v>
      </c>
      <c r="O223">
        <v>275332</v>
      </c>
      <c r="P223">
        <v>368494</v>
      </c>
      <c r="Q223">
        <v>235876</v>
      </c>
      <c r="R223">
        <v>273972</v>
      </c>
      <c r="S223">
        <v>260655</v>
      </c>
      <c r="T223">
        <v>265054</v>
      </c>
      <c r="U223">
        <v>257353</v>
      </c>
      <c r="V223">
        <v>1936736</v>
      </c>
      <c r="X223">
        <v>175775</v>
      </c>
      <c r="Y223">
        <v>298233</v>
      </c>
      <c r="Z223">
        <v>385324</v>
      </c>
      <c r="AA223">
        <v>315103</v>
      </c>
      <c r="AB223">
        <v>201869</v>
      </c>
      <c r="AC223">
        <v>352363</v>
      </c>
      <c r="AD223">
        <v>1728667</v>
      </c>
      <c r="AE223">
        <v>238446</v>
      </c>
      <c r="AF223">
        <v>352350</v>
      </c>
      <c r="AG223">
        <v>260774</v>
      </c>
      <c r="AH223">
        <v>266881</v>
      </c>
      <c r="AI223">
        <v>325918</v>
      </c>
      <c r="AJ223">
        <v>359577</v>
      </c>
      <c r="AK223">
        <v>319577</v>
      </c>
      <c r="AL223">
        <v>2123523</v>
      </c>
      <c r="AM223" t="s">
        <v>640</v>
      </c>
      <c r="AN223">
        <v>0</v>
      </c>
      <c r="AO223">
        <v>2476116</v>
      </c>
      <c r="AP223">
        <v>2476116</v>
      </c>
      <c r="AQ223" t="s">
        <v>120</v>
      </c>
      <c r="AR223" t="s">
        <v>116</v>
      </c>
      <c r="AS223">
        <v>59</v>
      </c>
      <c r="AT223">
        <v>30190</v>
      </c>
      <c r="AV223" t="s">
        <v>122</v>
      </c>
      <c r="AW223">
        <v>1936736</v>
      </c>
      <c r="AX223">
        <v>2123523</v>
      </c>
      <c r="AY223">
        <v>127100</v>
      </c>
      <c r="AZ223">
        <v>7.93597770183826</v>
      </c>
      <c r="BA223">
        <v>186787</v>
      </c>
      <c r="BB223">
        <v>9.64442236835583</v>
      </c>
      <c r="BC223">
        <v>1.20927566564496</v>
      </c>
      <c r="BD223">
        <v>1.22841646193281</v>
      </c>
      <c r="BE223">
        <v>0.0191407962878483</v>
      </c>
      <c r="BF223">
        <v>0</v>
      </c>
    </row>
    <row r="224" spans="1:48" ht="15">
      <c r="A224" t="s">
        <v>641</v>
      </c>
      <c r="B224">
        <v>469</v>
      </c>
      <c r="C224">
        <v>717</v>
      </c>
      <c r="D224" t="s">
        <v>156</v>
      </c>
      <c r="E224" t="s">
        <v>642</v>
      </c>
      <c r="F224" t="s">
        <v>116</v>
      </c>
      <c r="AM224" t="s">
        <v>643</v>
      </c>
      <c r="AN224">
        <v>7200000</v>
      </c>
      <c r="AO224">
        <v>8000000</v>
      </c>
      <c r="AP224">
        <v>15200000</v>
      </c>
      <c r="AQ224" t="s">
        <v>120</v>
      </c>
      <c r="AR224" t="s">
        <v>116</v>
      </c>
      <c r="AS224">
        <v>16</v>
      </c>
      <c r="AT224">
        <v>4488</v>
      </c>
      <c r="AU224" t="s">
        <v>644</v>
      </c>
      <c r="AV224" t="s">
        <v>129</v>
      </c>
    </row>
    <row r="225" spans="1:58" ht="15">
      <c r="A225" t="s">
        <v>645</v>
      </c>
      <c r="B225">
        <v>350</v>
      </c>
      <c r="C225">
        <v>1169</v>
      </c>
      <c r="D225" t="s">
        <v>135</v>
      </c>
      <c r="G225">
        <v>98207.38</v>
      </c>
      <c r="H225">
        <v>55300.79</v>
      </c>
      <c r="I225">
        <v>61450.91</v>
      </c>
      <c r="J225">
        <v>53042.25</v>
      </c>
      <c r="K225">
        <v>54833.98</v>
      </c>
      <c r="L225">
        <v>57081</v>
      </c>
      <c r="M225">
        <v>51581</v>
      </c>
      <c r="N225">
        <v>431497.31</v>
      </c>
      <c r="O225">
        <v>188378.52</v>
      </c>
      <c r="P225">
        <v>106843.28</v>
      </c>
      <c r="Q225">
        <v>73619.65</v>
      </c>
      <c r="R225">
        <v>118041.86</v>
      </c>
      <c r="S225">
        <v>55299.3</v>
      </c>
      <c r="T225">
        <v>13906.06</v>
      </c>
      <c r="U225">
        <v>18181.76</v>
      </c>
      <c r="V225">
        <v>574270.43</v>
      </c>
      <c r="W225">
        <v>53178</v>
      </c>
      <c r="X225">
        <v>52079</v>
      </c>
      <c r="Y225">
        <v>43642</v>
      </c>
      <c r="Z225">
        <v>44606</v>
      </c>
      <c r="AA225">
        <v>53288</v>
      </c>
      <c r="AB225">
        <v>47195</v>
      </c>
      <c r="AC225">
        <v>50830</v>
      </c>
      <c r="AD225">
        <v>344818</v>
      </c>
      <c r="AE225">
        <v>206958.35</v>
      </c>
      <c r="AF225">
        <v>137399.49</v>
      </c>
      <c r="AG225">
        <v>51297.44</v>
      </c>
      <c r="AH225">
        <v>146848.34</v>
      </c>
      <c r="AI225">
        <v>27084.55</v>
      </c>
      <c r="AJ225">
        <v>19944.92</v>
      </c>
      <c r="AK225">
        <v>37142.9</v>
      </c>
      <c r="AL225">
        <v>626675.99</v>
      </c>
      <c r="AM225" t="s">
        <v>646</v>
      </c>
      <c r="AN225">
        <v>980000</v>
      </c>
      <c r="AO225">
        <v>150000</v>
      </c>
      <c r="AP225">
        <v>1130000</v>
      </c>
      <c r="AQ225" t="s">
        <v>120</v>
      </c>
      <c r="AR225" t="s">
        <v>116</v>
      </c>
      <c r="AS225">
        <v>37</v>
      </c>
      <c r="AT225">
        <v>102094</v>
      </c>
      <c r="AU225" t="s">
        <v>647</v>
      </c>
      <c r="AV225" t="s">
        <v>129</v>
      </c>
      <c r="AW225">
        <v>574270.43</v>
      </c>
      <c r="AX225">
        <v>626675.99</v>
      </c>
      <c r="AY225">
        <v>-86679.31</v>
      </c>
      <c r="AZ225">
        <v>-20.0880302127492</v>
      </c>
      <c r="BA225">
        <v>52405.5600000001</v>
      </c>
      <c r="BB225">
        <v>9.1255891409906</v>
      </c>
      <c r="BC225">
        <v>1.33087835472254</v>
      </c>
      <c r="BD225">
        <v>1.81741089502288</v>
      </c>
      <c r="BE225">
        <v>0.486532540300346</v>
      </c>
      <c r="BF225">
        <v>0</v>
      </c>
    </row>
    <row r="226" spans="1:58" ht="15">
      <c r="A226" t="s">
        <v>648</v>
      </c>
      <c r="B226">
        <v>9665</v>
      </c>
      <c r="C226">
        <v>4806</v>
      </c>
      <c r="D226" t="s">
        <v>113</v>
      </c>
      <c r="G226">
        <v>597691</v>
      </c>
      <c r="H226">
        <v>580420</v>
      </c>
      <c r="I226">
        <v>1352441</v>
      </c>
      <c r="J226">
        <v>261492</v>
      </c>
      <c r="K226">
        <v>768700</v>
      </c>
      <c r="L226">
        <v>736364</v>
      </c>
      <c r="M226">
        <v>73723</v>
      </c>
      <c r="N226">
        <v>4370831</v>
      </c>
      <c r="O226">
        <v>450959</v>
      </c>
      <c r="P226">
        <v>466313</v>
      </c>
      <c r="Q226">
        <v>775424</v>
      </c>
      <c r="R226">
        <v>485313</v>
      </c>
      <c r="S226">
        <v>561678</v>
      </c>
      <c r="T226">
        <v>553405</v>
      </c>
      <c r="U226">
        <v>474932</v>
      </c>
      <c r="V226">
        <v>3768024</v>
      </c>
      <c r="W226">
        <v>333023</v>
      </c>
      <c r="X226">
        <v>455745</v>
      </c>
      <c r="Y226">
        <v>753027</v>
      </c>
      <c r="Z226">
        <v>248279</v>
      </c>
      <c r="AA226">
        <v>322579</v>
      </c>
      <c r="AB226">
        <v>817618</v>
      </c>
      <c r="AC226">
        <v>551459</v>
      </c>
      <c r="AD226">
        <v>3481730</v>
      </c>
      <c r="AE226">
        <v>457053</v>
      </c>
      <c r="AF226">
        <v>459384</v>
      </c>
      <c r="AG226">
        <v>1100010</v>
      </c>
      <c r="AH226">
        <v>587494</v>
      </c>
      <c r="AI226">
        <v>771219</v>
      </c>
      <c r="AJ226">
        <v>592711</v>
      </c>
      <c r="AK226">
        <v>665885</v>
      </c>
      <c r="AL226">
        <v>4633756</v>
      </c>
      <c r="AM226" t="s">
        <v>649</v>
      </c>
      <c r="AN226">
        <v>8094883</v>
      </c>
      <c r="AO226">
        <v>2583847</v>
      </c>
      <c r="AP226">
        <v>10678730</v>
      </c>
      <c r="AQ226" t="s">
        <v>120</v>
      </c>
      <c r="AR226" t="s">
        <v>116</v>
      </c>
      <c r="AS226">
        <v>1062</v>
      </c>
      <c r="AT226">
        <v>358992</v>
      </c>
      <c r="AU226" t="s">
        <v>650</v>
      </c>
      <c r="AV226" t="s">
        <v>122</v>
      </c>
      <c r="AW226">
        <v>3768024</v>
      </c>
      <c r="AX226">
        <v>4633756</v>
      </c>
      <c r="AY226">
        <v>-889101</v>
      </c>
      <c r="AZ226">
        <v>-20.34169246077</v>
      </c>
      <c r="BA226">
        <v>865732</v>
      </c>
      <c r="BB226">
        <v>22.9757559930616</v>
      </c>
      <c r="BC226">
        <v>0.86208412084567</v>
      </c>
      <c r="BD226">
        <v>1.33087746608726</v>
      </c>
      <c r="BE226">
        <v>0.468793345241591</v>
      </c>
      <c r="BF226">
        <v>0</v>
      </c>
    </row>
    <row r="227" spans="1:58" ht="15">
      <c r="A227" t="s">
        <v>651</v>
      </c>
      <c r="B227">
        <v>1386</v>
      </c>
      <c r="C227">
        <v>420</v>
      </c>
      <c r="D227" t="s">
        <v>113</v>
      </c>
      <c r="G227">
        <v>76288.98</v>
      </c>
      <c r="H227">
        <v>162308.85</v>
      </c>
      <c r="I227">
        <v>23055.57</v>
      </c>
      <c r="J227">
        <v>36952.74</v>
      </c>
      <c r="K227">
        <v>36047.81</v>
      </c>
      <c r="L227">
        <v>38763.7</v>
      </c>
      <c r="M227">
        <v>43364.58</v>
      </c>
      <c r="N227">
        <v>260498.09</v>
      </c>
      <c r="O227">
        <v>53406.29</v>
      </c>
      <c r="P227">
        <v>38051.39</v>
      </c>
      <c r="Q227">
        <v>35191.1</v>
      </c>
      <c r="R227">
        <v>44095.86</v>
      </c>
      <c r="S227">
        <v>49760.4</v>
      </c>
      <c r="T227">
        <v>40972.97</v>
      </c>
      <c r="U227">
        <v>47849.73</v>
      </c>
      <c r="V227">
        <v>307678.44</v>
      </c>
      <c r="W227">
        <v>57416.89</v>
      </c>
      <c r="X227">
        <v>54605.7</v>
      </c>
      <c r="Y227">
        <v>24743.67</v>
      </c>
      <c r="Z227">
        <v>56298.49</v>
      </c>
      <c r="AA227">
        <v>37824.92</v>
      </c>
      <c r="AB227">
        <v>23087.64</v>
      </c>
      <c r="AC227">
        <v>61477.6</v>
      </c>
      <c r="AD227">
        <v>315454.91</v>
      </c>
      <c r="AE227">
        <v>53158.86</v>
      </c>
      <c r="AF227">
        <v>36693.16</v>
      </c>
      <c r="AG227">
        <v>42327.5</v>
      </c>
      <c r="AH227">
        <v>66411.87</v>
      </c>
      <c r="AI227">
        <v>51547.9</v>
      </c>
      <c r="AJ227">
        <v>50537.83</v>
      </c>
      <c r="AK227">
        <v>51265.9</v>
      </c>
      <c r="AL227">
        <v>351853.13</v>
      </c>
      <c r="AM227" t="s">
        <v>652</v>
      </c>
      <c r="AN227">
        <v>0</v>
      </c>
      <c r="AO227">
        <v>605932.26</v>
      </c>
      <c r="AP227">
        <v>605932.26</v>
      </c>
      <c r="AQ227" t="s">
        <v>120</v>
      </c>
      <c r="AR227" t="s">
        <v>116</v>
      </c>
      <c r="AS227">
        <v>1</v>
      </c>
      <c r="AT227">
        <v>340.38</v>
      </c>
      <c r="AV227" t="s">
        <v>117</v>
      </c>
      <c r="AW227">
        <v>307678.44</v>
      </c>
      <c r="AX227">
        <v>351853.13</v>
      </c>
      <c r="AY227">
        <v>54956.82</v>
      </c>
      <c r="AZ227">
        <v>21.0968226292945</v>
      </c>
      <c r="BA227">
        <v>44174.69</v>
      </c>
      <c r="BB227">
        <v>14.3574213389797</v>
      </c>
      <c r="BC227">
        <v>1.18111591528368</v>
      </c>
      <c r="BD227">
        <v>1.11538327300089</v>
      </c>
      <c r="BE227">
        <v>-0.065732642282792</v>
      </c>
      <c r="BF227">
        <v>0</v>
      </c>
    </row>
    <row r="228" spans="1:58" ht="15">
      <c r="A228" t="s">
        <v>653</v>
      </c>
      <c r="B228">
        <v>7500</v>
      </c>
      <c r="C228">
        <v>1402</v>
      </c>
      <c r="D228" t="s">
        <v>113</v>
      </c>
      <c r="E228" t="s">
        <v>654</v>
      </c>
      <c r="F228" t="s">
        <v>116</v>
      </c>
      <c r="G228">
        <v>126262.85</v>
      </c>
      <c r="H228">
        <v>126712.59</v>
      </c>
      <c r="I228">
        <v>123814.71</v>
      </c>
      <c r="J228">
        <v>131127.72</v>
      </c>
      <c r="K228">
        <v>170095.5</v>
      </c>
      <c r="L228">
        <v>119336.17</v>
      </c>
      <c r="M228">
        <v>155418.91</v>
      </c>
      <c r="O228">
        <v>128201.39</v>
      </c>
      <c r="P228">
        <v>437319.15</v>
      </c>
      <c r="Q228">
        <v>120544.88</v>
      </c>
      <c r="R228">
        <v>151310.77</v>
      </c>
      <c r="S228">
        <v>181183.36</v>
      </c>
      <c r="T228">
        <v>146438.28</v>
      </c>
      <c r="U228">
        <v>142157.29</v>
      </c>
      <c r="W228">
        <v>141238.72</v>
      </c>
      <c r="X228">
        <v>116709.22</v>
      </c>
      <c r="Y228">
        <v>125539.12</v>
      </c>
      <c r="Z228">
        <v>183365.05</v>
      </c>
      <c r="AA228">
        <v>183805.82</v>
      </c>
      <c r="AB228">
        <v>131210.33</v>
      </c>
      <c r="AC228">
        <v>161860.87</v>
      </c>
      <c r="AE228">
        <v>119847.38</v>
      </c>
      <c r="AF228">
        <v>440391.58</v>
      </c>
      <c r="AG228">
        <v>144922.75</v>
      </c>
      <c r="AH228">
        <v>144567.2</v>
      </c>
      <c r="AI228">
        <v>166810.69</v>
      </c>
      <c r="AJ228">
        <v>446213.02</v>
      </c>
      <c r="AK228">
        <v>148790.62</v>
      </c>
      <c r="AM228" t="s">
        <v>655</v>
      </c>
      <c r="AN228">
        <v>1217170</v>
      </c>
      <c r="AO228">
        <v>100000</v>
      </c>
      <c r="AP228">
        <v>1317170</v>
      </c>
      <c r="AQ228" t="s">
        <v>120</v>
      </c>
      <c r="AR228" t="s">
        <v>116</v>
      </c>
      <c r="AS228">
        <v>204</v>
      </c>
      <c r="AT228">
        <v>55896.22</v>
      </c>
      <c r="AU228" t="s">
        <v>656</v>
      </c>
      <c r="AV228" t="s">
        <v>122</v>
      </c>
      <c r="AW228">
        <v>1307155.12</v>
      </c>
      <c r="AX228">
        <v>1611543.24</v>
      </c>
      <c r="BA228">
        <v>304388.12</v>
      </c>
      <c r="BB228">
        <v>23.2863043829105</v>
      </c>
      <c r="BF228">
        <v>0</v>
      </c>
    </row>
    <row r="229" spans="1:58" ht="15">
      <c r="A229" t="s">
        <v>657</v>
      </c>
      <c r="B229">
        <v>820</v>
      </c>
      <c r="C229">
        <v>296</v>
      </c>
      <c r="D229" t="s">
        <v>113</v>
      </c>
      <c r="G229">
        <v>18099</v>
      </c>
      <c r="H229">
        <v>25294</v>
      </c>
      <c r="I229">
        <v>29830</v>
      </c>
      <c r="J229">
        <v>19657</v>
      </c>
      <c r="K229">
        <v>21176</v>
      </c>
      <c r="L229">
        <v>26118</v>
      </c>
      <c r="M229">
        <v>22957</v>
      </c>
      <c r="N229">
        <v>163131</v>
      </c>
      <c r="O229">
        <v>22312</v>
      </c>
      <c r="P229">
        <v>22510</v>
      </c>
      <c r="Q229">
        <v>35380</v>
      </c>
      <c r="R229">
        <v>9649</v>
      </c>
      <c r="S229">
        <v>24410</v>
      </c>
      <c r="T229">
        <v>24280</v>
      </c>
      <c r="U229">
        <v>23617</v>
      </c>
      <c r="V229">
        <v>162159</v>
      </c>
      <c r="W229">
        <v>24668</v>
      </c>
      <c r="X229">
        <v>24053</v>
      </c>
      <c r="Y229">
        <v>116997</v>
      </c>
      <c r="Z229">
        <v>28585</v>
      </c>
      <c r="AA229">
        <v>25934</v>
      </c>
      <c r="AB229">
        <v>30102</v>
      </c>
      <c r="AC229">
        <v>15607</v>
      </c>
      <c r="AD229">
        <v>265946</v>
      </c>
      <c r="AE229">
        <v>21264</v>
      </c>
      <c r="AF229">
        <v>23053</v>
      </c>
      <c r="AG229">
        <v>45368</v>
      </c>
      <c r="AH229">
        <v>8300</v>
      </c>
      <c r="AI229">
        <v>24131</v>
      </c>
      <c r="AJ229">
        <v>23846</v>
      </c>
      <c r="AK229">
        <v>23806</v>
      </c>
      <c r="AL229">
        <v>169768</v>
      </c>
      <c r="AN229">
        <v>0</v>
      </c>
      <c r="AO229">
        <v>-4801</v>
      </c>
      <c r="AP229">
        <v>-4801</v>
      </c>
      <c r="AQ229" t="s">
        <v>242</v>
      </c>
      <c r="AR229" t="s">
        <v>116</v>
      </c>
      <c r="AS229">
        <v>63</v>
      </c>
      <c r="AT229">
        <v>28044</v>
      </c>
      <c r="AV229" t="s">
        <v>117</v>
      </c>
      <c r="AW229">
        <v>162159</v>
      </c>
      <c r="AX229">
        <v>169768</v>
      </c>
      <c r="AY229">
        <v>102815</v>
      </c>
      <c r="AZ229">
        <v>63.026034291459</v>
      </c>
      <c r="BA229">
        <v>7609</v>
      </c>
      <c r="BB229">
        <v>4.69230816667592</v>
      </c>
      <c r="BC229">
        <v>0.994041598469941</v>
      </c>
      <c r="BD229">
        <v>0.638355154805863</v>
      </c>
      <c r="BE229">
        <v>-0.355686443664079</v>
      </c>
      <c r="BF229">
        <v>0</v>
      </c>
    </row>
    <row r="230" spans="1:58" ht="15">
      <c r="A230" t="s">
        <v>658</v>
      </c>
      <c r="B230">
        <v>499</v>
      </c>
      <c r="C230">
        <v>218</v>
      </c>
      <c r="D230" t="s">
        <v>189</v>
      </c>
      <c r="G230">
        <v>11655.85</v>
      </c>
      <c r="H230">
        <v>6316.71</v>
      </c>
      <c r="I230">
        <v>8987.78</v>
      </c>
      <c r="J230">
        <v>5089.03</v>
      </c>
      <c r="K230">
        <v>13948.27</v>
      </c>
      <c r="L230">
        <v>9349.11</v>
      </c>
      <c r="M230">
        <v>15712.32</v>
      </c>
      <c r="N230">
        <v>71059.07</v>
      </c>
      <c r="O230">
        <v>4184</v>
      </c>
      <c r="P230">
        <v>18394.21</v>
      </c>
      <c r="Q230">
        <v>3533.35</v>
      </c>
      <c r="R230">
        <v>10961.32</v>
      </c>
      <c r="S230">
        <v>8270.85</v>
      </c>
      <c r="T230">
        <v>13371.03</v>
      </c>
      <c r="U230">
        <v>7537.73</v>
      </c>
      <c r="V230">
        <v>66252.49</v>
      </c>
      <c r="W230">
        <v>6686.09</v>
      </c>
      <c r="X230">
        <v>13515.63</v>
      </c>
      <c r="Y230">
        <v>7762.57</v>
      </c>
      <c r="Z230">
        <v>17736.74</v>
      </c>
      <c r="AA230">
        <v>16559.72</v>
      </c>
      <c r="AB230">
        <v>15918.12</v>
      </c>
      <c r="AC230">
        <v>14598.96</v>
      </c>
      <c r="AD230">
        <v>92777.83</v>
      </c>
      <c r="AE230">
        <v>13107.53</v>
      </c>
      <c r="AF230">
        <v>16921.27</v>
      </c>
      <c r="AG230">
        <v>5245.49</v>
      </c>
      <c r="AH230">
        <v>16324.38</v>
      </c>
      <c r="AI230">
        <v>5404.2</v>
      </c>
      <c r="AJ230">
        <v>12242.34</v>
      </c>
      <c r="AK230">
        <v>7342.69</v>
      </c>
      <c r="AL230">
        <v>76587.9</v>
      </c>
      <c r="AM230" t="s">
        <v>659</v>
      </c>
      <c r="AO230">
        <v>149472.78</v>
      </c>
      <c r="AP230">
        <v>149472.78</v>
      </c>
      <c r="AQ230" t="s">
        <v>120</v>
      </c>
      <c r="AR230" t="s">
        <v>116</v>
      </c>
      <c r="AS230">
        <v>6</v>
      </c>
      <c r="AT230">
        <v>1643.55</v>
      </c>
      <c r="AV230" t="s">
        <v>129</v>
      </c>
      <c r="AW230">
        <v>66252.49</v>
      </c>
      <c r="AX230">
        <v>76587.9</v>
      </c>
      <c r="AY230">
        <v>21718.76</v>
      </c>
      <c r="AZ230">
        <v>30.564374118603</v>
      </c>
      <c r="BA230">
        <v>10335.41</v>
      </c>
      <c r="BB230">
        <v>15.6000325421731</v>
      </c>
      <c r="BC230">
        <v>0.932357966407385</v>
      </c>
      <c r="BD230">
        <v>0.825497858701804</v>
      </c>
      <c r="BE230">
        <v>-0.106860107705581</v>
      </c>
      <c r="BF230">
        <v>0</v>
      </c>
    </row>
    <row r="231" spans="1:58" ht="15">
      <c r="A231" t="s">
        <v>660</v>
      </c>
      <c r="B231">
        <v>18795</v>
      </c>
      <c r="C231">
        <v>7049</v>
      </c>
      <c r="D231" t="s">
        <v>189</v>
      </c>
      <c r="E231" t="s">
        <v>661</v>
      </c>
      <c r="F231" t="s">
        <v>116</v>
      </c>
      <c r="G231">
        <v>324787</v>
      </c>
      <c r="H231">
        <v>325681</v>
      </c>
      <c r="I231">
        <v>373262</v>
      </c>
      <c r="J231">
        <v>404377</v>
      </c>
      <c r="K231">
        <v>469208</v>
      </c>
      <c r="L231">
        <v>501759</v>
      </c>
      <c r="M231">
        <v>331905</v>
      </c>
      <c r="N231">
        <v>2730979</v>
      </c>
      <c r="O231">
        <v>408908</v>
      </c>
      <c r="P231">
        <v>426713</v>
      </c>
      <c r="Q231">
        <v>496634</v>
      </c>
      <c r="R231">
        <v>487619</v>
      </c>
      <c r="S231">
        <v>488141</v>
      </c>
      <c r="T231">
        <v>484926</v>
      </c>
      <c r="U231">
        <v>520830</v>
      </c>
      <c r="V231">
        <v>3313771</v>
      </c>
      <c r="W231">
        <v>318989</v>
      </c>
      <c r="X231">
        <v>288603</v>
      </c>
      <c r="Y231">
        <v>406851</v>
      </c>
      <c r="Z231">
        <v>396570</v>
      </c>
      <c r="AA231">
        <v>385469</v>
      </c>
      <c r="AB231">
        <v>534414</v>
      </c>
      <c r="AD231">
        <v>2330896</v>
      </c>
      <c r="AE231">
        <v>402567</v>
      </c>
      <c r="AF231">
        <v>442436</v>
      </c>
      <c r="AG231">
        <v>512101</v>
      </c>
      <c r="AH231">
        <v>522945</v>
      </c>
      <c r="AI231">
        <v>606484</v>
      </c>
      <c r="AJ231">
        <v>616478</v>
      </c>
      <c r="AL231">
        <v>3103011</v>
      </c>
      <c r="AM231" t="s">
        <v>662</v>
      </c>
      <c r="AN231">
        <v>6900000</v>
      </c>
      <c r="AO231">
        <v>100000</v>
      </c>
      <c r="AP231">
        <v>7000000</v>
      </c>
      <c r="AQ231" t="s">
        <v>115</v>
      </c>
      <c r="AR231" t="s">
        <v>116</v>
      </c>
      <c r="AS231">
        <v>137</v>
      </c>
      <c r="AT231">
        <v>27076</v>
      </c>
      <c r="AU231" t="s">
        <v>663</v>
      </c>
      <c r="AV231" t="s">
        <v>144</v>
      </c>
      <c r="AW231">
        <v>3313771</v>
      </c>
      <c r="AX231">
        <v>3103011</v>
      </c>
      <c r="AY231">
        <v>-400083</v>
      </c>
      <c r="AZ231">
        <v>-14.649801408213</v>
      </c>
      <c r="BA231">
        <v>-210760</v>
      </c>
      <c r="BB231">
        <v>-6.36012566951669</v>
      </c>
      <c r="BC231">
        <v>1.21340039597522</v>
      </c>
      <c r="BD231">
        <v>1.33125244541155</v>
      </c>
      <c r="BE231">
        <v>0.117852049436334</v>
      </c>
      <c r="BF231">
        <v>0</v>
      </c>
    </row>
    <row r="232" spans="1:58" ht="15">
      <c r="A232" t="s">
        <v>664</v>
      </c>
      <c r="B232">
        <v>4862</v>
      </c>
      <c r="C232">
        <v>2999</v>
      </c>
      <c r="D232" t="s">
        <v>113</v>
      </c>
      <c r="G232">
        <v>111419.01</v>
      </c>
      <c r="H232">
        <v>137329.28</v>
      </c>
      <c r="I232">
        <v>664894.05</v>
      </c>
      <c r="J232">
        <v>201801.45</v>
      </c>
      <c r="K232">
        <v>148888.49</v>
      </c>
      <c r="L232">
        <v>133679.06</v>
      </c>
      <c r="M232">
        <v>139906.07</v>
      </c>
      <c r="O232">
        <v>161667.66</v>
      </c>
      <c r="P232">
        <v>168597.44</v>
      </c>
      <c r="Q232">
        <v>175992.21</v>
      </c>
      <c r="R232">
        <v>226998.06</v>
      </c>
      <c r="S232">
        <v>201698.35</v>
      </c>
      <c r="T232">
        <v>192181.88</v>
      </c>
      <c r="U232">
        <v>201482.42</v>
      </c>
      <c r="W232">
        <v>128041.9</v>
      </c>
      <c r="X232">
        <v>123103.08</v>
      </c>
      <c r="Y232">
        <v>347306.19</v>
      </c>
      <c r="Z232">
        <v>243828.38</v>
      </c>
      <c r="AA232">
        <v>157791.57</v>
      </c>
      <c r="AB232">
        <v>170988.03</v>
      </c>
      <c r="AC232">
        <v>143551.9</v>
      </c>
      <c r="AE232">
        <v>174503.75</v>
      </c>
      <c r="AF232">
        <v>174189.62</v>
      </c>
      <c r="AG232">
        <v>212207.5</v>
      </c>
      <c r="AH232">
        <v>237055.62</v>
      </c>
      <c r="AI232">
        <v>222551.86</v>
      </c>
      <c r="AJ232">
        <v>215924.03</v>
      </c>
      <c r="AK232">
        <v>217183.86</v>
      </c>
      <c r="AN232">
        <v>187000</v>
      </c>
      <c r="AO232">
        <v>2013000</v>
      </c>
      <c r="AP232">
        <v>2200000</v>
      </c>
      <c r="AQ232" t="s">
        <v>120</v>
      </c>
      <c r="AR232" t="s">
        <v>116</v>
      </c>
      <c r="AS232">
        <v>70</v>
      </c>
      <c r="AT232">
        <v>50000</v>
      </c>
      <c r="AU232" t="s">
        <v>665</v>
      </c>
      <c r="AV232" t="s">
        <v>122</v>
      </c>
      <c r="AW232">
        <v>1328618.02</v>
      </c>
      <c r="AX232">
        <v>1453616.24</v>
      </c>
      <c r="BA232">
        <v>124998.22</v>
      </c>
      <c r="BB232">
        <v>9.40813823976285</v>
      </c>
      <c r="BF232">
        <v>0</v>
      </c>
    </row>
    <row r="233" spans="1:58" ht="15">
      <c r="A233" t="s">
        <v>666</v>
      </c>
      <c r="B233">
        <v>125</v>
      </c>
      <c r="C233">
        <v>64</v>
      </c>
      <c r="D233" t="s">
        <v>156</v>
      </c>
      <c r="E233" t="s">
        <v>667</v>
      </c>
      <c r="F233" t="s">
        <v>116</v>
      </c>
      <c r="G233">
        <v>110</v>
      </c>
      <c r="H233">
        <v>131.99</v>
      </c>
      <c r="I233">
        <v>255.15</v>
      </c>
      <c r="J233">
        <v>1398.34</v>
      </c>
      <c r="K233">
        <v>6247.88</v>
      </c>
      <c r="L233">
        <v>4427.13</v>
      </c>
      <c r="M233">
        <v>23741.07</v>
      </c>
      <c r="O233">
        <v>5164</v>
      </c>
      <c r="P233">
        <v>4463</v>
      </c>
      <c r="Q233">
        <v>4789</v>
      </c>
      <c r="R233">
        <v>5167</v>
      </c>
      <c r="S233">
        <v>5319</v>
      </c>
      <c r="T233">
        <v>5009</v>
      </c>
      <c r="U233">
        <v>5427</v>
      </c>
      <c r="W233">
        <v>229.81</v>
      </c>
      <c r="X233">
        <v>462.02</v>
      </c>
      <c r="Y233">
        <v>710.6</v>
      </c>
      <c r="Z233">
        <v>1464</v>
      </c>
      <c r="AA233">
        <v>2772.12</v>
      </c>
      <c r="AB233">
        <v>3929.39</v>
      </c>
      <c r="AC233">
        <v>6320.14</v>
      </c>
      <c r="AE233">
        <v>4242.75</v>
      </c>
      <c r="AF233">
        <v>4711.75</v>
      </c>
      <c r="AG233">
        <v>5032.25</v>
      </c>
      <c r="AH233">
        <v>3578</v>
      </c>
      <c r="AI233">
        <v>4624.25</v>
      </c>
      <c r="AJ233">
        <v>5152.25</v>
      </c>
      <c r="AK233">
        <v>5470.75</v>
      </c>
      <c r="AM233" t="s">
        <v>668</v>
      </c>
      <c r="AO233">
        <v>222453.68</v>
      </c>
      <c r="AP233">
        <v>222453.68</v>
      </c>
      <c r="AQ233" t="s">
        <v>120</v>
      </c>
      <c r="AR233" t="s">
        <v>116</v>
      </c>
      <c r="AS233">
        <v>1</v>
      </c>
      <c r="AT233">
        <v>6734</v>
      </c>
      <c r="AU233" t="s">
        <v>669</v>
      </c>
      <c r="AV233" t="s">
        <v>129</v>
      </c>
      <c r="AW233">
        <v>35338</v>
      </c>
      <c r="AX233">
        <v>32812</v>
      </c>
      <c r="BA233">
        <v>-2526</v>
      </c>
      <c r="BB233">
        <v>-7.14811251344162</v>
      </c>
      <c r="BF233">
        <v>0</v>
      </c>
    </row>
    <row r="234" spans="1:58" ht="15">
      <c r="A234" t="s">
        <v>670</v>
      </c>
      <c r="B234">
        <v>3371</v>
      </c>
      <c r="C234">
        <v>1210</v>
      </c>
      <c r="D234" t="s">
        <v>156</v>
      </c>
      <c r="E234" t="s">
        <v>671</v>
      </c>
      <c r="F234" t="s">
        <v>116</v>
      </c>
      <c r="G234">
        <v>295945</v>
      </c>
      <c r="H234">
        <v>335765</v>
      </c>
      <c r="I234">
        <v>379196</v>
      </c>
      <c r="J234">
        <v>311298</v>
      </c>
      <c r="K234">
        <v>305524</v>
      </c>
      <c r="L234">
        <v>366525</v>
      </c>
      <c r="M234">
        <v>329524</v>
      </c>
      <c r="N234">
        <v>2323777</v>
      </c>
      <c r="O234">
        <v>527610</v>
      </c>
      <c r="P234">
        <v>371060</v>
      </c>
      <c r="Q234">
        <v>544591</v>
      </c>
      <c r="R234">
        <v>471922</v>
      </c>
      <c r="S234">
        <v>679258</v>
      </c>
      <c r="T234">
        <v>729199</v>
      </c>
      <c r="U234">
        <v>623821</v>
      </c>
      <c r="V234">
        <v>3947461</v>
      </c>
      <c r="W234">
        <v>318687</v>
      </c>
      <c r="X234">
        <v>237320</v>
      </c>
      <c r="Y234">
        <v>399834</v>
      </c>
      <c r="Z234">
        <v>355197</v>
      </c>
      <c r="AA234">
        <v>337327</v>
      </c>
      <c r="AB234">
        <v>354328</v>
      </c>
      <c r="AC234">
        <v>277471</v>
      </c>
      <c r="AD234">
        <v>2280163</v>
      </c>
      <c r="AE234">
        <v>383416</v>
      </c>
      <c r="AF234">
        <v>410396</v>
      </c>
      <c r="AG234">
        <v>711272</v>
      </c>
      <c r="AH234">
        <v>532643</v>
      </c>
      <c r="AI234">
        <v>686008</v>
      </c>
      <c r="AJ234">
        <v>362563</v>
      </c>
      <c r="AK234">
        <v>568508</v>
      </c>
      <c r="AL234">
        <v>3654806</v>
      </c>
      <c r="AO234">
        <v>7391013</v>
      </c>
      <c r="AP234">
        <v>7391013</v>
      </c>
      <c r="AQ234" t="s">
        <v>120</v>
      </c>
      <c r="AR234" t="s">
        <v>116</v>
      </c>
      <c r="AS234">
        <v>55</v>
      </c>
      <c r="AT234">
        <v>11044</v>
      </c>
      <c r="AV234" t="s">
        <v>122</v>
      </c>
      <c r="AW234">
        <v>3947461</v>
      </c>
      <c r="AX234">
        <v>3654806</v>
      </c>
      <c r="AY234">
        <v>-43614</v>
      </c>
      <c r="AZ234">
        <v>-1.87685823553637</v>
      </c>
      <c r="BA234">
        <v>-292655</v>
      </c>
      <c r="BB234">
        <v>-7.41375278945124</v>
      </c>
      <c r="BC234">
        <v>1.69872625471377</v>
      </c>
      <c r="BD234">
        <v>1.60287049653906</v>
      </c>
      <c r="BE234">
        <v>-0.0958557581747066</v>
      </c>
      <c r="BF234">
        <v>0</v>
      </c>
    </row>
    <row r="235" spans="1:58" ht="15">
      <c r="A235" t="s">
        <v>672</v>
      </c>
      <c r="B235">
        <v>2320</v>
      </c>
      <c r="C235">
        <v>1223</v>
      </c>
      <c r="D235" t="s">
        <v>113</v>
      </c>
      <c r="G235">
        <v>231871</v>
      </c>
      <c r="H235">
        <v>384231</v>
      </c>
      <c r="I235">
        <v>960485</v>
      </c>
      <c r="J235">
        <v>777725</v>
      </c>
      <c r="K235">
        <v>563375</v>
      </c>
      <c r="L235">
        <v>434889</v>
      </c>
      <c r="M235">
        <v>381987</v>
      </c>
      <c r="N235">
        <v>3734562</v>
      </c>
      <c r="O235">
        <v>1667970</v>
      </c>
      <c r="P235">
        <v>399820</v>
      </c>
      <c r="Q235">
        <v>868687</v>
      </c>
      <c r="R235">
        <v>418361</v>
      </c>
      <c r="S235">
        <v>205682</v>
      </c>
      <c r="T235">
        <v>169752</v>
      </c>
      <c r="U235">
        <v>249143</v>
      </c>
      <c r="V235">
        <v>3979415</v>
      </c>
      <c r="W235">
        <v>777565</v>
      </c>
      <c r="X235">
        <v>646078</v>
      </c>
      <c r="Y235">
        <v>268436</v>
      </c>
      <c r="Z235">
        <v>1156150</v>
      </c>
      <c r="AA235">
        <v>464331</v>
      </c>
      <c r="AB235">
        <v>458059</v>
      </c>
      <c r="AC235">
        <v>687693</v>
      </c>
      <c r="AD235">
        <v>4458312</v>
      </c>
      <c r="AE235">
        <v>2438940</v>
      </c>
      <c r="AF235">
        <v>603812</v>
      </c>
      <c r="AG235">
        <v>183899</v>
      </c>
      <c r="AH235">
        <v>520315</v>
      </c>
      <c r="AI235">
        <v>213180</v>
      </c>
      <c r="AJ235">
        <v>235849</v>
      </c>
      <c r="AK235">
        <v>213515</v>
      </c>
      <c r="AL235">
        <v>4409510</v>
      </c>
      <c r="AM235" t="s">
        <v>673</v>
      </c>
      <c r="AO235">
        <v>16500000</v>
      </c>
      <c r="AP235">
        <v>16500000</v>
      </c>
      <c r="AQ235" t="s">
        <v>120</v>
      </c>
      <c r="AR235" t="s">
        <v>116</v>
      </c>
      <c r="AS235">
        <v>148</v>
      </c>
      <c r="AT235">
        <v>21873.27</v>
      </c>
      <c r="AU235" t="s">
        <v>674</v>
      </c>
      <c r="AV235" t="s">
        <v>117</v>
      </c>
      <c r="AW235">
        <v>3979415</v>
      </c>
      <c r="AX235">
        <v>4409510</v>
      </c>
      <c r="AY235">
        <v>723750</v>
      </c>
      <c r="AZ235">
        <v>19.3797826893756</v>
      </c>
      <c r="BA235">
        <v>430095</v>
      </c>
      <c r="BB235">
        <v>10.8079956476015</v>
      </c>
      <c r="BC235">
        <v>1.06556404740368</v>
      </c>
      <c r="BD235">
        <v>0.989053704630811</v>
      </c>
      <c r="BE235">
        <v>-0.0765103427728739</v>
      </c>
      <c r="BF235">
        <v>0</v>
      </c>
    </row>
    <row r="236" spans="1:58" ht="15">
      <c r="A236" t="s">
        <v>675</v>
      </c>
      <c r="B236">
        <v>22763</v>
      </c>
      <c r="C236">
        <v>6898</v>
      </c>
      <c r="D236" t="s">
        <v>113</v>
      </c>
      <c r="F236" t="s">
        <v>127</v>
      </c>
      <c r="G236">
        <v>504137</v>
      </c>
      <c r="H236">
        <v>683489</v>
      </c>
      <c r="I236">
        <v>1032627</v>
      </c>
      <c r="J236">
        <v>391745</v>
      </c>
      <c r="K236">
        <v>739122</v>
      </c>
      <c r="L236">
        <v>634181</v>
      </c>
      <c r="M236">
        <v>540748</v>
      </c>
      <c r="N236">
        <v>4526049</v>
      </c>
      <c r="O236">
        <v>431241</v>
      </c>
      <c r="P236">
        <v>490216</v>
      </c>
      <c r="Q236">
        <v>598609</v>
      </c>
      <c r="R236">
        <v>690923</v>
      </c>
      <c r="S236">
        <v>699863</v>
      </c>
      <c r="T236">
        <v>669822</v>
      </c>
      <c r="U236">
        <v>534732</v>
      </c>
      <c r="V236">
        <v>4115406</v>
      </c>
      <c r="W236">
        <v>571910</v>
      </c>
      <c r="X236">
        <v>567778</v>
      </c>
      <c r="Y236">
        <v>2215425</v>
      </c>
      <c r="Z236">
        <v>425328</v>
      </c>
      <c r="AA236">
        <v>713541</v>
      </c>
      <c r="AB236">
        <v>598622</v>
      </c>
      <c r="AC236">
        <v>682631</v>
      </c>
      <c r="AD236">
        <v>5775235</v>
      </c>
      <c r="AE236">
        <v>412718</v>
      </c>
      <c r="AF236">
        <v>576218</v>
      </c>
      <c r="AG236">
        <v>744770</v>
      </c>
      <c r="AH236">
        <v>688978</v>
      </c>
      <c r="AI236">
        <v>835300</v>
      </c>
      <c r="AJ236">
        <v>716672</v>
      </c>
      <c r="AK236">
        <v>621269</v>
      </c>
      <c r="AL236">
        <v>4595925</v>
      </c>
      <c r="AO236">
        <v>11458868</v>
      </c>
      <c r="AP236">
        <v>11458868</v>
      </c>
      <c r="AQ236" t="s">
        <v>120</v>
      </c>
      <c r="AR236" t="s">
        <v>116</v>
      </c>
      <c r="AS236">
        <v>638</v>
      </c>
      <c r="AT236">
        <v>129161</v>
      </c>
      <c r="AV236" t="s">
        <v>144</v>
      </c>
      <c r="AW236">
        <v>4115406</v>
      </c>
      <c r="AX236">
        <v>4595925</v>
      </c>
      <c r="AY236">
        <v>1249186</v>
      </c>
      <c r="AZ236">
        <v>27.5999221395968</v>
      </c>
      <c r="BA236">
        <v>480519</v>
      </c>
      <c r="BB236">
        <v>11.6761019447413</v>
      </c>
      <c r="BC236">
        <v>0.909271198787287</v>
      </c>
      <c r="BD236">
        <v>0.79579878567712</v>
      </c>
      <c r="BE236">
        <v>-0.113472413110167</v>
      </c>
      <c r="BF236">
        <v>0</v>
      </c>
    </row>
    <row r="237" spans="1:58" ht="15">
      <c r="A237" t="s">
        <v>676</v>
      </c>
      <c r="B237">
        <v>14375</v>
      </c>
      <c r="C237">
        <v>3922</v>
      </c>
      <c r="D237" t="s">
        <v>189</v>
      </c>
      <c r="G237">
        <v>369487.33</v>
      </c>
      <c r="H237">
        <v>249445.73</v>
      </c>
      <c r="I237">
        <v>415837.46</v>
      </c>
      <c r="J237">
        <v>47127.76</v>
      </c>
      <c r="K237">
        <v>8017.21</v>
      </c>
      <c r="L237">
        <v>244521.73</v>
      </c>
      <c r="M237">
        <v>83474.73</v>
      </c>
      <c r="N237">
        <v>1401877.53</v>
      </c>
      <c r="O237">
        <v>4222047.78</v>
      </c>
      <c r="P237">
        <v>191049.81</v>
      </c>
      <c r="Q237">
        <v>279119.11</v>
      </c>
      <c r="R237">
        <v>216165.86</v>
      </c>
      <c r="S237">
        <v>98285.25</v>
      </c>
      <c r="T237">
        <v>263192.95</v>
      </c>
      <c r="U237">
        <v>11390.05</v>
      </c>
      <c r="V237">
        <v>5281250.81</v>
      </c>
      <c r="W237">
        <v>27326.2</v>
      </c>
      <c r="X237">
        <v>2480.08</v>
      </c>
      <c r="Y237">
        <v>478979.35</v>
      </c>
      <c r="Z237">
        <v>298891.93</v>
      </c>
      <c r="AA237">
        <v>58244.17</v>
      </c>
      <c r="AB237">
        <v>233244.8</v>
      </c>
      <c r="AC237">
        <v>10344.15</v>
      </c>
      <c r="AD237">
        <v>526532.74</v>
      </c>
      <c r="AE237">
        <v>366730.54</v>
      </c>
      <c r="AF237">
        <v>160650.13</v>
      </c>
      <c r="AG237">
        <v>693983.48</v>
      </c>
      <c r="AH237">
        <v>221564.14</v>
      </c>
      <c r="AI237">
        <v>171594.19</v>
      </c>
      <c r="AJ237">
        <v>202238.54</v>
      </c>
      <c r="AK237">
        <v>165514.73</v>
      </c>
      <c r="AL237">
        <v>1577798.67</v>
      </c>
      <c r="AM237" t="s">
        <v>677</v>
      </c>
      <c r="AP237">
        <v>3009636</v>
      </c>
      <c r="AQ237" t="s">
        <v>120</v>
      </c>
      <c r="AR237" t="s">
        <v>116</v>
      </c>
      <c r="AS237">
        <v>993</v>
      </c>
      <c r="AT237">
        <v>242476.91</v>
      </c>
      <c r="AU237" t="s">
        <v>678</v>
      </c>
      <c r="AV237" t="s">
        <v>144</v>
      </c>
      <c r="AW237">
        <v>5281250.81</v>
      </c>
      <c r="AX237">
        <v>1577798.67</v>
      </c>
      <c r="AY237">
        <v>-875344.79</v>
      </c>
      <c r="AZ237">
        <v>-62.4408888271431</v>
      </c>
      <c r="BA237">
        <v>-3703452.14</v>
      </c>
      <c r="BB237">
        <v>-70.1245268069365</v>
      </c>
      <c r="BC237">
        <v>3.76726974859209</v>
      </c>
      <c r="BD237">
        <v>2.99658226381136</v>
      </c>
      <c r="BE237">
        <v>-0.770687484780726</v>
      </c>
      <c r="BF237">
        <v>1</v>
      </c>
    </row>
    <row r="238" spans="1:58" ht="15">
      <c r="A238" t="s">
        <v>679</v>
      </c>
      <c r="B238">
        <v>11944</v>
      </c>
      <c r="C238">
        <v>3300</v>
      </c>
      <c r="D238" t="s">
        <v>189</v>
      </c>
      <c r="G238">
        <v>17960.74</v>
      </c>
      <c r="H238">
        <v>667107.33</v>
      </c>
      <c r="I238">
        <v>528985.23</v>
      </c>
      <c r="J238">
        <v>138633.97</v>
      </c>
      <c r="K238">
        <v>5029.24</v>
      </c>
      <c r="L238">
        <v>307840.05</v>
      </c>
      <c r="M238">
        <v>178585.28</v>
      </c>
      <c r="N238">
        <v>1834083.36</v>
      </c>
      <c r="O238">
        <v>285020.2</v>
      </c>
      <c r="P238">
        <v>223889.59</v>
      </c>
      <c r="Q238">
        <v>502303.23</v>
      </c>
      <c r="R238">
        <v>202907.01</v>
      </c>
      <c r="S238">
        <v>23107</v>
      </c>
      <c r="T238">
        <v>303887.26</v>
      </c>
      <c r="U238">
        <v>271676.03</v>
      </c>
      <c r="V238">
        <v>1766576.32</v>
      </c>
      <c r="W238">
        <v>88970.73</v>
      </c>
      <c r="X238">
        <v>4296.35</v>
      </c>
      <c r="Y238">
        <v>806721.14</v>
      </c>
      <c r="Z238">
        <v>421295.9</v>
      </c>
      <c r="AA238">
        <v>20609.84</v>
      </c>
      <c r="AB238">
        <v>123371.72</v>
      </c>
      <c r="AC238">
        <v>23390.42</v>
      </c>
      <c r="AD238">
        <v>1241912.66</v>
      </c>
      <c r="AE238">
        <v>215826.55</v>
      </c>
      <c r="AF238">
        <v>272430.46</v>
      </c>
      <c r="AG238">
        <v>745066.48</v>
      </c>
      <c r="AH238">
        <v>313566.6</v>
      </c>
      <c r="AI238">
        <v>348078.69</v>
      </c>
      <c r="AJ238">
        <v>246264.17</v>
      </c>
      <c r="AK238">
        <v>260600.96</v>
      </c>
      <c r="AL238">
        <v>1909305.57</v>
      </c>
      <c r="AM238" t="s">
        <v>680</v>
      </c>
      <c r="AP238">
        <v>6583326</v>
      </c>
      <c r="AQ238" t="s">
        <v>120</v>
      </c>
      <c r="AR238" t="s">
        <v>116</v>
      </c>
      <c r="AS238">
        <v>1016</v>
      </c>
      <c r="AT238">
        <v>238888.45</v>
      </c>
      <c r="AU238" t="s">
        <v>678</v>
      </c>
      <c r="AV238" t="s">
        <v>144</v>
      </c>
      <c r="AW238">
        <v>1766576.32</v>
      </c>
      <c r="AX238">
        <v>1909305.57</v>
      </c>
      <c r="AY238">
        <v>-592170.7</v>
      </c>
      <c r="AZ238">
        <v>-32.287011207604</v>
      </c>
      <c r="BA238">
        <v>142729.25</v>
      </c>
      <c r="BB238">
        <v>8.0794273298082</v>
      </c>
      <c r="BC238">
        <v>0.96319303611151</v>
      </c>
      <c r="BD238">
        <v>1.5373911801495</v>
      </c>
      <c r="BE238">
        <v>0.574198144037986</v>
      </c>
      <c r="BF238">
        <v>0</v>
      </c>
    </row>
    <row r="239" spans="1:58" ht="15">
      <c r="A239" t="s">
        <v>681</v>
      </c>
      <c r="B239">
        <v>4009</v>
      </c>
      <c r="C239">
        <v>2143</v>
      </c>
      <c r="D239" t="s">
        <v>189</v>
      </c>
      <c r="F239" t="s">
        <v>116</v>
      </c>
      <c r="G239">
        <v>157700</v>
      </c>
      <c r="H239">
        <v>463590</v>
      </c>
      <c r="I239">
        <v>24318</v>
      </c>
      <c r="J239">
        <v>281340</v>
      </c>
      <c r="K239">
        <v>187550</v>
      </c>
      <c r="L239">
        <v>118250</v>
      </c>
      <c r="M239">
        <v>195510</v>
      </c>
      <c r="N239">
        <v>1428258</v>
      </c>
      <c r="O239">
        <v>197080</v>
      </c>
      <c r="P239">
        <v>177925</v>
      </c>
      <c r="Q239">
        <v>211340</v>
      </c>
      <c r="R239">
        <v>191310</v>
      </c>
      <c r="S239">
        <v>241000</v>
      </c>
      <c r="T239">
        <v>184220</v>
      </c>
      <c r="U239">
        <v>185520</v>
      </c>
      <c r="V239">
        <v>1388395</v>
      </c>
      <c r="W239">
        <v>151090</v>
      </c>
      <c r="X239">
        <v>367750</v>
      </c>
      <c r="Y239">
        <v>151120</v>
      </c>
      <c r="Z239">
        <v>266780</v>
      </c>
      <c r="AA239">
        <v>165140</v>
      </c>
      <c r="AB239">
        <v>276760</v>
      </c>
      <c r="AC239">
        <v>179760</v>
      </c>
      <c r="AD239">
        <v>1558400</v>
      </c>
      <c r="AE239">
        <v>263390</v>
      </c>
      <c r="AF239">
        <v>210950</v>
      </c>
      <c r="AG239">
        <v>219280</v>
      </c>
      <c r="AH239">
        <v>246490</v>
      </c>
      <c r="AI239">
        <v>253270</v>
      </c>
      <c r="AJ239">
        <v>286380</v>
      </c>
      <c r="AK239">
        <v>215220</v>
      </c>
      <c r="AL239">
        <v>1694980</v>
      </c>
      <c r="AM239" t="s">
        <v>682</v>
      </c>
      <c r="AN239">
        <v>294000</v>
      </c>
      <c r="AO239">
        <v>2593905</v>
      </c>
      <c r="AP239">
        <v>2887905</v>
      </c>
      <c r="AQ239" t="s">
        <v>120</v>
      </c>
      <c r="AR239" t="s">
        <v>116</v>
      </c>
      <c r="AS239">
        <v>47</v>
      </c>
      <c r="AT239">
        <v>34178</v>
      </c>
      <c r="AU239" t="s">
        <v>683</v>
      </c>
      <c r="AV239" t="s">
        <v>122</v>
      </c>
      <c r="AW239">
        <v>1388395</v>
      </c>
      <c r="AX239">
        <v>1694980</v>
      </c>
      <c r="AY239">
        <v>130142</v>
      </c>
      <c r="AZ239">
        <v>9.11193915945158</v>
      </c>
      <c r="BA239">
        <v>306585</v>
      </c>
      <c r="BB239">
        <v>22.0819723493674</v>
      </c>
      <c r="BC239">
        <v>0.972089776496963</v>
      </c>
      <c r="BD239">
        <v>1.08764117043121</v>
      </c>
      <c r="BE239">
        <v>0.115551393934248</v>
      </c>
      <c r="BF239">
        <v>0</v>
      </c>
    </row>
    <row r="240" spans="1:58" ht="15">
      <c r="A240" t="s">
        <v>684</v>
      </c>
      <c r="B240">
        <v>242</v>
      </c>
      <c r="C240">
        <v>40</v>
      </c>
      <c r="D240" t="s">
        <v>156</v>
      </c>
      <c r="E240" t="s">
        <v>685</v>
      </c>
      <c r="F240" t="s">
        <v>116</v>
      </c>
      <c r="G240">
        <v>2083</v>
      </c>
      <c r="H240">
        <v>2083</v>
      </c>
      <c r="I240">
        <v>2083</v>
      </c>
      <c r="J240">
        <v>2083</v>
      </c>
      <c r="K240">
        <v>2083</v>
      </c>
      <c r="L240">
        <v>2083</v>
      </c>
      <c r="M240">
        <v>2083</v>
      </c>
      <c r="N240">
        <v>14581</v>
      </c>
      <c r="O240">
        <v>188888</v>
      </c>
      <c r="P240">
        <v>188888</v>
      </c>
      <c r="Q240">
        <v>188888</v>
      </c>
      <c r="R240">
        <v>188888</v>
      </c>
      <c r="S240">
        <v>188888</v>
      </c>
      <c r="T240">
        <v>188888</v>
      </c>
      <c r="U240">
        <v>188888</v>
      </c>
      <c r="V240">
        <v>1322216</v>
      </c>
      <c r="W240">
        <v>2083</v>
      </c>
      <c r="X240">
        <v>2083</v>
      </c>
      <c r="Y240">
        <v>2083</v>
      </c>
      <c r="Z240">
        <v>2083</v>
      </c>
      <c r="AA240">
        <v>2083</v>
      </c>
      <c r="AB240">
        <v>2083</v>
      </c>
      <c r="AC240">
        <v>2083</v>
      </c>
      <c r="AD240">
        <v>14581</v>
      </c>
      <c r="AE240">
        <v>22222</v>
      </c>
      <c r="AF240">
        <v>22222</v>
      </c>
      <c r="AG240">
        <v>22222</v>
      </c>
      <c r="AH240">
        <v>22222</v>
      </c>
      <c r="AI240">
        <v>22222</v>
      </c>
      <c r="AJ240">
        <v>22222</v>
      </c>
      <c r="AK240">
        <v>22222</v>
      </c>
      <c r="AL240">
        <v>155554</v>
      </c>
      <c r="AM240" t="s">
        <v>686</v>
      </c>
      <c r="AN240">
        <v>0</v>
      </c>
      <c r="AO240">
        <v>5000</v>
      </c>
      <c r="AP240">
        <v>5000</v>
      </c>
      <c r="AQ240" t="s">
        <v>120</v>
      </c>
      <c r="AR240" t="s">
        <v>116</v>
      </c>
      <c r="AS240">
        <v>0</v>
      </c>
      <c r="AU240" t="s">
        <v>687</v>
      </c>
      <c r="AV240" t="s">
        <v>129</v>
      </c>
      <c r="AW240">
        <v>1322216</v>
      </c>
      <c r="AX240">
        <v>155554</v>
      </c>
      <c r="AY240">
        <v>0</v>
      </c>
      <c r="AZ240">
        <v>0</v>
      </c>
      <c r="BA240">
        <v>-1166662</v>
      </c>
      <c r="BB240">
        <v>-88.2353564016772</v>
      </c>
      <c r="BC240">
        <v>90.6807489198272</v>
      </c>
      <c r="BD240">
        <v>10.6682669227076</v>
      </c>
      <c r="BE240">
        <v>-80.0124819971195</v>
      </c>
      <c r="BF240">
        <v>1</v>
      </c>
    </row>
    <row r="241" spans="1:58" ht="15">
      <c r="A241" t="s">
        <v>688</v>
      </c>
      <c r="B241">
        <v>75</v>
      </c>
      <c r="C241">
        <v>21</v>
      </c>
      <c r="D241" t="s">
        <v>113</v>
      </c>
      <c r="E241" t="s">
        <v>689</v>
      </c>
      <c r="F241" t="s">
        <v>116</v>
      </c>
      <c r="G241">
        <v>1085</v>
      </c>
      <c r="H241">
        <v>1085</v>
      </c>
      <c r="I241">
        <v>1085</v>
      </c>
      <c r="J241">
        <v>1085</v>
      </c>
      <c r="K241">
        <v>1085</v>
      </c>
      <c r="L241">
        <v>1085</v>
      </c>
      <c r="M241">
        <v>1085</v>
      </c>
      <c r="N241">
        <v>7595</v>
      </c>
      <c r="O241">
        <v>11875</v>
      </c>
      <c r="P241">
        <v>11875</v>
      </c>
      <c r="Q241">
        <v>11875</v>
      </c>
      <c r="R241">
        <v>11875</v>
      </c>
      <c r="S241">
        <v>11875</v>
      </c>
      <c r="T241">
        <v>11875</v>
      </c>
      <c r="U241">
        <v>11875</v>
      </c>
      <c r="V241">
        <v>83125</v>
      </c>
      <c r="W241">
        <v>1085</v>
      </c>
      <c r="X241">
        <v>1085</v>
      </c>
      <c r="Y241">
        <v>1085</v>
      </c>
      <c r="Z241">
        <v>1085</v>
      </c>
      <c r="AA241">
        <v>1085</v>
      </c>
      <c r="AB241">
        <v>1085</v>
      </c>
      <c r="AC241">
        <v>1085</v>
      </c>
      <c r="AD241">
        <v>7595</v>
      </c>
      <c r="AE241">
        <v>11875</v>
      </c>
      <c r="AF241">
        <v>11875</v>
      </c>
      <c r="AG241">
        <v>11875</v>
      </c>
      <c r="AH241">
        <v>11875</v>
      </c>
      <c r="AI241">
        <v>11875</v>
      </c>
      <c r="AJ241">
        <v>11875</v>
      </c>
      <c r="AK241">
        <v>11875</v>
      </c>
      <c r="AL241">
        <v>83125</v>
      </c>
      <c r="AM241" t="s">
        <v>690</v>
      </c>
      <c r="AN241">
        <v>20000</v>
      </c>
      <c r="AP241">
        <v>20000</v>
      </c>
      <c r="AQ241" t="s">
        <v>120</v>
      </c>
      <c r="AR241" t="s">
        <v>116</v>
      </c>
      <c r="AS241">
        <v>0</v>
      </c>
      <c r="AT241">
        <v>0</v>
      </c>
      <c r="AU241" t="s">
        <v>691</v>
      </c>
      <c r="AV241" t="s">
        <v>129</v>
      </c>
      <c r="AW241">
        <v>83125</v>
      </c>
      <c r="AX241">
        <v>83125</v>
      </c>
      <c r="AY241">
        <v>0</v>
      </c>
      <c r="AZ241">
        <v>0</v>
      </c>
      <c r="BA241">
        <v>0</v>
      </c>
      <c r="BB241">
        <v>0</v>
      </c>
      <c r="BC241">
        <v>10.9447004608295</v>
      </c>
      <c r="BD241">
        <v>10.9447004608295</v>
      </c>
      <c r="BE241">
        <v>0</v>
      </c>
      <c r="BF241">
        <v>0</v>
      </c>
    </row>
    <row r="242" spans="1:58" ht="15">
      <c r="A242" t="s">
        <v>692</v>
      </c>
      <c r="B242">
        <v>70</v>
      </c>
      <c r="C242">
        <v>33</v>
      </c>
      <c r="D242" t="s">
        <v>189</v>
      </c>
      <c r="F242" t="s">
        <v>116</v>
      </c>
      <c r="G242">
        <v>1200</v>
      </c>
      <c r="H242">
        <v>1200</v>
      </c>
      <c r="I242">
        <v>1200</v>
      </c>
      <c r="J242">
        <v>1200</v>
      </c>
      <c r="K242">
        <v>1200</v>
      </c>
      <c r="L242">
        <v>1200</v>
      </c>
      <c r="M242">
        <v>1200</v>
      </c>
      <c r="N242">
        <v>8400</v>
      </c>
      <c r="O242">
        <v>1500</v>
      </c>
      <c r="P242">
        <v>1500</v>
      </c>
      <c r="Q242">
        <v>1500</v>
      </c>
      <c r="R242">
        <v>1500</v>
      </c>
      <c r="S242">
        <v>1500</v>
      </c>
      <c r="T242">
        <v>1500</v>
      </c>
      <c r="U242">
        <v>1500</v>
      </c>
      <c r="V242">
        <v>10500</v>
      </c>
      <c r="W242">
        <v>1200</v>
      </c>
      <c r="X242">
        <v>1200</v>
      </c>
      <c r="Y242">
        <v>1200</v>
      </c>
      <c r="Z242">
        <v>1200</v>
      </c>
      <c r="AA242">
        <v>1200</v>
      </c>
      <c r="AB242">
        <v>1200</v>
      </c>
      <c r="AC242">
        <v>1200</v>
      </c>
      <c r="AD242">
        <v>8400</v>
      </c>
      <c r="AE242">
        <v>1500</v>
      </c>
      <c r="AF242">
        <v>1500</v>
      </c>
      <c r="AG242">
        <v>1500</v>
      </c>
      <c r="AH242">
        <v>1500</v>
      </c>
      <c r="AI242">
        <v>1500</v>
      </c>
      <c r="AJ242">
        <v>1500</v>
      </c>
      <c r="AK242">
        <v>1500</v>
      </c>
      <c r="AL242">
        <v>10500</v>
      </c>
      <c r="AM242" t="s">
        <v>693</v>
      </c>
      <c r="AN242">
        <v>10000</v>
      </c>
      <c r="AP242">
        <v>10000</v>
      </c>
      <c r="AQ242" t="s">
        <v>120</v>
      </c>
      <c r="AR242" t="s">
        <v>116</v>
      </c>
      <c r="AS242">
        <v>0</v>
      </c>
      <c r="AT242">
        <v>0</v>
      </c>
      <c r="AU242" t="s">
        <v>694</v>
      </c>
      <c r="AV242" t="s">
        <v>129</v>
      </c>
      <c r="AW242">
        <v>10500</v>
      </c>
      <c r="AX242">
        <v>10500</v>
      </c>
      <c r="AY242">
        <v>0</v>
      </c>
      <c r="AZ242">
        <v>0</v>
      </c>
      <c r="BA242">
        <v>0</v>
      </c>
      <c r="BB242">
        <v>0</v>
      </c>
      <c r="BC242">
        <v>1.25</v>
      </c>
      <c r="BD242">
        <v>1.25</v>
      </c>
      <c r="BE242">
        <v>0</v>
      </c>
      <c r="BF242">
        <v>0</v>
      </c>
    </row>
    <row r="243" spans="1:58" ht="15">
      <c r="A243" t="s">
        <v>695</v>
      </c>
      <c r="B243">
        <v>142</v>
      </c>
      <c r="C243">
        <v>43</v>
      </c>
      <c r="D243" t="s">
        <v>135</v>
      </c>
      <c r="E243" t="s">
        <v>696</v>
      </c>
      <c r="N243">
        <v>16400</v>
      </c>
      <c r="O243">
        <v>3010</v>
      </c>
      <c r="P243">
        <v>3010</v>
      </c>
      <c r="Q243">
        <v>3010</v>
      </c>
      <c r="R243">
        <v>3010</v>
      </c>
      <c r="S243">
        <v>3010</v>
      </c>
      <c r="T243">
        <v>3010</v>
      </c>
      <c r="U243">
        <v>3010</v>
      </c>
      <c r="V243">
        <v>21070</v>
      </c>
      <c r="AD243">
        <v>17125</v>
      </c>
      <c r="AE243">
        <v>3010</v>
      </c>
      <c r="AF243">
        <v>3010</v>
      </c>
      <c r="AG243">
        <v>3010</v>
      </c>
      <c r="AH243">
        <v>3010</v>
      </c>
      <c r="AI243">
        <v>3010</v>
      </c>
      <c r="AJ243">
        <v>3010</v>
      </c>
      <c r="AK243">
        <v>3010</v>
      </c>
      <c r="AL243">
        <v>21070</v>
      </c>
      <c r="AM243" t="s">
        <v>697</v>
      </c>
      <c r="AO243">
        <v>80000</v>
      </c>
      <c r="AP243">
        <v>80000</v>
      </c>
      <c r="AQ243" t="s">
        <v>120</v>
      </c>
      <c r="AR243" t="s">
        <v>116</v>
      </c>
      <c r="AS243">
        <v>3</v>
      </c>
      <c r="AT243">
        <v>7800</v>
      </c>
      <c r="AU243" t="s">
        <v>698</v>
      </c>
      <c r="AV243" t="s">
        <v>129</v>
      </c>
      <c r="AW243">
        <v>21070</v>
      </c>
      <c r="AX243">
        <v>21070</v>
      </c>
      <c r="AY243">
        <v>725</v>
      </c>
      <c r="AZ243">
        <v>4.42073170731707</v>
      </c>
      <c r="BA243">
        <v>0</v>
      </c>
      <c r="BB243">
        <v>0</v>
      </c>
      <c r="BC243">
        <v>1.28475609756098</v>
      </c>
      <c r="BD243">
        <v>1.23036496350365</v>
      </c>
      <c r="BE243">
        <v>-0.054391134057326</v>
      </c>
      <c r="BF243">
        <v>0</v>
      </c>
    </row>
    <row r="244" spans="1:58" ht="15">
      <c r="A244" t="s">
        <v>699</v>
      </c>
      <c r="B244">
        <v>655</v>
      </c>
      <c r="C244">
        <v>131</v>
      </c>
      <c r="D244" t="s">
        <v>113</v>
      </c>
      <c r="G244">
        <v>15947.39</v>
      </c>
      <c r="H244">
        <v>11657.47</v>
      </c>
      <c r="I244">
        <v>18954.48</v>
      </c>
      <c r="J244">
        <v>17485.75</v>
      </c>
      <c r="K244">
        <v>19589.88</v>
      </c>
      <c r="L244">
        <v>24705.87</v>
      </c>
      <c r="M244">
        <v>21979.25</v>
      </c>
      <c r="N244">
        <v>130323.07</v>
      </c>
      <c r="O244">
        <v>15951.37</v>
      </c>
      <c r="P244">
        <v>12561.2</v>
      </c>
      <c r="Q244">
        <v>14113.64</v>
      </c>
      <c r="R244">
        <v>14204.33</v>
      </c>
      <c r="S244">
        <v>19646.5</v>
      </c>
      <c r="T244">
        <v>18633.43</v>
      </c>
      <c r="U244">
        <v>16330.3</v>
      </c>
      <c r="V244">
        <v>111440.77</v>
      </c>
      <c r="W244">
        <v>15409.92</v>
      </c>
      <c r="X244">
        <v>17749.72</v>
      </c>
      <c r="Y244">
        <v>24083.18</v>
      </c>
      <c r="Z244">
        <v>25704.68</v>
      </c>
      <c r="AA244">
        <v>11313.28</v>
      </c>
      <c r="AB244">
        <v>21235.67</v>
      </c>
      <c r="AC244">
        <v>18390.52</v>
      </c>
      <c r="AD244">
        <v>133887.03</v>
      </c>
      <c r="AE244">
        <v>14220</v>
      </c>
      <c r="AF244">
        <v>13051.33</v>
      </c>
      <c r="AG244">
        <v>15515.9</v>
      </c>
      <c r="AH244">
        <v>21498.2</v>
      </c>
      <c r="AI244">
        <v>18366.52</v>
      </c>
      <c r="AJ244">
        <v>14675.5</v>
      </c>
      <c r="AK244">
        <v>22764.9</v>
      </c>
      <c r="AL244">
        <v>120037.39</v>
      </c>
      <c r="AO244">
        <v>76674.54</v>
      </c>
      <c r="AP244">
        <v>76674.54</v>
      </c>
      <c r="AQ244" t="s">
        <v>115</v>
      </c>
      <c r="AR244" t="s">
        <v>116</v>
      </c>
      <c r="AS244">
        <v>39</v>
      </c>
      <c r="AT244">
        <v>7330.32</v>
      </c>
      <c r="AV244" t="s">
        <v>117</v>
      </c>
      <c r="AW244">
        <v>111440.77</v>
      </c>
      <c r="AX244">
        <v>120037.39</v>
      </c>
      <c r="AY244">
        <v>3563.95999999999</v>
      </c>
      <c r="AZ244">
        <v>2.73471151347186</v>
      </c>
      <c r="BA244">
        <v>8596.62</v>
      </c>
      <c r="BB244">
        <v>7.71407089164943</v>
      </c>
      <c r="BC244">
        <v>0.855111608405173</v>
      </c>
      <c r="BD244">
        <v>0.896557269214202</v>
      </c>
      <c r="BE244">
        <v>0.041445660809029</v>
      </c>
      <c r="BF244">
        <v>0</v>
      </c>
    </row>
    <row r="245" spans="1:58" ht="15">
      <c r="A245" t="s">
        <v>700</v>
      </c>
      <c r="B245">
        <v>200</v>
      </c>
      <c r="C245">
        <v>66</v>
      </c>
      <c r="D245" t="s">
        <v>113</v>
      </c>
      <c r="G245">
        <v>1790.27</v>
      </c>
      <c r="H245">
        <v>2682.03</v>
      </c>
      <c r="I245">
        <v>1981.88</v>
      </c>
      <c r="J245">
        <v>2282.85</v>
      </c>
      <c r="K245">
        <v>2378.83</v>
      </c>
      <c r="L245">
        <v>3202.97</v>
      </c>
      <c r="M245">
        <v>2516.93</v>
      </c>
      <c r="N245">
        <v>16835.76</v>
      </c>
      <c r="O245">
        <v>2292.82</v>
      </c>
      <c r="P245">
        <v>2372.11</v>
      </c>
      <c r="Q245">
        <v>1181.86</v>
      </c>
      <c r="R245">
        <v>2060.3</v>
      </c>
      <c r="S245">
        <v>3228.35</v>
      </c>
      <c r="T245">
        <v>2539.77</v>
      </c>
      <c r="U245">
        <v>3110.18</v>
      </c>
      <c r="V245">
        <v>16785.39</v>
      </c>
      <c r="W245">
        <v>1398.58</v>
      </c>
      <c r="X245">
        <v>1383.93</v>
      </c>
      <c r="Y245">
        <v>2840.28</v>
      </c>
      <c r="Z245">
        <v>3588.5</v>
      </c>
      <c r="AA245">
        <v>2320.65</v>
      </c>
      <c r="AB245">
        <v>2860.5</v>
      </c>
      <c r="AC245">
        <v>2469.74</v>
      </c>
      <c r="AD245">
        <v>16862.18</v>
      </c>
      <c r="AE245">
        <v>3278.19</v>
      </c>
      <c r="AF245">
        <v>1147.47</v>
      </c>
      <c r="AG245">
        <v>3405.23</v>
      </c>
      <c r="AH245">
        <v>3088.2</v>
      </c>
      <c r="AI245">
        <v>2024.47</v>
      </c>
      <c r="AJ245">
        <v>2176.81</v>
      </c>
      <c r="AK245">
        <v>4377.25</v>
      </c>
      <c r="AL245">
        <v>19497.62</v>
      </c>
      <c r="AO245">
        <v>3124.43</v>
      </c>
      <c r="AP245">
        <v>3124.43</v>
      </c>
      <c r="AQ245" t="s">
        <v>115</v>
      </c>
      <c r="AR245" t="s">
        <v>116</v>
      </c>
      <c r="AS245">
        <v>5</v>
      </c>
      <c r="AT245">
        <v>2480.45</v>
      </c>
      <c r="AU245" t="s">
        <v>701</v>
      </c>
      <c r="AV245" t="s">
        <v>129</v>
      </c>
      <c r="AW245">
        <v>16785.39</v>
      </c>
      <c r="AX245">
        <v>19497.62</v>
      </c>
      <c r="AY245">
        <v>26.4200000000019</v>
      </c>
      <c r="AZ245">
        <v>0.156927872576004</v>
      </c>
      <c r="BA245">
        <v>2712.23</v>
      </c>
      <c r="BB245">
        <v>16.1582781216284</v>
      </c>
      <c r="BC245">
        <v>0.997008154072047</v>
      </c>
      <c r="BD245">
        <v>1.1562929585617</v>
      </c>
      <c r="BE245">
        <v>0.159284804489658</v>
      </c>
      <c r="BF245">
        <v>0</v>
      </c>
    </row>
    <row r="246" spans="1:58" ht="15">
      <c r="A246" t="s">
        <v>702</v>
      </c>
      <c r="B246">
        <v>40357</v>
      </c>
      <c r="C246">
        <v>8431</v>
      </c>
      <c r="D246" t="s">
        <v>113</v>
      </c>
      <c r="F246" t="s">
        <v>127</v>
      </c>
      <c r="N246">
        <v>6285821</v>
      </c>
      <c r="V246">
        <v>5033919</v>
      </c>
      <c r="AD246">
        <v>4186327</v>
      </c>
      <c r="AL246">
        <v>5002611</v>
      </c>
      <c r="AP246">
        <v>3000000</v>
      </c>
      <c r="AQ246" t="s">
        <v>120</v>
      </c>
      <c r="AR246" t="s">
        <v>116</v>
      </c>
      <c r="AS246">
        <v>848</v>
      </c>
      <c r="AV246" t="s">
        <v>144</v>
      </c>
      <c r="AW246">
        <v>5033919</v>
      </c>
      <c r="AX246">
        <v>5002611</v>
      </c>
      <c r="AY246">
        <v>-2099494</v>
      </c>
      <c r="AZ246">
        <v>-33.400473860137</v>
      </c>
      <c r="BA246">
        <v>-31308</v>
      </c>
      <c r="BB246">
        <v>-0.621940877475383</v>
      </c>
      <c r="BC246">
        <v>0.800837153969227</v>
      </c>
      <c r="BD246">
        <v>1.19498811249097</v>
      </c>
      <c r="BE246">
        <v>0.394150958521747</v>
      </c>
      <c r="BF246">
        <v>0</v>
      </c>
    </row>
    <row r="247" spans="1:58" ht="15">
      <c r="A247" t="s">
        <v>703</v>
      </c>
      <c r="B247">
        <v>19372</v>
      </c>
      <c r="C247">
        <v>5793</v>
      </c>
      <c r="D247" t="s">
        <v>113</v>
      </c>
      <c r="N247">
        <v>2755588</v>
      </c>
      <c r="V247">
        <v>3427238</v>
      </c>
      <c r="AD247">
        <v>3345526</v>
      </c>
      <c r="AL247">
        <v>3151570</v>
      </c>
      <c r="AN247">
        <v>3961587</v>
      </c>
      <c r="AO247">
        <v>3825608</v>
      </c>
      <c r="AP247">
        <v>7787195</v>
      </c>
      <c r="AQ247" t="s">
        <v>132</v>
      </c>
      <c r="AR247" t="s">
        <v>116</v>
      </c>
      <c r="AS247">
        <v>204</v>
      </c>
      <c r="AT247">
        <v>207864</v>
      </c>
      <c r="AU247" t="s">
        <v>704</v>
      </c>
      <c r="AV247" t="s">
        <v>144</v>
      </c>
      <c r="AW247">
        <v>3427238</v>
      </c>
      <c r="AX247">
        <v>3151570</v>
      </c>
      <c r="AY247">
        <v>589938</v>
      </c>
      <c r="AZ247">
        <v>21.4087882513641</v>
      </c>
      <c r="BA247">
        <v>-275668</v>
      </c>
      <c r="BB247">
        <v>-8.04344489644431</v>
      </c>
      <c r="BC247">
        <v>1.24374108175823</v>
      </c>
      <c r="BD247">
        <v>0.942025260003957</v>
      </c>
      <c r="BE247">
        <v>-0.301715821754273</v>
      </c>
      <c r="BF247">
        <v>0</v>
      </c>
    </row>
    <row r="248" spans="1:58" ht="15">
      <c r="A248" t="s">
        <v>705</v>
      </c>
      <c r="B248">
        <v>6979</v>
      </c>
      <c r="C248">
        <v>1627</v>
      </c>
      <c r="D248" t="s">
        <v>113</v>
      </c>
      <c r="G248">
        <v>132310</v>
      </c>
      <c r="H248">
        <v>135097</v>
      </c>
      <c r="I248">
        <v>114171</v>
      </c>
      <c r="J248">
        <v>161424</v>
      </c>
      <c r="K248">
        <v>195363</v>
      </c>
      <c r="L248">
        <v>142066</v>
      </c>
      <c r="M248">
        <v>161804</v>
      </c>
      <c r="N248">
        <v>1042235</v>
      </c>
      <c r="O248">
        <v>104121.02</v>
      </c>
      <c r="P248">
        <v>111932.27</v>
      </c>
      <c r="Q248">
        <v>131068.65</v>
      </c>
      <c r="R248">
        <v>121042.27</v>
      </c>
      <c r="S248">
        <v>133614.64</v>
      </c>
      <c r="T248">
        <v>132900.82</v>
      </c>
      <c r="U248">
        <v>152347.26</v>
      </c>
      <c r="V248">
        <v>887026.93</v>
      </c>
      <c r="W248">
        <v>121443</v>
      </c>
      <c r="X248">
        <v>141331</v>
      </c>
      <c r="Y248">
        <v>159721</v>
      </c>
      <c r="Z248">
        <v>154532</v>
      </c>
      <c r="AA248">
        <v>162662</v>
      </c>
      <c r="AB248">
        <v>152002</v>
      </c>
      <c r="AC248">
        <v>143321</v>
      </c>
      <c r="AD248">
        <v>1035012</v>
      </c>
      <c r="AE248">
        <v>116728.27</v>
      </c>
      <c r="AF248">
        <v>111114.01</v>
      </c>
      <c r="AG248">
        <v>132369.35</v>
      </c>
      <c r="AH248">
        <v>133219.69</v>
      </c>
      <c r="AI248">
        <v>150159.83</v>
      </c>
      <c r="AJ248">
        <v>153210.38</v>
      </c>
      <c r="AK248">
        <v>146607.14</v>
      </c>
      <c r="AL248">
        <v>943408.67</v>
      </c>
      <c r="AN248">
        <v>361720</v>
      </c>
      <c r="AO248">
        <v>455728</v>
      </c>
      <c r="AP248">
        <v>817448</v>
      </c>
      <c r="AQ248" t="s">
        <v>319</v>
      </c>
      <c r="AR248" t="s">
        <v>116</v>
      </c>
      <c r="AS248">
        <v>24</v>
      </c>
      <c r="AT248">
        <v>100597.71</v>
      </c>
      <c r="AU248" t="s">
        <v>706</v>
      </c>
      <c r="AV248" t="s">
        <v>122</v>
      </c>
      <c r="AW248">
        <v>887026.93</v>
      </c>
      <c r="AX248">
        <v>943408.67</v>
      </c>
      <c r="AY248">
        <v>-7223</v>
      </c>
      <c r="AZ248">
        <v>-0.693029882895892</v>
      </c>
      <c r="BA248">
        <v>56381.7399999999</v>
      </c>
      <c r="BB248">
        <v>6.35626023214423</v>
      </c>
      <c r="BC248">
        <v>0.851081502732109</v>
      </c>
      <c r="BD248">
        <v>0.911495393290126</v>
      </c>
      <c r="BE248">
        <v>0.0604138905580167</v>
      </c>
      <c r="BF248">
        <v>0</v>
      </c>
    </row>
    <row r="249" spans="1:58" ht="15">
      <c r="A249" t="s">
        <v>707</v>
      </c>
      <c r="B249">
        <v>2124</v>
      </c>
      <c r="C249">
        <v>449</v>
      </c>
      <c r="D249" t="s">
        <v>113</v>
      </c>
      <c r="F249" t="s">
        <v>116</v>
      </c>
      <c r="N249">
        <v>242265.64</v>
      </c>
      <c r="V249">
        <v>226910.18</v>
      </c>
      <c r="AD249">
        <v>233669.55</v>
      </c>
      <c r="AL249">
        <v>244471.15</v>
      </c>
      <c r="AP249">
        <v>458111.01</v>
      </c>
      <c r="AQ249" t="s">
        <v>120</v>
      </c>
      <c r="AR249" t="s">
        <v>116</v>
      </c>
      <c r="AS249">
        <v>20</v>
      </c>
      <c r="AT249">
        <v>15520</v>
      </c>
      <c r="AU249" t="s">
        <v>708</v>
      </c>
      <c r="AV249" t="s">
        <v>117</v>
      </c>
      <c r="AW249">
        <v>226910.18</v>
      </c>
      <c r="AX249">
        <v>244471.15</v>
      </c>
      <c r="AY249">
        <v>-8596.09000000003</v>
      </c>
      <c r="AZ249">
        <v>-3.54820848717962</v>
      </c>
      <c r="BA249">
        <v>17560.97</v>
      </c>
      <c r="BB249">
        <v>7.73917238970944</v>
      </c>
      <c r="BC249">
        <v>0.936617260293288</v>
      </c>
      <c r="BD249">
        <v>1.04622596311757</v>
      </c>
      <c r="BE249">
        <v>0.109608702824286</v>
      </c>
      <c r="BF249">
        <v>0</v>
      </c>
    </row>
    <row r="250" spans="1:58" ht="15">
      <c r="A250" t="s">
        <v>709</v>
      </c>
      <c r="B250">
        <v>760</v>
      </c>
      <c r="C250">
        <v>236</v>
      </c>
      <c r="D250" t="s">
        <v>189</v>
      </c>
      <c r="F250" t="s">
        <v>116</v>
      </c>
      <c r="N250">
        <v>113452.99</v>
      </c>
      <c r="V250">
        <v>199946.63</v>
      </c>
      <c r="AD250">
        <v>119474.8</v>
      </c>
      <c r="AL250">
        <v>213111.29</v>
      </c>
      <c r="AM250" t="s">
        <v>710</v>
      </c>
      <c r="AN250">
        <v>68376</v>
      </c>
      <c r="AO250">
        <v>76661.28</v>
      </c>
      <c r="AP250">
        <v>145037.28</v>
      </c>
      <c r="AQ250" t="s">
        <v>120</v>
      </c>
      <c r="AR250" t="s">
        <v>116</v>
      </c>
      <c r="AS250">
        <v>10</v>
      </c>
      <c r="AT250">
        <v>11121.92</v>
      </c>
      <c r="AV250" t="s">
        <v>117</v>
      </c>
      <c r="AW250">
        <v>199946.63</v>
      </c>
      <c r="AX250">
        <v>213111.29</v>
      </c>
      <c r="AY250">
        <v>6021.81</v>
      </c>
      <c r="AZ250">
        <v>5.30775786517393</v>
      </c>
      <c r="BA250">
        <v>13164.66</v>
      </c>
      <c r="BB250">
        <v>6.58408696360624</v>
      </c>
      <c r="BC250">
        <v>1.76237426620488</v>
      </c>
      <c r="BD250">
        <v>1.78373422679929</v>
      </c>
      <c r="BE250">
        <v>0.0213599605944079</v>
      </c>
      <c r="BF250">
        <v>0</v>
      </c>
    </row>
    <row r="251" spans="1:58" ht="15">
      <c r="A251" t="s">
        <v>711</v>
      </c>
      <c r="B251">
        <v>250</v>
      </c>
      <c r="C251">
        <v>137</v>
      </c>
      <c r="D251" t="s">
        <v>113</v>
      </c>
      <c r="E251" t="s">
        <v>712</v>
      </c>
      <c r="F251" t="s">
        <v>127</v>
      </c>
      <c r="G251">
        <v>8630</v>
      </c>
      <c r="H251">
        <v>8630</v>
      </c>
      <c r="I251">
        <v>8630</v>
      </c>
      <c r="J251">
        <v>8630</v>
      </c>
      <c r="K251">
        <v>8630</v>
      </c>
      <c r="L251">
        <v>8630</v>
      </c>
      <c r="M251">
        <v>8630</v>
      </c>
      <c r="N251">
        <v>60410</v>
      </c>
      <c r="O251">
        <v>4795</v>
      </c>
      <c r="P251">
        <v>4795</v>
      </c>
      <c r="Q251">
        <v>4795</v>
      </c>
      <c r="R251">
        <v>4795</v>
      </c>
      <c r="S251">
        <v>4795</v>
      </c>
      <c r="T251">
        <v>4795</v>
      </c>
      <c r="U251">
        <v>4795</v>
      </c>
      <c r="V251">
        <v>33565</v>
      </c>
      <c r="W251">
        <v>8630</v>
      </c>
      <c r="X251">
        <v>8630</v>
      </c>
      <c r="Y251">
        <v>8630</v>
      </c>
      <c r="Z251">
        <v>8630</v>
      </c>
      <c r="AA251">
        <v>8630</v>
      </c>
      <c r="AB251">
        <v>8630</v>
      </c>
      <c r="AC251">
        <v>8630</v>
      </c>
      <c r="AD251">
        <v>60410</v>
      </c>
      <c r="AE251">
        <v>4795</v>
      </c>
      <c r="AF251">
        <v>4795</v>
      </c>
      <c r="AG251">
        <v>4795</v>
      </c>
      <c r="AH251">
        <v>4795</v>
      </c>
      <c r="AI251">
        <v>4795</v>
      </c>
      <c r="AJ251">
        <v>4795</v>
      </c>
      <c r="AK251">
        <v>4795</v>
      </c>
      <c r="AL251">
        <v>33565</v>
      </c>
      <c r="AM251" t="s">
        <v>713</v>
      </c>
      <c r="AO251">
        <v>15000</v>
      </c>
      <c r="AP251">
        <v>15000</v>
      </c>
      <c r="AQ251" t="s">
        <v>120</v>
      </c>
      <c r="AR251" t="s">
        <v>116</v>
      </c>
      <c r="AS251">
        <v>0</v>
      </c>
      <c r="AT251">
        <v>0</v>
      </c>
      <c r="AU251" t="s">
        <v>714</v>
      </c>
      <c r="AV251" t="s">
        <v>129</v>
      </c>
      <c r="AW251">
        <v>33565</v>
      </c>
      <c r="AX251">
        <v>33565</v>
      </c>
      <c r="AY251">
        <v>0</v>
      </c>
      <c r="AZ251">
        <v>0</v>
      </c>
      <c r="BA251">
        <v>0</v>
      </c>
      <c r="BB251">
        <v>0</v>
      </c>
      <c r="BC251">
        <v>0.555619930475087</v>
      </c>
      <c r="BD251">
        <v>0.555619930475087</v>
      </c>
      <c r="BE251">
        <v>0</v>
      </c>
      <c r="BF251">
        <v>0</v>
      </c>
    </row>
    <row r="252" spans="1:58" ht="15">
      <c r="A252" t="s">
        <v>715</v>
      </c>
      <c r="B252">
        <v>34894</v>
      </c>
      <c r="C252">
        <v>9107</v>
      </c>
      <c r="D252" t="s">
        <v>113</v>
      </c>
      <c r="F252" t="s">
        <v>116</v>
      </c>
      <c r="G252">
        <v>476850</v>
      </c>
      <c r="H252">
        <v>933890</v>
      </c>
      <c r="I252">
        <v>589784</v>
      </c>
      <c r="J252">
        <v>1182428</v>
      </c>
      <c r="K252">
        <v>470661</v>
      </c>
      <c r="L252">
        <v>507448</v>
      </c>
      <c r="M252">
        <v>639838</v>
      </c>
      <c r="O252">
        <v>1428122</v>
      </c>
      <c r="P252">
        <v>1635201</v>
      </c>
      <c r="Q252">
        <v>1521743</v>
      </c>
      <c r="R252">
        <v>2117908</v>
      </c>
      <c r="S252">
        <v>2347005</v>
      </c>
      <c r="T252">
        <v>2307529</v>
      </c>
      <c r="U252">
        <v>2132799</v>
      </c>
      <c r="W252">
        <v>504392</v>
      </c>
      <c r="X252">
        <v>633451</v>
      </c>
      <c r="Y252">
        <v>676658</v>
      </c>
      <c r="Z252">
        <v>765658</v>
      </c>
      <c r="AA252">
        <v>553687</v>
      </c>
      <c r="AB252">
        <v>565641</v>
      </c>
      <c r="AC252">
        <v>643871</v>
      </c>
      <c r="AE252">
        <v>1259711</v>
      </c>
      <c r="AF252">
        <v>1757093</v>
      </c>
      <c r="AG252">
        <v>2119895</v>
      </c>
      <c r="AH252">
        <v>2255107</v>
      </c>
      <c r="AI252">
        <v>2496426</v>
      </c>
      <c r="AJ252">
        <v>2621037</v>
      </c>
      <c r="AK252">
        <v>2507953</v>
      </c>
      <c r="AM252" t="s">
        <v>716</v>
      </c>
      <c r="AN252">
        <v>10188202</v>
      </c>
      <c r="AO252">
        <v>6316800</v>
      </c>
      <c r="AP252">
        <v>16505002</v>
      </c>
      <c r="AQ252" t="s">
        <v>162</v>
      </c>
      <c r="AR252" t="s">
        <v>116</v>
      </c>
      <c r="AS252">
        <v>763</v>
      </c>
      <c r="AT252">
        <v>586608.31</v>
      </c>
      <c r="AU252" t="s">
        <v>717</v>
      </c>
      <c r="AV252" t="s">
        <v>144</v>
      </c>
      <c r="AW252">
        <v>13490307</v>
      </c>
      <c r="AX252">
        <v>15017222</v>
      </c>
      <c r="BA252">
        <v>1526915</v>
      </c>
      <c r="BB252">
        <v>11.3186082421994</v>
      </c>
      <c r="BF252">
        <v>0</v>
      </c>
    </row>
    <row r="253" spans="1:58" ht="15">
      <c r="A253" t="s">
        <v>718</v>
      </c>
      <c r="B253">
        <v>35500</v>
      </c>
      <c r="C253">
        <v>6986</v>
      </c>
      <c r="D253" t="s">
        <v>189</v>
      </c>
      <c r="F253" t="s">
        <v>116</v>
      </c>
      <c r="G253">
        <v>599856</v>
      </c>
      <c r="H253">
        <v>611306</v>
      </c>
      <c r="I253">
        <v>632884</v>
      </c>
      <c r="J253">
        <v>1125463</v>
      </c>
      <c r="K253">
        <v>815651</v>
      </c>
      <c r="L253">
        <v>901700</v>
      </c>
      <c r="M253">
        <v>876754</v>
      </c>
      <c r="N253">
        <v>5563614</v>
      </c>
      <c r="O253">
        <v>684643</v>
      </c>
      <c r="P253">
        <v>644021</v>
      </c>
      <c r="Q253">
        <v>661954</v>
      </c>
      <c r="R253">
        <v>816120</v>
      </c>
      <c r="S253">
        <v>792788</v>
      </c>
      <c r="T253">
        <v>901988</v>
      </c>
      <c r="U253">
        <v>684603</v>
      </c>
      <c r="V253">
        <v>5186117</v>
      </c>
      <c r="W253">
        <v>770509</v>
      </c>
      <c r="X253">
        <v>843909</v>
      </c>
      <c r="Y253">
        <v>902852</v>
      </c>
      <c r="Z253">
        <v>1004607</v>
      </c>
      <c r="AA253">
        <v>905528</v>
      </c>
      <c r="AB253">
        <v>944727</v>
      </c>
      <c r="AC253">
        <v>860858</v>
      </c>
      <c r="AD253">
        <v>6232990</v>
      </c>
      <c r="AE253">
        <v>726567</v>
      </c>
      <c r="AF253">
        <v>597830</v>
      </c>
      <c r="AG253">
        <v>721322</v>
      </c>
      <c r="AH253">
        <v>956658</v>
      </c>
      <c r="AI253">
        <v>848638</v>
      </c>
      <c r="AJ253">
        <v>888537</v>
      </c>
      <c r="AK253">
        <v>1037010</v>
      </c>
      <c r="AL253">
        <v>5776562</v>
      </c>
      <c r="AM253" t="s">
        <v>719</v>
      </c>
      <c r="AN253">
        <v>0</v>
      </c>
      <c r="AO253">
        <v>16307000</v>
      </c>
      <c r="AP253">
        <v>16307000</v>
      </c>
      <c r="AQ253" t="s">
        <v>115</v>
      </c>
      <c r="AR253" t="s">
        <v>116</v>
      </c>
      <c r="AS253">
        <v>446</v>
      </c>
      <c r="AT253">
        <v>69260</v>
      </c>
      <c r="AU253" t="s">
        <v>720</v>
      </c>
      <c r="AV253" t="s">
        <v>144</v>
      </c>
      <c r="AW253">
        <v>5186117</v>
      </c>
      <c r="AX253">
        <v>5776562</v>
      </c>
      <c r="AY253">
        <v>669376</v>
      </c>
      <c r="AZ253">
        <v>12.0313163350297</v>
      </c>
      <c r="BA253">
        <v>590445</v>
      </c>
      <c r="BB253">
        <v>11.3851075862731</v>
      </c>
      <c r="BC253">
        <v>0.932148959291568</v>
      </c>
      <c r="BD253">
        <v>0.926772223282887</v>
      </c>
      <c r="BE253">
        <v>-0.00537673600868172</v>
      </c>
      <c r="BF253">
        <v>0</v>
      </c>
    </row>
    <row r="254" spans="1:58" ht="15">
      <c r="A254" t="s">
        <v>721</v>
      </c>
      <c r="B254">
        <v>44726</v>
      </c>
      <c r="C254">
        <v>8254</v>
      </c>
      <c r="D254" t="s">
        <v>113</v>
      </c>
      <c r="F254" t="s">
        <v>116</v>
      </c>
      <c r="G254">
        <v>3137735</v>
      </c>
      <c r="H254">
        <v>2829901</v>
      </c>
      <c r="I254">
        <v>2956965</v>
      </c>
      <c r="J254">
        <v>4852974</v>
      </c>
      <c r="K254">
        <v>4331653</v>
      </c>
      <c r="L254">
        <v>3898854</v>
      </c>
      <c r="M254">
        <v>4450570</v>
      </c>
      <c r="N254">
        <v>26458652</v>
      </c>
      <c r="O254">
        <v>3106891</v>
      </c>
      <c r="P254">
        <v>3674117</v>
      </c>
      <c r="Q254">
        <v>2847404</v>
      </c>
      <c r="R254">
        <v>4093314</v>
      </c>
      <c r="S254">
        <v>4093314</v>
      </c>
      <c r="T254">
        <v>4093314</v>
      </c>
      <c r="U254">
        <v>4531650</v>
      </c>
      <c r="V254">
        <v>26440004</v>
      </c>
      <c r="W254">
        <v>3060174</v>
      </c>
      <c r="X254">
        <v>3959804</v>
      </c>
      <c r="Y254">
        <v>3961772</v>
      </c>
      <c r="Z254">
        <v>4674317</v>
      </c>
      <c r="AA254">
        <v>4197542</v>
      </c>
      <c r="AB254">
        <v>5126934</v>
      </c>
      <c r="AC254">
        <v>3805189</v>
      </c>
      <c r="AD254">
        <v>28785732</v>
      </c>
      <c r="AE254">
        <v>2392547</v>
      </c>
      <c r="AF254">
        <v>3269972</v>
      </c>
      <c r="AG254">
        <v>3403440</v>
      </c>
      <c r="AH254">
        <v>5044578</v>
      </c>
      <c r="AI254">
        <v>5044578</v>
      </c>
      <c r="AJ254">
        <v>5044578</v>
      </c>
      <c r="AK254">
        <v>4560816</v>
      </c>
      <c r="AL254">
        <v>28760509</v>
      </c>
      <c r="AM254" t="s">
        <v>722</v>
      </c>
      <c r="AN254">
        <v>1129762</v>
      </c>
      <c r="AO254">
        <v>31387976</v>
      </c>
      <c r="AP254">
        <v>32517738</v>
      </c>
      <c r="AQ254" t="s">
        <v>120</v>
      </c>
      <c r="AR254" t="s">
        <v>116</v>
      </c>
      <c r="AS254">
        <v>827</v>
      </c>
      <c r="AT254">
        <v>1239428</v>
      </c>
      <c r="AU254" t="s">
        <v>723</v>
      </c>
      <c r="AV254" t="s">
        <v>144</v>
      </c>
      <c r="AW254">
        <v>26440004</v>
      </c>
      <c r="AX254">
        <v>28760509</v>
      </c>
      <c r="AY254">
        <v>2327080</v>
      </c>
      <c r="AZ254">
        <v>8.79515706242329</v>
      </c>
      <c r="BA254">
        <v>2320505</v>
      </c>
      <c r="BB254">
        <v>8.77649262080293</v>
      </c>
      <c r="BC254">
        <v>0.999295202189439</v>
      </c>
      <c r="BD254">
        <v>0.9991237672886</v>
      </c>
      <c r="BE254">
        <v>-0.00017143490083904</v>
      </c>
      <c r="BF254">
        <v>0</v>
      </c>
    </row>
    <row r="255" spans="1:58" ht="15">
      <c r="A255" t="s">
        <v>724</v>
      </c>
      <c r="B255">
        <v>29955</v>
      </c>
      <c r="C255">
        <v>8030</v>
      </c>
      <c r="D255" t="s">
        <v>113</v>
      </c>
      <c r="F255" t="s">
        <v>116</v>
      </c>
      <c r="G255">
        <v>1637054.02</v>
      </c>
      <c r="H255">
        <v>1545677.65</v>
      </c>
      <c r="I255">
        <v>2901025.45</v>
      </c>
      <c r="J255">
        <v>1464367.25</v>
      </c>
      <c r="K255">
        <v>1280780.74</v>
      </c>
      <c r="L255">
        <v>1311360.28</v>
      </c>
      <c r="M255">
        <v>1649194.11</v>
      </c>
      <c r="N255">
        <v>11789459.5</v>
      </c>
      <c r="O255">
        <v>1986031.67</v>
      </c>
      <c r="P255">
        <v>1654657.84</v>
      </c>
      <c r="Q255">
        <v>1126972.87</v>
      </c>
      <c r="R255">
        <v>1188570.05</v>
      </c>
      <c r="S255">
        <v>2077139.44</v>
      </c>
      <c r="T255">
        <v>2091390.81</v>
      </c>
      <c r="U255">
        <v>1900081.67</v>
      </c>
      <c r="V255">
        <v>12024844.35</v>
      </c>
      <c r="W255">
        <v>1070582.27</v>
      </c>
      <c r="X255">
        <v>1266252.2</v>
      </c>
      <c r="Y255">
        <v>1461933.64</v>
      </c>
      <c r="Z255">
        <v>1376216.39</v>
      </c>
      <c r="AA255">
        <v>1485422.32</v>
      </c>
      <c r="AB255">
        <v>1508763.25</v>
      </c>
      <c r="AC255">
        <v>708168.04</v>
      </c>
      <c r="AD255">
        <v>8877338.11</v>
      </c>
      <c r="AE255">
        <v>2844651.3</v>
      </c>
      <c r="AF255">
        <v>1380522.49</v>
      </c>
      <c r="AG255">
        <v>2059748.33</v>
      </c>
      <c r="AH255">
        <v>1110055.92</v>
      </c>
      <c r="AI255">
        <v>2505047.31</v>
      </c>
      <c r="AJ255">
        <v>2250686.8</v>
      </c>
      <c r="AK255">
        <v>1933858.27</v>
      </c>
      <c r="AL255">
        <v>14084570.42</v>
      </c>
      <c r="AM255" t="s">
        <v>725</v>
      </c>
      <c r="AN255">
        <v>1618530</v>
      </c>
      <c r="AO255">
        <v>44760498</v>
      </c>
      <c r="AP255">
        <v>46379028</v>
      </c>
      <c r="AQ255" t="s">
        <v>120</v>
      </c>
      <c r="AR255" t="s">
        <v>116</v>
      </c>
      <c r="AS255">
        <v>206</v>
      </c>
      <c r="AT255">
        <v>126242.05</v>
      </c>
      <c r="AU255" t="s">
        <v>726</v>
      </c>
      <c r="AV255" t="s">
        <v>144</v>
      </c>
      <c r="AW255">
        <v>12024844.35</v>
      </c>
      <c r="AX255">
        <v>14084570.42</v>
      </c>
      <c r="AY255">
        <v>-2912121.39</v>
      </c>
      <c r="AZ255">
        <v>-24.7010593657835</v>
      </c>
      <c r="BA255">
        <v>2059726.07</v>
      </c>
      <c r="BB255">
        <v>17.1289208412914</v>
      </c>
      <c r="BC255">
        <v>1.01996570326231</v>
      </c>
      <c r="BD255">
        <v>1.58657586829257</v>
      </c>
      <c r="BE255">
        <v>0.566610165030265</v>
      </c>
      <c r="BF255">
        <v>0</v>
      </c>
    </row>
    <row r="256" spans="1:58" ht="15">
      <c r="A256" t="s">
        <v>727</v>
      </c>
      <c r="B256">
        <v>33865</v>
      </c>
      <c r="C256">
        <v>9507</v>
      </c>
      <c r="D256" t="s">
        <v>189</v>
      </c>
      <c r="G256">
        <v>1512595</v>
      </c>
      <c r="H256">
        <v>1570717</v>
      </c>
      <c r="I256">
        <v>2219782</v>
      </c>
      <c r="J256">
        <v>1369780</v>
      </c>
      <c r="K256">
        <v>1661436</v>
      </c>
      <c r="L256">
        <v>1555872</v>
      </c>
      <c r="M256">
        <v>1655446</v>
      </c>
      <c r="N256">
        <v>11545628</v>
      </c>
      <c r="O256">
        <v>1928833</v>
      </c>
      <c r="P256">
        <v>1217627</v>
      </c>
      <c r="Q256">
        <v>1508052</v>
      </c>
      <c r="R256">
        <v>1432912</v>
      </c>
      <c r="S256">
        <v>1786479</v>
      </c>
      <c r="T256">
        <v>1835731</v>
      </c>
      <c r="U256">
        <v>1746394</v>
      </c>
      <c r="V256">
        <v>11456028</v>
      </c>
      <c r="W256">
        <v>1337792</v>
      </c>
      <c r="X256">
        <v>2450413</v>
      </c>
      <c r="Y256">
        <v>3063301</v>
      </c>
      <c r="Z256">
        <v>1555556</v>
      </c>
      <c r="AA256">
        <v>1652115</v>
      </c>
      <c r="AB256">
        <v>1794148</v>
      </c>
      <c r="AC256">
        <v>1601755</v>
      </c>
      <c r="AD256">
        <v>13455080</v>
      </c>
      <c r="AE256">
        <v>2052080</v>
      </c>
      <c r="AF256">
        <v>1409653</v>
      </c>
      <c r="AG256">
        <v>1963024</v>
      </c>
      <c r="AH256">
        <v>1741856</v>
      </c>
      <c r="AI256">
        <v>2529241</v>
      </c>
      <c r="AJ256">
        <v>1632861</v>
      </c>
      <c r="AK256">
        <v>2172433</v>
      </c>
      <c r="AL256">
        <v>13501148</v>
      </c>
      <c r="AM256" t="s">
        <v>728</v>
      </c>
      <c r="AN256">
        <v>1826000</v>
      </c>
      <c r="AO256">
        <v>13402000</v>
      </c>
      <c r="AQ256" t="s">
        <v>115</v>
      </c>
      <c r="AR256" t="s">
        <v>116</v>
      </c>
      <c r="AS256">
        <v>63</v>
      </c>
      <c r="AT256">
        <v>60000</v>
      </c>
      <c r="AU256" t="s">
        <v>729</v>
      </c>
      <c r="AV256" t="s">
        <v>144</v>
      </c>
      <c r="AW256">
        <v>11456028</v>
      </c>
      <c r="AX256">
        <v>13501148</v>
      </c>
      <c r="AY256">
        <v>1909452</v>
      </c>
      <c r="AZ256">
        <v>16.53831216457</v>
      </c>
      <c r="BA256">
        <v>2045120</v>
      </c>
      <c r="BB256">
        <v>17.8519116747969</v>
      </c>
      <c r="BC256">
        <v>0.992239486669759</v>
      </c>
      <c r="BD256">
        <v>1.00342383694486</v>
      </c>
      <c r="BE256">
        <v>0.0111843502750971</v>
      </c>
      <c r="BF256">
        <v>0</v>
      </c>
    </row>
    <row r="257" spans="1:58" ht="15">
      <c r="A257" t="s">
        <v>730</v>
      </c>
      <c r="B257">
        <v>24509</v>
      </c>
      <c r="C257">
        <v>6461</v>
      </c>
      <c r="D257" t="s">
        <v>189</v>
      </c>
      <c r="N257">
        <v>22200000</v>
      </c>
      <c r="V257">
        <v>22400000</v>
      </c>
      <c r="AD257">
        <v>23300000</v>
      </c>
      <c r="AL257">
        <v>24000000</v>
      </c>
      <c r="AP257">
        <v>30700000</v>
      </c>
      <c r="AQ257" t="s">
        <v>120</v>
      </c>
      <c r="AR257" t="s">
        <v>116</v>
      </c>
      <c r="AS257">
        <v>65</v>
      </c>
      <c r="AT257">
        <v>35000</v>
      </c>
      <c r="AU257" t="s">
        <v>731</v>
      </c>
      <c r="AV257" t="s">
        <v>144</v>
      </c>
      <c r="AW257">
        <v>22400000</v>
      </c>
      <c r="AX257">
        <v>24000000</v>
      </c>
      <c r="AY257">
        <v>1100000</v>
      </c>
      <c r="AZ257">
        <v>4.95495495495495</v>
      </c>
      <c r="BA257">
        <v>1600000</v>
      </c>
      <c r="BB257">
        <v>7.14285714285714</v>
      </c>
      <c r="BC257">
        <v>1.00900900900901</v>
      </c>
      <c r="BD257">
        <v>1.03004291845494</v>
      </c>
      <c r="BE257">
        <v>0.0210339094459266</v>
      </c>
      <c r="BF257">
        <v>0</v>
      </c>
    </row>
    <row r="258" spans="1:58" ht="15">
      <c r="A258" t="s">
        <v>732</v>
      </c>
      <c r="B258">
        <v>25766</v>
      </c>
      <c r="C258">
        <v>8990</v>
      </c>
      <c r="D258" t="s">
        <v>113</v>
      </c>
      <c r="F258" t="s">
        <v>116</v>
      </c>
      <c r="G258">
        <v>3284006</v>
      </c>
      <c r="H258">
        <v>3168517</v>
      </c>
      <c r="I258">
        <v>4479338.2</v>
      </c>
      <c r="J258">
        <v>5804380</v>
      </c>
      <c r="K258">
        <v>4746060</v>
      </c>
      <c r="L258">
        <v>4436207</v>
      </c>
      <c r="M258">
        <v>4583031</v>
      </c>
      <c r="N258">
        <v>30501539.2</v>
      </c>
      <c r="O258">
        <v>2936963</v>
      </c>
      <c r="P258">
        <v>3806855</v>
      </c>
      <c r="Q258">
        <v>3078458.47</v>
      </c>
      <c r="R258">
        <v>1829511</v>
      </c>
      <c r="S258">
        <v>5270839</v>
      </c>
      <c r="T258">
        <v>4944947</v>
      </c>
      <c r="U258">
        <v>4147071</v>
      </c>
      <c r="V258">
        <v>26014644.47</v>
      </c>
      <c r="W258">
        <v>2910554</v>
      </c>
      <c r="X258">
        <v>3941642</v>
      </c>
      <c r="Y258">
        <v>3239255</v>
      </c>
      <c r="Z258">
        <v>5682546</v>
      </c>
      <c r="AA258">
        <v>4648705</v>
      </c>
      <c r="AB258">
        <v>4717993</v>
      </c>
      <c r="AC258">
        <v>4993482</v>
      </c>
      <c r="AD258">
        <v>30134177</v>
      </c>
      <c r="AE258">
        <v>2457273</v>
      </c>
      <c r="AF258">
        <v>3048343</v>
      </c>
      <c r="AG258">
        <v>6203956</v>
      </c>
      <c r="AH258">
        <v>4461697</v>
      </c>
      <c r="AI258">
        <v>4741452</v>
      </c>
      <c r="AJ258">
        <v>5157141</v>
      </c>
      <c r="AK258">
        <v>5231840</v>
      </c>
      <c r="AL258">
        <v>31301702</v>
      </c>
      <c r="AN258">
        <v>220421.46</v>
      </c>
      <c r="AO258">
        <v>19562076.51</v>
      </c>
      <c r="AP258">
        <v>19782497.97</v>
      </c>
      <c r="AQ258" t="s">
        <v>120</v>
      </c>
      <c r="AR258" t="s">
        <v>116</v>
      </c>
      <c r="AS258">
        <v>839</v>
      </c>
      <c r="AT258">
        <v>529853.55</v>
      </c>
      <c r="AV258" t="s">
        <v>144</v>
      </c>
      <c r="AW258">
        <v>26014644.47</v>
      </c>
      <c r="AX258">
        <v>31301702</v>
      </c>
      <c r="AY258">
        <v>-367362.199999999</v>
      </c>
      <c r="AZ258">
        <v>-1.20440544849618</v>
      </c>
      <c r="BA258">
        <v>5287057.53</v>
      </c>
      <c r="BB258">
        <v>20.3233895281445</v>
      </c>
      <c r="BC258">
        <v>0.852896121058704</v>
      </c>
      <c r="BD258">
        <v>1.03874421392029</v>
      </c>
      <c r="BE258">
        <v>0.18584809286159</v>
      </c>
      <c r="BF258">
        <v>0</v>
      </c>
    </row>
    <row r="259" spans="1:52" ht="15">
      <c r="A259" t="s">
        <v>733</v>
      </c>
      <c r="B259">
        <v>175</v>
      </c>
      <c r="C259">
        <v>70</v>
      </c>
      <c r="D259" t="s">
        <v>156</v>
      </c>
      <c r="E259" t="s">
        <v>734</v>
      </c>
      <c r="F259" t="s">
        <v>116</v>
      </c>
      <c r="G259">
        <v>133.25</v>
      </c>
      <c r="H259">
        <v>133.25</v>
      </c>
      <c r="I259">
        <v>133.25</v>
      </c>
      <c r="J259">
        <v>133.25</v>
      </c>
      <c r="K259">
        <v>133.25</v>
      </c>
      <c r="L259">
        <v>133.25</v>
      </c>
      <c r="M259">
        <v>133.25</v>
      </c>
      <c r="N259">
        <v>932.75</v>
      </c>
      <c r="W259">
        <v>133.25</v>
      </c>
      <c r="X259">
        <v>133.25</v>
      </c>
      <c r="Y259">
        <v>133.25</v>
      </c>
      <c r="Z259">
        <v>133.25</v>
      </c>
      <c r="AA259">
        <v>133.25</v>
      </c>
      <c r="AB259">
        <v>133.25</v>
      </c>
      <c r="AC259">
        <v>133.25</v>
      </c>
      <c r="AD259">
        <v>932.75</v>
      </c>
      <c r="AM259" t="s">
        <v>735</v>
      </c>
      <c r="AO259">
        <v>100000</v>
      </c>
      <c r="AP259">
        <v>100000</v>
      </c>
      <c r="AQ259" t="s">
        <v>120</v>
      </c>
      <c r="AR259" t="s">
        <v>116</v>
      </c>
      <c r="AS259">
        <v>0</v>
      </c>
      <c r="AT259">
        <v>0</v>
      </c>
      <c r="AU259" t="s">
        <v>736</v>
      </c>
      <c r="AV259" t="s">
        <v>129</v>
      </c>
      <c r="AY259">
        <v>0</v>
      </c>
      <c r="AZ259">
        <v>0</v>
      </c>
    </row>
    <row r="260" spans="1:52" ht="15">
      <c r="A260" t="s">
        <v>737</v>
      </c>
      <c r="B260">
        <v>28</v>
      </c>
      <c r="C260">
        <v>8</v>
      </c>
      <c r="D260" t="s">
        <v>156</v>
      </c>
      <c r="E260" t="s">
        <v>738</v>
      </c>
      <c r="F260" t="s">
        <v>116</v>
      </c>
      <c r="N260">
        <v>9041.67</v>
      </c>
      <c r="AD260">
        <v>9041.67</v>
      </c>
      <c r="AM260" t="s">
        <v>739</v>
      </c>
      <c r="AN260">
        <v>0</v>
      </c>
      <c r="AO260">
        <v>0</v>
      </c>
      <c r="AP260">
        <v>0</v>
      </c>
      <c r="AQ260" t="s">
        <v>120</v>
      </c>
      <c r="AR260" t="s">
        <v>116</v>
      </c>
      <c r="AS260">
        <v>0</v>
      </c>
      <c r="AT260">
        <v>0</v>
      </c>
      <c r="AU260" t="s">
        <v>740</v>
      </c>
      <c r="AV260" t="s">
        <v>129</v>
      </c>
      <c r="AY260">
        <v>0</v>
      </c>
      <c r="AZ260">
        <v>0</v>
      </c>
    </row>
    <row r="261" spans="1:58" ht="15">
      <c r="A261" t="s">
        <v>741</v>
      </c>
      <c r="B261">
        <v>33203</v>
      </c>
      <c r="C261">
        <v>8004</v>
      </c>
      <c r="D261" t="s">
        <v>156</v>
      </c>
      <c r="E261" t="s">
        <v>742</v>
      </c>
      <c r="G261">
        <v>808276</v>
      </c>
      <c r="H261">
        <v>740702</v>
      </c>
      <c r="I261">
        <v>2016265</v>
      </c>
      <c r="J261">
        <v>949664</v>
      </c>
      <c r="K261">
        <v>957080</v>
      </c>
      <c r="L261">
        <v>1015048</v>
      </c>
      <c r="M261">
        <v>902840</v>
      </c>
      <c r="N261">
        <v>7389875</v>
      </c>
      <c r="O261">
        <v>579012</v>
      </c>
      <c r="P261">
        <v>1058497</v>
      </c>
      <c r="Q261">
        <v>1869537</v>
      </c>
      <c r="R261">
        <v>945824</v>
      </c>
      <c r="S261">
        <v>1050360</v>
      </c>
      <c r="T261">
        <v>1305195</v>
      </c>
      <c r="U261">
        <v>1389781</v>
      </c>
      <c r="V261">
        <v>8198206</v>
      </c>
      <c r="W261">
        <v>783462</v>
      </c>
      <c r="X261">
        <v>1100641</v>
      </c>
      <c r="Y261">
        <v>1028609</v>
      </c>
      <c r="Z261">
        <v>1128997</v>
      </c>
      <c r="AA261">
        <v>689064</v>
      </c>
      <c r="AB261">
        <v>784696</v>
      </c>
      <c r="AC261">
        <v>615692</v>
      </c>
      <c r="AD261">
        <v>6131161</v>
      </c>
      <c r="AE261">
        <v>731834</v>
      </c>
      <c r="AF261">
        <v>863647</v>
      </c>
      <c r="AG261">
        <v>1995027</v>
      </c>
      <c r="AH261">
        <v>1346779</v>
      </c>
      <c r="AI261">
        <v>756927</v>
      </c>
      <c r="AJ261">
        <v>1308542</v>
      </c>
      <c r="AK261">
        <v>1808195</v>
      </c>
      <c r="AL261">
        <v>8810951</v>
      </c>
      <c r="AN261">
        <v>5000000</v>
      </c>
      <c r="AO261">
        <v>5780000</v>
      </c>
      <c r="AP261">
        <v>10780000</v>
      </c>
      <c r="AQ261" t="s">
        <v>115</v>
      </c>
      <c r="AR261" t="s">
        <v>116</v>
      </c>
      <c r="AS261">
        <v>157</v>
      </c>
      <c r="AT261">
        <v>65290</v>
      </c>
      <c r="AV261" t="s">
        <v>144</v>
      </c>
      <c r="AW261">
        <v>8198206</v>
      </c>
      <c r="AX261">
        <v>8810951</v>
      </c>
      <c r="AY261">
        <v>-1258714</v>
      </c>
      <c r="AZ261">
        <v>-17.0329538726974</v>
      </c>
      <c r="BA261">
        <v>612745</v>
      </c>
      <c r="BB261">
        <v>7.47413519494387</v>
      </c>
      <c r="BC261">
        <v>1.10938358226628</v>
      </c>
      <c r="BD261">
        <v>1.43707708866233</v>
      </c>
      <c r="BE261">
        <v>0.32769350639605</v>
      </c>
      <c r="BF261">
        <v>0</v>
      </c>
    </row>
    <row r="262" spans="1:58" ht="15">
      <c r="A262" t="s">
        <v>743</v>
      </c>
      <c r="B262">
        <v>16719</v>
      </c>
      <c r="C262">
        <v>4640</v>
      </c>
      <c r="D262" t="s">
        <v>189</v>
      </c>
      <c r="G262">
        <v>2619172</v>
      </c>
      <c r="H262">
        <v>2523360</v>
      </c>
      <c r="I262">
        <v>2275803</v>
      </c>
      <c r="J262">
        <v>2539739</v>
      </c>
      <c r="K262">
        <v>2565570</v>
      </c>
      <c r="L262">
        <v>457042</v>
      </c>
      <c r="M262">
        <v>2124754</v>
      </c>
      <c r="N262">
        <v>15105440</v>
      </c>
      <c r="O262">
        <v>2680907</v>
      </c>
      <c r="P262">
        <v>2877354</v>
      </c>
      <c r="Q262">
        <v>3422249</v>
      </c>
      <c r="R262">
        <v>2702039</v>
      </c>
      <c r="S262">
        <v>2580136</v>
      </c>
      <c r="T262">
        <v>3726887</v>
      </c>
      <c r="U262">
        <v>3111552</v>
      </c>
      <c r="V262">
        <v>21101124</v>
      </c>
      <c r="W262">
        <v>1063079</v>
      </c>
      <c r="X262">
        <v>3905389</v>
      </c>
      <c r="Y262">
        <v>1871923</v>
      </c>
      <c r="Z262">
        <v>2050214</v>
      </c>
      <c r="AA262">
        <v>2425228</v>
      </c>
      <c r="AB262">
        <v>2406320</v>
      </c>
      <c r="AC262">
        <v>2124754</v>
      </c>
      <c r="AD262">
        <v>15846907</v>
      </c>
      <c r="AE262">
        <v>2645207</v>
      </c>
      <c r="AF262">
        <v>1935054</v>
      </c>
      <c r="AG262">
        <v>1376869</v>
      </c>
      <c r="AH262">
        <v>2368021</v>
      </c>
      <c r="AI262">
        <v>2263949</v>
      </c>
      <c r="AJ262">
        <v>2790397</v>
      </c>
      <c r="AK262">
        <v>3769693</v>
      </c>
      <c r="AL262">
        <v>17149190</v>
      </c>
      <c r="AO262">
        <v>30298947</v>
      </c>
      <c r="AP262">
        <v>30298947</v>
      </c>
      <c r="AQ262" t="s">
        <v>115</v>
      </c>
      <c r="AR262" t="s">
        <v>116</v>
      </c>
      <c r="AS262">
        <v>1</v>
      </c>
      <c r="AT262">
        <v>66772</v>
      </c>
      <c r="AU262" t="s">
        <v>744</v>
      </c>
      <c r="AV262" t="s">
        <v>144</v>
      </c>
      <c r="AW262">
        <v>21101124</v>
      </c>
      <c r="AX262">
        <v>17149190</v>
      </c>
      <c r="AY262">
        <v>741467</v>
      </c>
      <c r="AZ262">
        <v>4.90860908387971</v>
      </c>
      <c r="BA262">
        <v>-3951934</v>
      </c>
      <c r="BB262">
        <v>-18.7285473513165</v>
      </c>
      <c r="BC262">
        <v>1.39692216843733</v>
      </c>
      <c r="BD262">
        <v>1.08217900187084</v>
      </c>
      <c r="BE262">
        <v>-0.314743166566493</v>
      </c>
      <c r="BF262">
        <v>0</v>
      </c>
    </row>
    <row r="263" spans="1:49" ht="15">
      <c r="A263" t="s">
        <v>745</v>
      </c>
      <c r="B263">
        <v>32206</v>
      </c>
      <c r="C263">
        <v>8794</v>
      </c>
      <c r="D263" t="s">
        <v>189</v>
      </c>
      <c r="F263" t="s">
        <v>116</v>
      </c>
      <c r="G263">
        <v>818598</v>
      </c>
      <c r="H263">
        <v>1129065</v>
      </c>
      <c r="I263">
        <v>718195</v>
      </c>
      <c r="J263">
        <v>311346</v>
      </c>
      <c r="K263">
        <v>1215904</v>
      </c>
      <c r="L263">
        <v>1169049</v>
      </c>
      <c r="M263">
        <v>1096272</v>
      </c>
      <c r="O263">
        <v>1</v>
      </c>
      <c r="P263">
        <v>712861</v>
      </c>
      <c r="Q263">
        <v>41678</v>
      </c>
      <c r="R263">
        <v>901701</v>
      </c>
      <c r="S263">
        <v>1920611</v>
      </c>
      <c r="T263">
        <v>1147051</v>
      </c>
      <c r="U263">
        <v>721316</v>
      </c>
      <c r="W263">
        <v>769210</v>
      </c>
      <c r="X263">
        <v>1050999</v>
      </c>
      <c r="Y263">
        <v>1106001</v>
      </c>
      <c r="Z263">
        <v>335666</v>
      </c>
      <c r="AA263">
        <v>524902</v>
      </c>
      <c r="AB263">
        <v>1145199</v>
      </c>
      <c r="AE263">
        <v>780588</v>
      </c>
      <c r="AF263">
        <v>759496</v>
      </c>
      <c r="AG263">
        <v>1024855</v>
      </c>
      <c r="AH263">
        <v>1088639</v>
      </c>
      <c r="AI263">
        <v>1645845</v>
      </c>
      <c r="AJ263">
        <v>1052405</v>
      </c>
      <c r="AM263" t="s">
        <v>746</v>
      </c>
      <c r="AO263">
        <v>12846650</v>
      </c>
      <c r="AP263">
        <v>12846650</v>
      </c>
      <c r="AQ263" t="s">
        <v>120</v>
      </c>
      <c r="AR263" t="s">
        <v>116</v>
      </c>
      <c r="AS263">
        <v>620</v>
      </c>
      <c r="AT263">
        <v>281147</v>
      </c>
      <c r="AU263" t="s">
        <v>747</v>
      </c>
      <c r="AV263" t="s">
        <v>144</v>
      </c>
      <c r="AW263">
        <v>5445219</v>
      </c>
    </row>
    <row r="264" spans="1:58" ht="15">
      <c r="A264" t="s">
        <v>748</v>
      </c>
      <c r="B264">
        <v>4074</v>
      </c>
      <c r="C264">
        <v>1658</v>
      </c>
      <c r="D264" t="s">
        <v>189</v>
      </c>
      <c r="G264">
        <v>107842.17</v>
      </c>
      <c r="H264">
        <v>57994.23</v>
      </c>
      <c r="I264">
        <v>181063.9</v>
      </c>
      <c r="J264">
        <v>7137.08</v>
      </c>
      <c r="K264">
        <v>459093.86</v>
      </c>
      <c r="L264">
        <v>176003.67</v>
      </c>
      <c r="M264">
        <v>199374.99</v>
      </c>
      <c r="N264">
        <v>1188509.9</v>
      </c>
      <c r="O264">
        <v>44879.19</v>
      </c>
      <c r="P264">
        <v>117363.54</v>
      </c>
      <c r="Q264">
        <v>49700.37</v>
      </c>
      <c r="R264">
        <v>125610.04</v>
      </c>
      <c r="S264">
        <v>36875.68</v>
      </c>
      <c r="T264">
        <v>284120.35</v>
      </c>
      <c r="U264">
        <v>75588.79</v>
      </c>
      <c r="V264">
        <v>734137.96</v>
      </c>
      <c r="W264">
        <v>99110.36</v>
      </c>
      <c r="X264">
        <v>78445</v>
      </c>
      <c r="Y264">
        <v>545542.49</v>
      </c>
      <c r="Z264">
        <v>10036.56</v>
      </c>
      <c r="AA264">
        <v>391197.31</v>
      </c>
      <c r="AB264">
        <v>106582.68</v>
      </c>
      <c r="AC264">
        <v>119952</v>
      </c>
      <c r="AD264">
        <v>1350866.4</v>
      </c>
      <c r="AE264">
        <v>31161.73</v>
      </c>
      <c r="AF264">
        <v>121454.26</v>
      </c>
      <c r="AG264">
        <v>71733.13</v>
      </c>
      <c r="AH264">
        <v>93998.09</v>
      </c>
      <c r="AI264">
        <v>74882.08</v>
      </c>
      <c r="AJ264">
        <v>114646.08</v>
      </c>
      <c r="AK264">
        <v>41948.53</v>
      </c>
      <c r="AL264">
        <v>549823.9</v>
      </c>
      <c r="AM264" t="s">
        <v>749</v>
      </c>
      <c r="AN264">
        <v>398699</v>
      </c>
      <c r="AP264">
        <v>398699</v>
      </c>
      <c r="AQ264" t="s">
        <v>242</v>
      </c>
      <c r="AR264" t="s">
        <v>116</v>
      </c>
      <c r="AS264">
        <v>0</v>
      </c>
      <c r="AT264">
        <v>0</v>
      </c>
      <c r="AU264" t="s">
        <v>750</v>
      </c>
      <c r="AV264" t="s">
        <v>122</v>
      </c>
      <c r="AW264">
        <v>734137.96</v>
      </c>
      <c r="AX264">
        <v>549823.9</v>
      </c>
      <c r="AY264">
        <v>162356.5</v>
      </c>
      <c r="AZ264">
        <v>13.6605088438893</v>
      </c>
      <c r="BA264">
        <v>-184314.06</v>
      </c>
      <c r="BB264">
        <v>-25.1061884880602</v>
      </c>
      <c r="BC264">
        <v>0.617696125206866</v>
      </c>
      <c r="BD264">
        <v>0.407015749299857</v>
      </c>
      <c r="BE264">
        <v>-0.210680375907009</v>
      </c>
      <c r="BF264">
        <v>0</v>
      </c>
    </row>
    <row r="265" spans="1:58" ht="15">
      <c r="A265" t="s">
        <v>751</v>
      </c>
      <c r="B265">
        <v>30700</v>
      </c>
      <c r="C265">
        <v>6262</v>
      </c>
      <c r="D265" t="s">
        <v>189</v>
      </c>
      <c r="M265">
        <v>1430000</v>
      </c>
      <c r="N265">
        <v>1430000</v>
      </c>
      <c r="U265">
        <v>3550000</v>
      </c>
      <c r="V265">
        <v>3550000</v>
      </c>
      <c r="AC265">
        <v>2530000</v>
      </c>
      <c r="AD265">
        <v>2530000</v>
      </c>
      <c r="AK265">
        <v>3890000</v>
      </c>
      <c r="AL265">
        <v>3890000</v>
      </c>
      <c r="AP265">
        <v>5300000</v>
      </c>
      <c r="AQ265" t="s">
        <v>120</v>
      </c>
      <c r="AR265" t="s">
        <v>116</v>
      </c>
      <c r="AS265">
        <v>152</v>
      </c>
      <c r="AT265">
        <v>33021</v>
      </c>
      <c r="AU265" t="s">
        <v>752</v>
      </c>
      <c r="AV265" t="s">
        <v>144</v>
      </c>
      <c r="AW265">
        <v>3550000</v>
      </c>
      <c r="AX265">
        <v>3890000</v>
      </c>
      <c r="AY265">
        <v>1100000</v>
      </c>
      <c r="AZ265">
        <v>76.9230769230769</v>
      </c>
      <c r="BA265">
        <v>340000</v>
      </c>
      <c r="BB265">
        <v>9.57746478873239</v>
      </c>
      <c r="BC265">
        <v>2.48251748251748</v>
      </c>
      <c r="BD265">
        <v>1.53754940711462</v>
      </c>
      <c r="BE265">
        <v>-0.944968075402858</v>
      </c>
      <c r="BF265">
        <v>0</v>
      </c>
    </row>
    <row r="266" spans="1:58" ht="15">
      <c r="A266" t="s">
        <v>753</v>
      </c>
      <c r="B266">
        <v>30000</v>
      </c>
      <c r="C266">
        <v>1104</v>
      </c>
      <c r="D266" t="s">
        <v>113</v>
      </c>
      <c r="G266">
        <v>702030.84</v>
      </c>
      <c r="H266">
        <v>772692.99</v>
      </c>
      <c r="I266">
        <v>896156.71</v>
      </c>
      <c r="J266">
        <v>653869.88</v>
      </c>
      <c r="K266">
        <v>1105583.18</v>
      </c>
      <c r="L266">
        <v>828422.37</v>
      </c>
      <c r="M266">
        <v>1276720.31</v>
      </c>
      <c r="N266">
        <v>6235476.28</v>
      </c>
      <c r="O266">
        <v>713316.18</v>
      </c>
      <c r="P266">
        <v>720522.86</v>
      </c>
      <c r="Q266">
        <v>725041.97</v>
      </c>
      <c r="R266">
        <v>734194.81</v>
      </c>
      <c r="S266">
        <v>787767.29</v>
      </c>
      <c r="T266">
        <v>652127.31</v>
      </c>
      <c r="U266">
        <v>757880.51</v>
      </c>
      <c r="V266">
        <v>5090850.93</v>
      </c>
      <c r="W266">
        <v>921293.4</v>
      </c>
      <c r="X266">
        <v>908343.66</v>
      </c>
      <c r="Y266">
        <v>2492419.93</v>
      </c>
      <c r="Z266">
        <v>256161.03</v>
      </c>
      <c r="AA266">
        <v>340426.13</v>
      </c>
      <c r="AB266">
        <v>535309.79</v>
      </c>
      <c r="AC266">
        <v>772681.02</v>
      </c>
      <c r="AD266">
        <v>6226634.96</v>
      </c>
      <c r="AE266">
        <v>808367.87</v>
      </c>
      <c r="AF266">
        <v>748052.11</v>
      </c>
      <c r="AG266">
        <v>892066.91</v>
      </c>
      <c r="AH266">
        <v>895888.73</v>
      </c>
      <c r="AI266">
        <v>882235.8</v>
      </c>
      <c r="AJ266">
        <v>870590.08</v>
      </c>
      <c r="AK266">
        <v>918427.66</v>
      </c>
      <c r="AL266">
        <v>6015629.16</v>
      </c>
      <c r="AM266" t="s">
        <v>754</v>
      </c>
      <c r="AO266">
        <v>21042302.19</v>
      </c>
      <c r="AP266">
        <v>21042302.19</v>
      </c>
      <c r="AQ266" t="s">
        <v>120</v>
      </c>
      <c r="AR266" t="s">
        <v>116</v>
      </c>
      <c r="AS266">
        <v>8</v>
      </c>
      <c r="AT266">
        <v>8380.68</v>
      </c>
      <c r="AU266" t="s">
        <v>755</v>
      </c>
      <c r="AV266" t="s">
        <v>144</v>
      </c>
      <c r="AW266">
        <v>5090850.93</v>
      </c>
      <c r="AX266">
        <v>6015629.16</v>
      </c>
      <c r="AY266">
        <v>-8841.31999999844</v>
      </c>
      <c r="AZ266">
        <v>-0.141790612344346</v>
      </c>
      <c r="BA266">
        <v>924778.23</v>
      </c>
      <c r="BB266">
        <v>18.1654941917539</v>
      </c>
      <c r="BC266">
        <v>0.816433372752723</v>
      </c>
      <c r="BD266">
        <v>0.966112386328168</v>
      </c>
      <c r="BE266">
        <v>0.149679013575446</v>
      </c>
      <c r="BF266">
        <v>0</v>
      </c>
    </row>
    <row r="267" spans="1:58" ht="15">
      <c r="A267" t="s">
        <v>756</v>
      </c>
      <c r="B267">
        <v>12794</v>
      </c>
      <c r="C267">
        <v>5322</v>
      </c>
      <c r="D267" t="s">
        <v>189</v>
      </c>
      <c r="F267" t="s">
        <v>127</v>
      </c>
      <c r="G267">
        <v>297078.21</v>
      </c>
      <c r="H267">
        <v>541609.05</v>
      </c>
      <c r="I267">
        <v>1588982.32</v>
      </c>
      <c r="J267">
        <v>137379.07</v>
      </c>
      <c r="K267">
        <v>326548.23</v>
      </c>
      <c r="L267">
        <v>242634</v>
      </c>
      <c r="M267">
        <v>367757.95</v>
      </c>
      <c r="N267">
        <v>3501988.83</v>
      </c>
      <c r="O267">
        <v>59472.98</v>
      </c>
      <c r="P267">
        <v>859858.55</v>
      </c>
      <c r="Q267">
        <v>736045.54</v>
      </c>
      <c r="R267">
        <v>228510.6</v>
      </c>
      <c r="S267">
        <v>23232</v>
      </c>
      <c r="T267">
        <v>1128413.78</v>
      </c>
      <c r="U267">
        <v>33203.48</v>
      </c>
      <c r="V267">
        <v>3068736.93</v>
      </c>
      <c r="W267">
        <v>255249.41</v>
      </c>
      <c r="X267">
        <v>703801.08</v>
      </c>
      <c r="Y267">
        <v>1218702.64</v>
      </c>
      <c r="Z267">
        <v>97294.63</v>
      </c>
      <c r="AA267">
        <v>228145.48</v>
      </c>
      <c r="AB267">
        <v>241568.77</v>
      </c>
      <c r="AC267">
        <v>736181.11</v>
      </c>
      <c r="AD267">
        <v>3480943.12</v>
      </c>
      <c r="AE267">
        <v>48513.16</v>
      </c>
      <c r="AF267">
        <v>917146.94</v>
      </c>
      <c r="AG267">
        <v>776193.21</v>
      </c>
      <c r="AH267">
        <v>249865.67</v>
      </c>
      <c r="AI267">
        <v>-80.08</v>
      </c>
      <c r="AJ267">
        <v>1141503.37</v>
      </c>
      <c r="AK267">
        <v>10323.97</v>
      </c>
      <c r="AL267">
        <v>3143466.24</v>
      </c>
      <c r="AM267" t="s">
        <v>757</v>
      </c>
      <c r="AP267">
        <v>6347896</v>
      </c>
      <c r="AQ267" t="s">
        <v>115</v>
      </c>
      <c r="AR267" t="s">
        <v>116</v>
      </c>
      <c r="AS267">
        <v>969</v>
      </c>
      <c r="AT267">
        <v>288928.7</v>
      </c>
      <c r="AV267" t="s">
        <v>144</v>
      </c>
      <c r="AW267">
        <v>3068736.93</v>
      </c>
      <c r="AX267">
        <v>3143466.24</v>
      </c>
      <c r="AY267">
        <v>-21045.71</v>
      </c>
      <c r="AZ267">
        <v>-0.60096450964408</v>
      </c>
      <c r="BA267">
        <v>74729.3100000001</v>
      </c>
      <c r="BB267">
        <v>2.43518136955454</v>
      </c>
      <c r="BC267">
        <v>0.876284042859154</v>
      </c>
      <c r="BD267">
        <v>0.903050159578591</v>
      </c>
      <c r="BE267">
        <v>0.0267661167194371</v>
      </c>
      <c r="BF267">
        <v>0</v>
      </c>
    </row>
    <row r="268" spans="1:58" ht="15">
      <c r="A268" t="s">
        <v>758</v>
      </c>
      <c r="B268">
        <v>31687</v>
      </c>
      <c r="C268">
        <v>9602</v>
      </c>
      <c r="D268" t="s">
        <v>113</v>
      </c>
      <c r="F268" t="s">
        <v>116</v>
      </c>
      <c r="G268">
        <v>791310.68</v>
      </c>
      <c r="H268">
        <v>1019810.4</v>
      </c>
      <c r="I268">
        <v>1317541.28</v>
      </c>
      <c r="J268">
        <v>940942.77</v>
      </c>
      <c r="K268">
        <v>916075.59</v>
      </c>
      <c r="L268">
        <v>872550.81</v>
      </c>
      <c r="M268">
        <v>1081539.16</v>
      </c>
      <c r="N268">
        <v>6939770.69</v>
      </c>
      <c r="O268">
        <v>942295.32</v>
      </c>
      <c r="P268">
        <v>1049071.25</v>
      </c>
      <c r="Q268">
        <v>992210.53</v>
      </c>
      <c r="R268">
        <v>1413338.07</v>
      </c>
      <c r="S268">
        <v>1455768.11</v>
      </c>
      <c r="T268">
        <v>1356591.21</v>
      </c>
      <c r="U268">
        <v>1401544.95</v>
      </c>
      <c r="V268">
        <v>8610819.44</v>
      </c>
      <c r="W268">
        <v>835368.15</v>
      </c>
      <c r="X268">
        <v>956169.14</v>
      </c>
      <c r="Y268">
        <v>1088149.48</v>
      </c>
      <c r="Z268">
        <v>911110.81</v>
      </c>
      <c r="AA268">
        <v>922396.61</v>
      </c>
      <c r="AB268">
        <v>900827.71</v>
      </c>
      <c r="AC268">
        <v>1120361.87</v>
      </c>
      <c r="AD268">
        <v>6734383.77</v>
      </c>
      <c r="AE268">
        <v>763062.32</v>
      </c>
      <c r="AF268">
        <v>1015035.8</v>
      </c>
      <c r="AG268">
        <v>1647270.62</v>
      </c>
      <c r="AH268">
        <v>1569114.44</v>
      </c>
      <c r="AI268">
        <v>1376425.38</v>
      </c>
      <c r="AJ268">
        <v>1713498.9</v>
      </c>
      <c r="AK268">
        <v>1278479.42</v>
      </c>
      <c r="AL268">
        <v>9362886.88</v>
      </c>
      <c r="AM268" t="s">
        <v>759</v>
      </c>
      <c r="AN268">
        <v>0</v>
      </c>
      <c r="AO268">
        <v>8317959</v>
      </c>
      <c r="AP268">
        <v>8317959</v>
      </c>
      <c r="AQ268" t="s">
        <v>132</v>
      </c>
      <c r="AR268" t="s">
        <v>116</v>
      </c>
      <c r="AS268">
        <v>1014</v>
      </c>
      <c r="AU268" t="s">
        <v>760</v>
      </c>
      <c r="AV268" t="s">
        <v>144</v>
      </c>
      <c r="AW268">
        <v>8610819.44</v>
      </c>
      <c r="AX268">
        <v>9362886.88</v>
      </c>
      <c r="AY268">
        <v>-205386.920000002</v>
      </c>
      <c r="AZ268">
        <v>-2.95956349531776</v>
      </c>
      <c r="BA268">
        <v>752067.439999999</v>
      </c>
      <c r="BB268">
        <v>8.73398223293833</v>
      </c>
      <c r="BC268">
        <v>1.24079307871194</v>
      </c>
      <c r="BD268">
        <v>1.39031085839054</v>
      </c>
      <c r="BE268">
        <v>0.149517779678595</v>
      </c>
      <c r="BF268">
        <v>0</v>
      </c>
    </row>
    <row r="269" spans="1:58" ht="15">
      <c r="A269" t="s">
        <v>761</v>
      </c>
      <c r="B269">
        <v>1129</v>
      </c>
      <c r="C269">
        <v>342</v>
      </c>
      <c r="D269" t="s">
        <v>113</v>
      </c>
      <c r="E269" t="s">
        <v>762</v>
      </c>
      <c r="F269" t="s">
        <v>127</v>
      </c>
      <c r="G269">
        <v>36665</v>
      </c>
      <c r="H269">
        <v>46082</v>
      </c>
      <c r="I269">
        <v>46612</v>
      </c>
      <c r="J269">
        <v>45357</v>
      </c>
      <c r="K269">
        <v>44646</v>
      </c>
      <c r="L269">
        <v>47812</v>
      </c>
      <c r="M269">
        <v>48896</v>
      </c>
      <c r="N269">
        <v>316070</v>
      </c>
      <c r="O269">
        <v>13363</v>
      </c>
      <c r="P269">
        <v>17056</v>
      </c>
      <c r="Q269">
        <v>81407</v>
      </c>
      <c r="R269">
        <v>14068</v>
      </c>
      <c r="S269">
        <v>13387</v>
      </c>
      <c r="T269">
        <v>80518</v>
      </c>
      <c r="U269">
        <v>14692</v>
      </c>
      <c r="V269">
        <v>234491</v>
      </c>
      <c r="W269">
        <v>83024</v>
      </c>
      <c r="X269">
        <v>47488</v>
      </c>
      <c r="Y269">
        <v>82702</v>
      </c>
      <c r="Z269">
        <v>6536</v>
      </c>
      <c r="AA269">
        <v>48129</v>
      </c>
      <c r="AB269">
        <v>107173</v>
      </c>
      <c r="AC269">
        <v>7118</v>
      </c>
      <c r="AD269">
        <v>382170</v>
      </c>
      <c r="AE269">
        <v>13968</v>
      </c>
      <c r="AF269">
        <v>13326</v>
      </c>
      <c r="AG269">
        <v>79205</v>
      </c>
      <c r="AH269">
        <v>15660</v>
      </c>
      <c r="AI269">
        <v>13274</v>
      </c>
      <c r="AJ269">
        <v>79516</v>
      </c>
      <c r="AK269">
        <v>14955</v>
      </c>
      <c r="AL269">
        <v>229904</v>
      </c>
      <c r="AM269" t="s">
        <v>763</v>
      </c>
      <c r="AN269">
        <v>0</v>
      </c>
      <c r="AO269">
        <v>1000000</v>
      </c>
      <c r="AP269">
        <v>1000000</v>
      </c>
      <c r="AQ269" t="s">
        <v>120</v>
      </c>
      <c r="AR269" t="s">
        <v>116</v>
      </c>
      <c r="AS269">
        <v>0</v>
      </c>
      <c r="AT269">
        <v>0</v>
      </c>
      <c r="AV269" t="s">
        <v>117</v>
      </c>
      <c r="AW269">
        <v>234491</v>
      </c>
      <c r="AX269">
        <v>229904</v>
      </c>
      <c r="AY269">
        <v>66100</v>
      </c>
      <c r="AZ269">
        <v>20.9130888727181</v>
      </c>
      <c r="BA269">
        <v>-4587</v>
      </c>
      <c r="BB269">
        <v>-1.95615183525167</v>
      </c>
      <c r="BC269">
        <v>0.741895782579808</v>
      </c>
      <c r="BD269">
        <v>0.601575215218358</v>
      </c>
      <c r="BE269">
        <v>-0.14032056736145</v>
      </c>
      <c r="BF269">
        <v>0</v>
      </c>
    </row>
    <row r="270" spans="1:58" ht="15">
      <c r="A270" t="s">
        <v>764</v>
      </c>
      <c r="B270">
        <v>22968</v>
      </c>
      <c r="C270">
        <v>3877</v>
      </c>
      <c r="D270" t="s">
        <v>189</v>
      </c>
      <c r="G270">
        <v>442100</v>
      </c>
      <c r="I270">
        <v>988131</v>
      </c>
      <c r="K270">
        <v>1219129</v>
      </c>
      <c r="M270">
        <v>499672</v>
      </c>
      <c r="N270">
        <v>3149032</v>
      </c>
      <c r="O270">
        <v>760529</v>
      </c>
      <c r="Q270">
        <v>1825064</v>
      </c>
      <c r="S270">
        <v>26387</v>
      </c>
      <c r="U270">
        <v>1067689</v>
      </c>
      <c r="V270">
        <v>3679669</v>
      </c>
      <c r="W270">
        <v>499672</v>
      </c>
      <c r="Y270">
        <v>1243637</v>
      </c>
      <c r="AA270">
        <v>1219417</v>
      </c>
      <c r="AC270">
        <v>472674</v>
      </c>
      <c r="AD270">
        <v>3435399</v>
      </c>
      <c r="AE270">
        <v>794282</v>
      </c>
      <c r="AG270">
        <v>1850518</v>
      </c>
      <c r="AK270">
        <v>941729</v>
      </c>
      <c r="AL270">
        <v>3586529</v>
      </c>
      <c r="AM270" t="s">
        <v>765</v>
      </c>
      <c r="AN270">
        <v>7345637</v>
      </c>
      <c r="AO270">
        <v>1781008</v>
      </c>
      <c r="AP270">
        <v>9126644</v>
      </c>
      <c r="AQ270" t="s">
        <v>115</v>
      </c>
      <c r="AR270" t="s">
        <v>116</v>
      </c>
      <c r="AS270">
        <v>341</v>
      </c>
      <c r="AT270">
        <v>76447.31</v>
      </c>
      <c r="AU270" t="s">
        <v>766</v>
      </c>
      <c r="AV270" t="s">
        <v>144</v>
      </c>
      <c r="AW270">
        <v>3679669</v>
      </c>
      <c r="AX270">
        <v>3586529</v>
      </c>
      <c r="AY270">
        <v>286367</v>
      </c>
      <c r="AZ270">
        <v>9.09381041539114</v>
      </c>
      <c r="BA270">
        <v>-93140</v>
      </c>
      <c r="BB270">
        <v>-2.53120593183789</v>
      </c>
      <c r="BC270">
        <v>1.16850797324384</v>
      </c>
      <c r="BD270">
        <v>1.04399197880654</v>
      </c>
      <c r="BE270">
        <v>-0.124515994437304</v>
      </c>
      <c r="BF270">
        <v>0</v>
      </c>
    </row>
    <row r="271" spans="1:58" ht="15">
      <c r="A271" t="s">
        <v>767</v>
      </c>
      <c r="B271">
        <v>9300</v>
      </c>
      <c r="C271">
        <v>2939</v>
      </c>
      <c r="D271" t="s">
        <v>189</v>
      </c>
      <c r="F271" t="s">
        <v>116</v>
      </c>
      <c r="G271">
        <v>449010</v>
      </c>
      <c r="H271">
        <v>434712</v>
      </c>
      <c r="I271">
        <v>469279</v>
      </c>
      <c r="J271">
        <v>590799</v>
      </c>
      <c r="K271">
        <v>585892</v>
      </c>
      <c r="L271">
        <v>581072</v>
      </c>
      <c r="M271">
        <v>537995</v>
      </c>
      <c r="N271">
        <v>3648759</v>
      </c>
      <c r="O271">
        <v>484658</v>
      </c>
      <c r="P271">
        <v>419723</v>
      </c>
      <c r="Q271">
        <v>508725</v>
      </c>
      <c r="R271">
        <v>540023</v>
      </c>
      <c r="S271">
        <v>749790</v>
      </c>
      <c r="T271">
        <v>604965</v>
      </c>
      <c r="U271">
        <v>765712</v>
      </c>
      <c r="V271">
        <v>4073596</v>
      </c>
      <c r="W271">
        <v>393686</v>
      </c>
      <c r="X271">
        <v>519483</v>
      </c>
      <c r="Y271">
        <v>529060</v>
      </c>
      <c r="Z271">
        <v>585359</v>
      </c>
      <c r="AA271">
        <v>563597</v>
      </c>
      <c r="AB271">
        <v>616513</v>
      </c>
      <c r="AC271">
        <v>585654</v>
      </c>
      <c r="AD271">
        <v>3793352</v>
      </c>
      <c r="AE271">
        <v>469037</v>
      </c>
      <c r="AF271">
        <v>428311</v>
      </c>
      <c r="AG271">
        <v>693305</v>
      </c>
      <c r="AH271">
        <v>644539</v>
      </c>
      <c r="AI271">
        <v>826420</v>
      </c>
      <c r="AJ271">
        <v>651034</v>
      </c>
      <c r="AK271">
        <v>832207</v>
      </c>
      <c r="AL271">
        <v>4544853</v>
      </c>
      <c r="AM271" t="s">
        <v>768</v>
      </c>
      <c r="AN271">
        <v>0</v>
      </c>
      <c r="AO271">
        <v>6813084</v>
      </c>
      <c r="AP271">
        <v>6813084</v>
      </c>
      <c r="AQ271" t="s">
        <v>120</v>
      </c>
      <c r="AR271" t="s">
        <v>116</v>
      </c>
      <c r="AS271">
        <v>7</v>
      </c>
      <c r="AT271">
        <v>2634.5</v>
      </c>
      <c r="AV271" t="s">
        <v>122</v>
      </c>
      <c r="AW271">
        <v>4073596</v>
      </c>
      <c r="AX271">
        <v>4544853</v>
      </c>
      <c r="AY271">
        <v>144593</v>
      </c>
      <c r="AZ271">
        <v>3.96279940659276</v>
      </c>
      <c r="BA271">
        <v>471257</v>
      </c>
      <c r="BB271">
        <v>11.5685747923947</v>
      </c>
      <c r="BC271">
        <v>1.11643328594736</v>
      </c>
      <c r="BD271">
        <v>1.19811000930048</v>
      </c>
      <c r="BE271">
        <v>0.0816767233531224</v>
      </c>
      <c r="BF271">
        <v>0</v>
      </c>
    </row>
    <row r="272" spans="1:58" ht="15">
      <c r="A272" t="s">
        <v>769</v>
      </c>
      <c r="B272">
        <v>9842</v>
      </c>
      <c r="C272">
        <v>2449</v>
      </c>
      <c r="D272" t="s">
        <v>189</v>
      </c>
      <c r="F272" t="s">
        <v>116</v>
      </c>
      <c r="G272">
        <v>1005320</v>
      </c>
      <c r="H272">
        <v>1193674</v>
      </c>
      <c r="I272">
        <v>1399605</v>
      </c>
      <c r="J272">
        <v>1825001</v>
      </c>
      <c r="K272">
        <v>2030654</v>
      </c>
      <c r="L272">
        <v>2244357</v>
      </c>
      <c r="M272">
        <v>2484802</v>
      </c>
      <c r="N272">
        <v>12183413</v>
      </c>
      <c r="O272">
        <v>1076577</v>
      </c>
      <c r="P272">
        <v>1314781</v>
      </c>
      <c r="Q272">
        <v>1659615</v>
      </c>
      <c r="R272">
        <v>1876122</v>
      </c>
      <c r="S272">
        <v>2215116</v>
      </c>
      <c r="T272">
        <v>2487884</v>
      </c>
      <c r="U272">
        <v>2816600</v>
      </c>
      <c r="V272">
        <v>13446695</v>
      </c>
      <c r="W272">
        <v>951352</v>
      </c>
      <c r="X272">
        <v>1118437</v>
      </c>
      <c r="Y272">
        <v>1326387</v>
      </c>
      <c r="Z272">
        <v>1550250</v>
      </c>
      <c r="AA272">
        <v>1986368</v>
      </c>
      <c r="AB272">
        <v>2213826</v>
      </c>
      <c r="AC272">
        <v>2452611</v>
      </c>
      <c r="AD272">
        <v>11599231</v>
      </c>
      <c r="AE272">
        <v>1156387</v>
      </c>
      <c r="AF272">
        <v>1390360</v>
      </c>
      <c r="AG272">
        <v>1761742</v>
      </c>
      <c r="AH272">
        <v>2065306</v>
      </c>
      <c r="AI272">
        <v>2416062</v>
      </c>
      <c r="AJ272">
        <v>2704947</v>
      </c>
      <c r="AK272">
        <v>3107097</v>
      </c>
      <c r="AL272">
        <v>14601901</v>
      </c>
      <c r="AM272" t="s">
        <v>770</v>
      </c>
      <c r="AN272">
        <v>0</v>
      </c>
      <c r="AO272">
        <v>3405823</v>
      </c>
      <c r="AP272">
        <v>3405823</v>
      </c>
      <c r="AQ272" t="s">
        <v>115</v>
      </c>
      <c r="AR272" t="s">
        <v>116</v>
      </c>
      <c r="AS272">
        <v>115</v>
      </c>
      <c r="AT272">
        <v>21861</v>
      </c>
      <c r="AV272" t="s">
        <v>122</v>
      </c>
      <c r="AW272">
        <v>13446695</v>
      </c>
      <c r="AX272">
        <v>14601901</v>
      </c>
      <c r="AY272">
        <v>-584182</v>
      </c>
      <c r="AZ272">
        <v>-4.79489614281318</v>
      </c>
      <c r="BA272">
        <v>1155206</v>
      </c>
      <c r="BB272">
        <v>8.59100321677557</v>
      </c>
      <c r="BC272">
        <v>1.10368867902615</v>
      </c>
      <c r="BD272">
        <v>1.25886802323361</v>
      </c>
      <c r="BE272">
        <v>0.155179344207461</v>
      </c>
      <c r="BF272">
        <v>0</v>
      </c>
    </row>
    <row r="273" spans="1:58" ht="15">
      <c r="A273" t="s">
        <v>771</v>
      </c>
      <c r="B273">
        <v>16126</v>
      </c>
      <c r="C273">
        <v>4474</v>
      </c>
      <c r="D273" t="s">
        <v>113</v>
      </c>
      <c r="G273">
        <v>334919</v>
      </c>
      <c r="H273">
        <v>243945</v>
      </c>
      <c r="I273">
        <v>568020</v>
      </c>
      <c r="J273">
        <v>289162</v>
      </c>
      <c r="K273">
        <v>357350</v>
      </c>
      <c r="L273">
        <v>299155</v>
      </c>
      <c r="M273">
        <v>335926</v>
      </c>
      <c r="N273">
        <v>2428477</v>
      </c>
      <c r="O273">
        <v>291035.85</v>
      </c>
      <c r="P273">
        <v>366259.86</v>
      </c>
      <c r="Q273">
        <v>367170.72</v>
      </c>
      <c r="R273">
        <v>388721.58</v>
      </c>
      <c r="S273">
        <v>438000.41</v>
      </c>
      <c r="T273">
        <v>506704.99</v>
      </c>
      <c r="U273">
        <v>528281.78</v>
      </c>
      <c r="V273">
        <v>2886175.19</v>
      </c>
      <c r="W273">
        <v>373551</v>
      </c>
      <c r="X273">
        <v>209258</v>
      </c>
      <c r="Y273">
        <v>939056</v>
      </c>
      <c r="Z273">
        <v>297968</v>
      </c>
      <c r="AA273">
        <v>368379</v>
      </c>
      <c r="AB273">
        <v>519814</v>
      </c>
      <c r="AC273">
        <v>392998</v>
      </c>
      <c r="AD273">
        <v>3101024</v>
      </c>
      <c r="AE273">
        <v>363062.46</v>
      </c>
      <c r="AF273">
        <v>314884.96</v>
      </c>
      <c r="AG273">
        <v>387112.06</v>
      </c>
      <c r="AH273">
        <v>472940.22</v>
      </c>
      <c r="AI273">
        <v>519621.13</v>
      </c>
      <c r="AJ273">
        <v>626943.49</v>
      </c>
      <c r="AK273">
        <v>537547.7</v>
      </c>
      <c r="AL273">
        <v>3222112.02</v>
      </c>
      <c r="AN273">
        <v>1046352</v>
      </c>
      <c r="AO273">
        <v>800000</v>
      </c>
      <c r="AP273">
        <v>1846352</v>
      </c>
      <c r="AQ273" t="s">
        <v>115</v>
      </c>
      <c r="AR273" t="s">
        <v>116</v>
      </c>
      <c r="AS273">
        <v>366</v>
      </c>
      <c r="AT273">
        <v>121365</v>
      </c>
      <c r="AV273" t="s">
        <v>144</v>
      </c>
      <c r="AW273">
        <v>2886175.19</v>
      </c>
      <c r="AX273">
        <v>3222112.02</v>
      </c>
      <c r="AY273">
        <v>672547</v>
      </c>
      <c r="AZ273">
        <v>27.6941885799207</v>
      </c>
      <c r="BA273">
        <v>335936.83</v>
      </c>
      <c r="BB273">
        <v>11.6395162415626</v>
      </c>
      <c r="BC273">
        <v>1.18847128879541</v>
      </c>
      <c r="BD273">
        <v>1.03904775325828</v>
      </c>
      <c r="BE273">
        <v>-0.149423535537127</v>
      </c>
      <c r="BF273">
        <v>0</v>
      </c>
    </row>
    <row r="274" spans="1:58" ht="15">
      <c r="A274" t="s">
        <v>772</v>
      </c>
      <c r="B274">
        <v>2300</v>
      </c>
      <c r="C274">
        <v>470</v>
      </c>
      <c r="D274" t="s">
        <v>113</v>
      </c>
      <c r="F274" t="s">
        <v>116</v>
      </c>
      <c r="G274">
        <v>47944.31</v>
      </c>
      <c r="H274">
        <v>24475.57</v>
      </c>
      <c r="I274">
        <v>22245.72</v>
      </c>
      <c r="J274">
        <v>25291.21</v>
      </c>
      <c r="K274">
        <v>26340.07</v>
      </c>
      <c r="L274">
        <v>38113.94</v>
      </c>
      <c r="M274">
        <v>30385.63</v>
      </c>
      <c r="O274">
        <v>28897.31</v>
      </c>
      <c r="P274">
        <v>23782.1</v>
      </c>
      <c r="Q274">
        <v>22974.45</v>
      </c>
      <c r="R274">
        <v>30488.6</v>
      </c>
      <c r="S274">
        <v>33490.46</v>
      </c>
      <c r="T274">
        <v>24970.15</v>
      </c>
      <c r="U274">
        <v>28782.35</v>
      </c>
      <c r="W274">
        <v>29332.15</v>
      </c>
      <c r="X274">
        <v>14149.87</v>
      </c>
      <c r="Y274">
        <v>17182.03</v>
      </c>
      <c r="Z274">
        <v>19598.27</v>
      </c>
      <c r="AA274">
        <v>13099.86</v>
      </c>
      <c r="AB274">
        <v>17238.99</v>
      </c>
      <c r="AC274">
        <v>17089.23</v>
      </c>
      <c r="AE274">
        <v>31679.5</v>
      </c>
      <c r="AF274">
        <v>22858.34</v>
      </c>
      <c r="AG274">
        <v>39423.19</v>
      </c>
      <c r="AH274">
        <v>24571.04</v>
      </c>
      <c r="AI274">
        <v>26761.87</v>
      </c>
      <c r="AJ274">
        <v>28938.94</v>
      </c>
      <c r="AK274">
        <v>26598.34</v>
      </c>
      <c r="AN274">
        <v>42273.82</v>
      </c>
      <c r="AO274">
        <v>115304.8</v>
      </c>
      <c r="AP274">
        <v>157578.62</v>
      </c>
      <c r="AQ274" t="s">
        <v>120</v>
      </c>
      <c r="AR274" t="s">
        <v>116</v>
      </c>
      <c r="AS274">
        <v>77</v>
      </c>
      <c r="AT274">
        <v>22755.23</v>
      </c>
      <c r="AU274" t="s">
        <v>773</v>
      </c>
      <c r="AV274" t="s">
        <v>117</v>
      </c>
      <c r="AW274">
        <v>193385.42</v>
      </c>
      <c r="AX274">
        <v>200831.22</v>
      </c>
      <c r="BA274">
        <v>7445.80000000002</v>
      </c>
      <c r="BB274">
        <v>3.8502385546956</v>
      </c>
      <c r="BF274">
        <v>0</v>
      </c>
    </row>
    <row r="275" spans="1:58" ht="15">
      <c r="A275" t="s">
        <v>774</v>
      </c>
      <c r="B275">
        <v>5500</v>
      </c>
      <c r="C275">
        <v>1163</v>
      </c>
      <c r="D275" t="s">
        <v>189</v>
      </c>
      <c r="F275" t="s">
        <v>116</v>
      </c>
      <c r="G275">
        <v>143000</v>
      </c>
      <c r="H275">
        <v>247000</v>
      </c>
      <c r="J275">
        <v>195000</v>
      </c>
      <c r="L275">
        <v>205000</v>
      </c>
      <c r="N275">
        <v>790000</v>
      </c>
      <c r="O275">
        <v>73000</v>
      </c>
      <c r="P275">
        <v>221000</v>
      </c>
      <c r="R275">
        <v>237000</v>
      </c>
      <c r="T275">
        <v>249000</v>
      </c>
      <c r="V275">
        <v>780000</v>
      </c>
      <c r="W275">
        <v>120000</v>
      </c>
      <c r="X275">
        <v>192000</v>
      </c>
      <c r="Z275">
        <v>252000</v>
      </c>
      <c r="AB275">
        <v>238000</v>
      </c>
      <c r="AD275">
        <v>802000</v>
      </c>
      <c r="AE275">
        <v>42000</v>
      </c>
      <c r="AF275">
        <v>231000</v>
      </c>
      <c r="AH275">
        <v>254000</v>
      </c>
      <c r="AJ275">
        <v>261000</v>
      </c>
      <c r="AL275">
        <v>788000</v>
      </c>
      <c r="AM275" t="s">
        <v>775</v>
      </c>
      <c r="AN275">
        <v>232000</v>
      </c>
      <c r="AO275">
        <v>250000</v>
      </c>
      <c r="AP275">
        <v>480000</v>
      </c>
      <c r="AQ275" t="s">
        <v>162</v>
      </c>
      <c r="AR275" t="s">
        <v>127</v>
      </c>
      <c r="AS275">
        <v>60</v>
      </c>
      <c r="AT275">
        <v>20000</v>
      </c>
      <c r="AU275" t="s">
        <v>776</v>
      </c>
      <c r="AV275" t="s">
        <v>122</v>
      </c>
      <c r="AW275">
        <v>780000</v>
      </c>
      <c r="AX275">
        <v>788000</v>
      </c>
      <c r="AY275">
        <v>12000</v>
      </c>
      <c r="AZ275">
        <v>1.51898734177215</v>
      </c>
      <c r="BA275">
        <v>8000</v>
      </c>
      <c r="BB275">
        <v>1.02564102564103</v>
      </c>
      <c r="BC275">
        <v>0.987341772151899</v>
      </c>
      <c r="BD275">
        <v>0.982543640897756</v>
      </c>
      <c r="BE275">
        <v>-0.00479813125414319</v>
      </c>
      <c r="BF275">
        <v>0</v>
      </c>
    </row>
    <row r="276" spans="1:58" ht="15">
      <c r="A276" t="s">
        <v>777</v>
      </c>
      <c r="B276">
        <v>7118</v>
      </c>
      <c r="C276">
        <v>1924</v>
      </c>
      <c r="D276" t="s">
        <v>189</v>
      </c>
      <c r="F276" t="s">
        <v>116</v>
      </c>
      <c r="G276">
        <v>93947</v>
      </c>
      <c r="H276">
        <v>229039</v>
      </c>
      <c r="I276">
        <v>83600</v>
      </c>
      <c r="J276">
        <v>146592</v>
      </c>
      <c r="K276">
        <v>135816</v>
      </c>
      <c r="L276">
        <v>177881</v>
      </c>
      <c r="M276">
        <v>117610</v>
      </c>
      <c r="N276">
        <v>984455</v>
      </c>
      <c r="O276">
        <v>262853</v>
      </c>
      <c r="Q276">
        <v>240748</v>
      </c>
      <c r="S276">
        <v>265138</v>
      </c>
      <c r="U276">
        <v>274980</v>
      </c>
      <c r="V276">
        <v>1043719</v>
      </c>
      <c r="W276">
        <v>159091</v>
      </c>
      <c r="X276">
        <v>98221</v>
      </c>
      <c r="Y276">
        <v>225615</v>
      </c>
      <c r="Z276">
        <v>95210</v>
      </c>
      <c r="AA276">
        <v>121103</v>
      </c>
      <c r="AB276">
        <v>62351</v>
      </c>
      <c r="AC276">
        <v>217122</v>
      </c>
      <c r="AD276">
        <v>978716</v>
      </c>
      <c r="AE276">
        <v>248833</v>
      </c>
      <c r="AG276">
        <v>270869</v>
      </c>
      <c r="AI276">
        <v>289408</v>
      </c>
      <c r="AK276">
        <v>239319</v>
      </c>
      <c r="AL276">
        <v>1048429</v>
      </c>
      <c r="AM276" t="s">
        <v>778</v>
      </c>
      <c r="AN276">
        <v>0</v>
      </c>
      <c r="AO276">
        <v>320000</v>
      </c>
      <c r="AP276">
        <v>320000</v>
      </c>
      <c r="AQ276" t="s">
        <v>242</v>
      </c>
      <c r="AR276" t="s">
        <v>116</v>
      </c>
      <c r="AS276">
        <v>116</v>
      </c>
      <c r="AT276">
        <v>30000</v>
      </c>
      <c r="AU276" t="s">
        <v>779</v>
      </c>
      <c r="AV276" t="s">
        <v>122</v>
      </c>
      <c r="AW276">
        <v>1043719</v>
      </c>
      <c r="AX276">
        <v>1048429</v>
      </c>
      <c r="AY276">
        <v>-5739</v>
      </c>
      <c r="AZ276">
        <v>-0.582962146568406</v>
      </c>
      <c r="BA276">
        <v>4710</v>
      </c>
      <c r="BB276">
        <v>0.451270888045537</v>
      </c>
      <c r="BC276">
        <v>1.06019980598402</v>
      </c>
      <c r="BD276">
        <v>1.07122903886316</v>
      </c>
      <c r="BE276">
        <v>0.0110292328791419</v>
      </c>
      <c r="BF276">
        <v>0</v>
      </c>
    </row>
    <row r="277" spans="1:58" ht="15">
      <c r="A277" t="s">
        <v>780</v>
      </c>
      <c r="B277">
        <v>9500</v>
      </c>
      <c r="C277">
        <v>2014</v>
      </c>
      <c r="D277" t="s">
        <v>189</v>
      </c>
      <c r="F277" t="s">
        <v>116</v>
      </c>
      <c r="G277">
        <v>114415.68</v>
      </c>
      <c r="H277">
        <v>125373.19</v>
      </c>
      <c r="I277">
        <v>106977.1</v>
      </c>
      <c r="J277">
        <v>127925.12</v>
      </c>
      <c r="K277">
        <v>116565.46</v>
      </c>
      <c r="L277">
        <v>99721.52</v>
      </c>
      <c r="M277">
        <v>129771.16</v>
      </c>
      <c r="N277">
        <v>820749.23</v>
      </c>
      <c r="O277">
        <v>118814.56</v>
      </c>
      <c r="P277">
        <v>129256.51</v>
      </c>
      <c r="Q277">
        <v>124410.93</v>
      </c>
      <c r="R277">
        <v>134073.83</v>
      </c>
      <c r="S277">
        <v>163715.43</v>
      </c>
      <c r="T277">
        <v>130849.34</v>
      </c>
      <c r="U277">
        <v>171964.13</v>
      </c>
      <c r="V277">
        <v>973084.73</v>
      </c>
      <c r="W277">
        <v>121141.18</v>
      </c>
      <c r="X277">
        <v>105786.33</v>
      </c>
      <c r="Y277">
        <v>159760.19</v>
      </c>
      <c r="Z277">
        <v>122319.42</v>
      </c>
      <c r="AA277">
        <v>356406.91</v>
      </c>
      <c r="AB277">
        <v>126224.1</v>
      </c>
      <c r="AC277">
        <v>185926.08</v>
      </c>
      <c r="AD277">
        <v>1177564.21</v>
      </c>
      <c r="AE277">
        <v>136725.04</v>
      </c>
      <c r="AF277">
        <v>144248.9</v>
      </c>
      <c r="AG277">
        <v>173645.04</v>
      </c>
      <c r="AH277">
        <v>140087.99</v>
      </c>
      <c r="AI277">
        <v>179616.72</v>
      </c>
      <c r="AJ277">
        <v>149885.44</v>
      </c>
      <c r="AK277">
        <v>165641.96</v>
      </c>
      <c r="AL277">
        <v>1089851.09</v>
      </c>
      <c r="AM277" t="s">
        <v>781</v>
      </c>
      <c r="AN277">
        <v>1200000</v>
      </c>
      <c r="AO277">
        <v>600000</v>
      </c>
      <c r="AP277">
        <v>1800000</v>
      </c>
      <c r="AQ277" t="s">
        <v>115</v>
      </c>
      <c r="AR277" t="s">
        <v>116</v>
      </c>
      <c r="AS277">
        <v>32</v>
      </c>
      <c r="AT277">
        <v>4439.39</v>
      </c>
      <c r="AU277" t="s">
        <v>782</v>
      </c>
      <c r="AV277" t="s">
        <v>122</v>
      </c>
      <c r="AW277">
        <v>973084.73</v>
      </c>
      <c r="AX277">
        <v>1089851.09</v>
      </c>
      <c r="AY277">
        <v>356814.98</v>
      </c>
      <c r="AZ277">
        <v>43.4742996956573</v>
      </c>
      <c r="BA277">
        <v>116766.36</v>
      </c>
      <c r="BB277">
        <v>11.9996087082777</v>
      </c>
      <c r="BC277">
        <v>1.18560541323932</v>
      </c>
      <c r="BD277">
        <v>0.925513089430597</v>
      </c>
      <c r="BE277">
        <v>-0.260092323808719</v>
      </c>
      <c r="BF277">
        <v>0</v>
      </c>
    </row>
    <row r="278" spans="1:58" ht="15">
      <c r="A278" t="s">
        <v>783</v>
      </c>
      <c r="B278">
        <v>26554</v>
      </c>
      <c r="C278">
        <v>4048</v>
      </c>
      <c r="D278" t="s">
        <v>189</v>
      </c>
      <c r="F278" t="s">
        <v>116</v>
      </c>
      <c r="G278">
        <v>544014</v>
      </c>
      <c r="H278">
        <v>273147</v>
      </c>
      <c r="I278">
        <v>778094</v>
      </c>
      <c r="J278">
        <v>110166</v>
      </c>
      <c r="K278">
        <v>330744</v>
      </c>
      <c r="L278">
        <v>439213</v>
      </c>
      <c r="M278">
        <v>479411</v>
      </c>
      <c r="N278">
        <v>2954789</v>
      </c>
      <c r="O278">
        <v>439085</v>
      </c>
      <c r="P278">
        <v>467321</v>
      </c>
      <c r="Q278">
        <v>519863</v>
      </c>
      <c r="R278">
        <v>544282</v>
      </c>
      <c r="S278">
        <v>507530</v>
      </c>
      <c r="T278">
        <v>546674</v>
      </c>
      <c r="U278">
        <v>497549</v>
      </c>
      <c r="V278">
        <v>3522304</v>
      </c>
      <c r="W278">
        <v>395498</v>
      </c>
      <c r="X278">
        <v>284780</v>
      </c>
      <c r="Y278">
        <v>861487</v>
      </c>
      <c r="Z278">
        <v>146787</v>
      </c>
      <c r="AA278">
        <v>564808</v>
      </c>
      <c r="AB278">
        <v>1005733</v>
      </c>
      <c r="AC278">
        <v>317743</v>
      </c>
      <c r="AD278">
        <v>3576836</v>
      </c>
      <c r="AE278">
        <v>503540</v>
      </c>
      <c r="AF278">
        <v>495885</v>
      </c>
      <c r="AG278">
        <v>483184</v>
      </c>
      <c r="AH278">
        <v>560392</v>
      </c>
      <c r="AI278">
        <v>454171</v>
      </c>
      <c r="AJ278">
        <v>588351</v>
      </c>
      <c r="AK278">
        <v>527256</v>
      </c>
      <c r="AL278">
        <v>3612779</v>
      </c>
      <c r="AM278" t="s">
        <v>784</v>
      </c>
      <c r="AN278">
        <v>132600</v>
      </c>
      <c r="AO278">
        <v>5341735.99</v>
      </c>
      <c r="AP278">
        <v>5474335.99</v>
      </c>
      <c r="AQ278" t="s">
        <v>120</v>
      </c>
      <c r="AR278" t="s">
        <v>116</v>
      </c>
      <c r="AS278">
        <v>69</v>
      </c>
      <c r="AT278">
        <v>14986.71</v>
      </c>
      <c r="AU278" t="s">
        <v>785</v>
      </c>
      <c r="AV278" t="s">
        <v>144</v>
      </c>
      <c r="AW278">
        <v>3522304</v>
      </c>
      <c r="AX278">
        <v>3612779</v>
      </c>
      <c r="AY278">
        <v>622047</v>
      </c>
      <c r="AZ278">
        <v>21.0521631155389</v>
      </c>
      <c r="BA278">
        <v>90475</v>
      </c>
      <c r="BB278">
        <v>2.5686312141144</v>
      </c>
      <c r="BC278">
        <v>1.19206616783804</v>
      </c>
      <c r="BD278">
        <v>1.01004882527463</v>
      </c>
      <c r="BE278">
        <v>-0.182017342563414</v>
      </c>
      <c r="BF278">
        <v>0</v>
      </c>
    </row>
    <row r="279" spans="1:58" ht="15">
      <c r="A279" t="s">
        <v>786</v>
      </c>
      <c r="B279">
        <v>5570</v>
      </c>
      <c r="C279">
        <v>1686</v>
      </c>
      <c r="D279" t="s">
        <v>189</v>
      </c>
      <c r="G279">
        <v>139082.76</v>
      </c>
      <c r="H279">
        <v>71636.6</v>
      </c>
      <c r="I279">
        <v>95634.59</v>
      </c>
      <c r="J279">
        <v>281003.8</v>
      </c>
      <c r="K279">
        <v>166906.58</v>
      </c>
      <c r="L279">
        <v>127941.09</v>
      </c>
      <c r="M279">
        <v>148221.14</v>
      </c>
      <c r="O279">
        <v>134025</v>
      </c>
      <c r="P279">
        <v>93427.22</v>
      </c>
      <c r="Q279">
        <v>144435.76</v>
      </c>
      <c r="R279">
        <v>105487.09</v>
      </c>
      <c r="S279">
        <v>181599.03</v>
      </c>
      <c r="T279">
        <v>119995.26</v>
      </c>
      <c r="U279">
        <v>200398.23</v>
      </c>
      <c r="W279">
        <v>99615.72</v>
      </c>
      <c r="X279">
        <v>92507.42</v>
      </c>
      <c r="Y279">
        <v>264444.18</v>
      </c>
      <c r="Z279">
        <v>98005.56</v>
      </c>
      <c r="AA279">
        <v>109284.65</v>
      </c>
      <c r="AB279">
        <v>117950.4</v>
      </c>
      <c r="AC279">
        <v>131048.88</v>
      </c>
      <c r="AE279">
        <v>142501.12</v>
      </c>
      <c r="AF279">
        <v>92879.89</v>
      </c>
      <c r="AG279">
        <v>137766.54</v>
      </c>
      <c r="AH279">
        <v>98601.28</v>
      </c>
      <c r="AI279">
        <v>190989.18</v>
      </c>
      <c r="AJ279">
        <v>117706.03</v>
      </c>
      <c r="AK279">
        <v>196325.66</v>
      </c>
      <c r="AP279">
        <v>1846066.88</v>
      </c>
      <c r="AQ279" t="s">
        <v>120</v>
      </c>
      <c r="AR279" t="s">
        <v>116</v>
      </c>
      <c r="AS279">
        <v>202</v>
      </c>
      <c r="AT279">
        <v>63156.81</v>
      </c>
      <c r="AV279" t="s">
        <v>122</v>
      </c>
      <c r="AW279">
        <v>979367.59</v>
      </c>
      <c r="AX279">
        <v>976769.7</v>
      </c>
      <c r="BA279">
        <v>-2597.8899999999</v>
      </c>
      <c r="BB279">
        <v>-0.2652619942222</v>
      </c>
      <c r="BF279">
        <v>0</v>
      </c>
    </row>
    <row r="280" spans="1:58" ht="15">
      <c r="A280" t="s">
        <v>787</v>
      </c>
      <c r="B280">
        <v>20352</v>
      </c>
      <c r="C280">
        <v>5760</v>
      </c>
      <c r="D280" t="s">
        <v>113</v>
      </c>
      <c r="F280" t="s">
        <v>116</v>
      </c>
      <c r="G280">
        <v>302657</v>
      </c>
      <c r="H280">
        <v>338327</v>
      </c>
      <c r="I280">
        <v>442204</v>
      </c>
      <c r="J280">
        <v>387443</v>
      </c>
      <c r="K280">
        <v>573380</v>
      </c>
      <c r="L280">
        <v>383915</v>
      </c>
      <c r="M280">
        <v>392016</v>
      </c>
      <c r="O280">
        <v>571138</v>
      </c>
      <c r="P280">
        <v>583196</v>
      </c>
      <c r="Q280">
        <v>614867</v>
      </c>
      <c r="R280">
        <v>675212</v>
      </c>
      <c r="S280">
        <v>754994</v>
      </c>
      <c r="T280">
        <v>601431</v>
      </c>
      <c r="U280">
        <v>547758</v>
      </c>
      <c r="W280">
        <v>205914</v>
      </c>
      <c r="X280">
        <v>309560</v>
      </c>
      <c r="Y280">
        <v>459433</v>
      </c>
      <c r="Z280">
        <v>546352</v>
      </c>
      <c r="AA280">
        <v>431785</v>
      </c>
      <c r="AB280">
        <v>462451</v>
      </c>
      <c r="AC280">
        <v>398054</v>
      </c>
      <c r="AE280">
        <v>544434</v>
      </c>
      <c r="AF280">
        <v>652878</v>
      </c>
      <c r="AG280">
        <v>715763</v>
      </c>
      <c r="AH280">
        <v>721396</v>
      </c>
      <c r="AI280">
        <v>665484</v>
      </c>
      <c r="AJ280">
        <v>653232</v>
      </c>
      <c r="AK280">
        <v>612802</v>
      </c>
      <c r="AN280">
        <v>590126</v>
      </c>
      <c r="AO280">
        <v>2367077</v>
      </c>
      <c r="AP280">
        <v>2957203</v>
      </c>
      <c r="AQ280" t="s">
        <v>120</v>
      </c>
      <c r="AR280" t="s">
        <v>116</v>
      </c>
      <c r="AS280">
        <v>285</v>
      </c>
      <c r="AT280">
        <v>54066.66</v>
      </c>
      <c r="AV280" t="s">
        <v>144</v>
      </c>
      <c r="AW280">
        <v>4348596</v>
      </c>
      <c r="AX280">
        <v>4565989</v>
      </c>
      <c r="BA280">
        <v>217393</v>
      </c>
      <c r="BB280">
        <v>4.99915374985398</v>
      </c>
      <c r="BF280">
        <v>0</v>
      </c>
    </row>
    <row r="281" spans="1:48" ht="15">
      <c r="A281" t="s">
        <v>788</v>
      </c>
      <c r="B281">
        <v>9600</v>
      </c>
      <c r="C281">
        <v>3128</v>
      </c>
      <c r="D281" t="s">
        <v>113</v>
      </c>
      <c r="F281" t="s">
        <v>116</v>
      </c>
      <c r="G281">
        <v>206606</v>
      </c>
      <c r="H281">
        <v>215265</v>
      </c>
      <c r="I281">
        <v>455543</v>
      </c>
      <c r="K281">
        <v>269865</v>
      </c>
      <c r="L281">
        <v>219803</v>
      </c>
      <c r="M281">
        <v>206383</v>
      </c>
      <c r="O281">
        <v>333067</v>
      </c>
      <c r="P281">
        <v>305779</v>
      </c>
      <c r="Q281">
        <v>356810</v>
      </c>
      <c r="S281">
        <v>440758</v>
      </c>
      <c r="T281">
        <v>408810</v>
      </c>
      <c r="U281">
        <v>726752</v>
      </c>
      <c r="W281">
        <v>245005</v>
      </c>
      <c r="X281">
        <v>209466</v>
      </c>
      <c r="Y281">
        <v>406134</v>
      </c>
      <c r="Z281">
        <v>234974</v>
      </c>
      <c r="AA281">
        <v>221302</v>
      </c>
      <c r="AB281">
        <v>269787</v>
      </c>
      <c r="AE281">
        <v>375935</v>
      </c>
      <c r="AF281">
        <v>368703</v>
      </c>
      <c r="AG281">
        <v>458480</v>
      </c>
      <c r="AH281">
        <v>517863</v>
      </c>
      <c r="AI281">
        <v>684957</v>
      </c>
      <c r="AJ281">
        <v>499510</v>
      </c>
      <c r="AM281" t="s">
        <v>789</v>
      </c>
      <c r="AN281">
        <v>0</v>
      </c>
      <c r="AO281">
        <v>3700000</v>
      </c>
      <c r="AP281">
        <v>3700000</v>
      </c>
      <c r="AQ281" t="s">
        <v>120</v>
      </c>
      <c r="AR281" t="s">
        <v>116</v>
      </c>
      <c r="AS281">
        <v>27</v>
      </c>
      <c r="AT281">
        <v>10404.15</v>
      </c>
      <c r="AV281" t="s">
        <v>122</v>
      </c>
    </row>
    <row r="282" spans="1:58" ht="15">
      <c r="A282" t="s">
        <v>790</v>
      </c>
      <c r="B282">
        <v>24714</v>
      </c>
      <c r="C282">
        <v>5158</v>
      </c>
      <c r="D282" t="s">
        <v>189</v>
      </c>
      <c r="F282" t="s">
        <v>116</v>
      </c>
      <c r="G282">
        <v>356794.08</v>
      </c>
      <c r="H282">
        <v>300480.76</v>
      </c>
      <c r="I282">
        <v>911777.2</v>
      </c>
      <c r="J282">
        <v>150297.57</v>
      </c>
      <c r="K282">
        <v>245001.21</v>
      </c>
      <c r="L282">
        <v>286649.52</v>
      </c>
      <c r="M282">
        <v>342025.31</v>
      </c>
      <c r="N282">
        <v>2593025.65</v>
      </c>
      <c r="O282">
        <v>336540.36</v>
      </c>
      <c r="P282">
        <v>294672.37</v>
      </c>
      <c r="Q282">
        <v>298059.12</v>
      </c>
      <c r="R282">
        <v>381449.73</v>
      </c>
      <c r="S282">
        <v>305964.3</v>
      </c>
      <c r="T282">
        <v>432620.57</v>
      </c>
      <c r="U282">
        <v>427570.63</v>
      </c>
      <c r="V282">
        <v>2467877.08</v>
      </c>
      <c r="W282">
        <v>298620.04</v>
      </c>
      <c r="X282">
        <v>235310.96</v>
      </c>
      <c r="Y282">
        <v>1717321.54</v>
      </c>
      <c r="Z282">
        <v>190276.55</v>
      </c>
      <c r="AA282">
        <v>188883.8</v>
      </c>
      <c r="AB282">
        <v>343676.83</v>
      </c>
      <c r="AC282">
        <v>291711.55</v>
      </c>
      <c r="AD282">
        <v>3265801.27</v>
      </c>
      <c r="AE282">
        <v>276361.48</v>
      </c>
      <c r="AF282">
        <v>299965.22</v>
      </c>
      <c r="AG282">
        <v>389927.5</v>
      </c>
      <c r="AH282">
        <v>346292.1</v>
      </c>
      <c r="AI282">
        <v>412045.94</v>
      </c>
      <c r="AJ282">
        <v>390170.17</v>
      </c>
      <c r="AK282">
        <v>403219.58</v>
      </c>
      <c r="AL282">
        <v>2517981.99</v>
      </c>
      <c r="AM282" t="s">
        <v>791</v>
      </c>
      <c r="AN282">
        <v>70472.02</v>
      </c>
      <c r="AO282">
        <v>0</v>
      </c>
      <c r="AP282">
        <v>70472.02</v>
      </c>
      <c r="AQ282" t="s">
        <v>319</v>
      </c>
      <c r="AR282" t="s">
        <v>116</v>
      </c>
      <c r="AS282">
        <v>250</v>
      </c>
      <c r="AT282">
        <v>190000</v>
      </c>
      <c r="AV282" t="s">
        <v>144</v>
      </c>
      <c r="AW282">
        <v>2467877.08</v>
      </c>
      <c r="AX282">
        <v>2517981.99</v>
      </c>
      <c r="AY282">
        <v>672775.62</v>
      </c>
      <c r="AZ282">
        <v>25.9455829139214</v>
      </c>
      <c r="BA282">
        <v>50104.9100000001</v>
      </c>
      <c r="BB282">
        <v>2.03028385838407</v>
      </c>
      <c r="BC282">
        <v>0.951736470481887</v>
      </c>
      <c r="BD282">
        <v>0.771015068531711</v>
      </c>
      <c r="BE282">
        <v>-0.180721401950175</v>
      </c>
      <c r="BF282">
        <v>0</v>
      </c>
    </row>
    <row r="283" spans="1:58" ht="15">
      <c r="A283" t="s">
        <v>792</v>
      </c>
      <c r="B283">
        <v>7775</v>
      </c>
      <c r="C283">
        <v>1677</v>
      </c>
      <c r="D283" t="s">
        <v>113</v>
      </c>
      <c r="F283" t="s">
        <v>116</v>
      </c>
      <c r="G283">
        <v>171321</v>
      </c>
      <c r="H283">
        <v>380045</v>
      </c>
      <c r="I283">
        <v>139105</v>
      </c>
      <c r="J283">
        <v>184234</v>
      </c>
      <c r="K283">
        <v>234971</v>
      </c>
      <c r="L283">
        <v>312552</v>
      </c>
      <c r="M283">
        <v>556758</v>
      </c>
      <c r="O283">
        <v>149131</v>
      </c>
      <c r="P283">
        <v>228710</v>
      </c>
      <c r="Q283">
        <v>205229</v>
      </c>
      <c r="R283">
        <v>256489</v>
      </c>
      <c r="S283">
        <v>281249</v>
      </c>
      <c r="T283">
        <v>317061</v>
      </c>
      <c r="U283">
        <v>305692</v>
      </c>
      <c r="W283">
        <v>277963</v>
      </c>
      <c r="X283">
        <v>411276</v>
      </c>
      <c r="Y283">
        <v>228416</v>
      </c>
      <c r="Z283">
        <v>293133</v>
      </c>
      <c r="AA283">
        <v>201792</v>
      </c>
      <c r="AB283">
        <v>345549</v>
      </c>
      <c r="AC283">
        <v>986947</v>
      </c>
      <c r="AE283">
        <v>157707</v>
      </c>
      <c r="AF283">
        <v>175672</v>
      </c>
      <c r="AG283">
        <v>225264</v>
      </c>
      <c r="AH283">
        <v>432295</v>
      </c>
      <c r="AI283">
        <v>399309</v>
      </c>
      <c r="AJ283">
        <v>818907</v>
      </c>
      <c r="AK283">
        <v>364949</v>
      </c>
      <c r="AM283" t="s">
        <v>793</v>
      </c>
      <c r="AN283">
        <v>1800000</v>
      </c>
      <c r="AO283">
        <v>1850000</v>
      </c>
      <c r="AP283">
        <v>3650000</v>
      </c>
      <c r="AQ283" t="s">
        <v>120</v>
      </c>
      <c r="AR283" t="s">
        <v>116</v>
      </c>
      <c r="AS283">
        <v>130</v>
      </c>
      <c r="AT283">
        <v>9500</v>
      </c>
      <c r="AU283" t="s">
        <v>794</v>
      </c>
      <c r="AV283" t="s">
        <v>122</v>
      </c>
      <c r="AW283">
        <v>1743561</v>
      </c>
      <c r="AX283">
        <v>2574103</v>
      </c>
      <c r="BA283">
        <v>830542</v>
      </c>
      <c r="BB283">
        <v>47.6348117444701</v>
      </c>
      <c r="BF283">
        <v>0</v>
      </c>
    </row>
    <row r="284" spans="1:58" ht="15">
      <c r="A284" t="s">
        <v>795</v>
      </c>
      <c r="B284">
        <v>31204</v>
      </c>
      <c r="C284">
        <v>7498</v>
      </c>
      <c r="D284" t="s">
        <v>189</v>
      </c>
      <c r="G284">
        <v>172549.63</v>
      </c>
      <c r="H284">
        <v>3686455.26</v>
      </c>
      <c r="I284">
        <v>2553538.39</v>
      </c>
      <c r="J284">
        <v>635868.84</v>
      </c>
      <c r="K284">
        <v>14310182.17</v>
      </c>
      <c r="L284">
        <v>1452814.43</v>
      </c>
      <c r="M284">
        <v>2275554.29</v>
      </c>
      <c r="N284">
        <v>25286963.01</v>
      </c>
      <c r="O284">
        <v>2080084.93</v>
      </c>
      <c r="P284">
        <v>2359903.85</v>
      </c>
      <c r="Q284">
        <v>2978969.27</v>
      </c>
      <c r="R284">
        <v>2010531.84</v>
      </c>
      <c r="S284">
        <v>-1704288.67</v>
      </c>
      <c r="T284">
        <v>2531024.52</v>
      </c>
      <c r="U284">
        <v>3652556.63</v>
      </c>
      <c r="V284">
        <v>13908782.37</v>
      </c>
      <c r="W284">
        <v>2224034.47</v>
      </c>
      <c r="X284">
        <v>2480830.54</v>
      </c>
      <c r="Y284">
        <v>2288386.93</v>
      </c>
      <c r="Z284">
        <v>14148111.51</v>
      </c>
      <c r="AA284">
        <v>1411142.04</v>
      </c>
      <c r="AB284">
        <v>3231373.97</v>
      </c>
      <c r="AC284">
        <v>1696422.44</v>
      </c>
      <c r="AD284">
        <v>27471301.9</v>
      </c>
      <c r="AE284">
        <v>4376852.18</v>
      </c>
      <c r="AF284">
        <v>1812285.68</v>
      </c>
      <c r="AG284">
        <v>3770063.01</v>
      </c>
      <c r="AH284">
        <v>1923120.32</v>
      </c>
      <c r="AI284">
        <v>-1216573.24</v>
      </c>
      <c r="AJ284">
        <v>2360118.46</v>
      </c>
      <c r="AK284">
        <v>3761941.1</v>
      </c>
      <c r="AL284">
        <v>16787807.51</v>
      </c>
      <c r="AO284">
        <v>63124000</v>
      </c>
      <c r="AP284">
        <v>63124000</v>
      </c>
      <c r="AQ284" t="s">
        <v>120</v>
      </c>
      <c r="AR284" t="s">
        <v>116</v>
      </c>
      <c r="AS284">
        <v>472</v>
      </c>
      <c r="AT284">
        <v>405838.44</v>
      </c>
      <c r="AU284" t="s">
        <v>796</v>
      </c>
      <c r="AV284" t="s">
        <v>144</v>
      </c>
      <c r="AW284">
        <v>13908782.37</v>
      </c>
      <c r="AX284">
        <v>16787807.51</v>
      </c>
      <c r="AY284">
        <v>2184338.89</v>
      </c>
      <c r="AZ284">
        <v>8.63820178459618</v>
      </c>
      <c r="BA284">
        <v>2879025.14</v>
      </c>
      <c r="BB284">
        <v>20.6993327195183</v>
      </c>
      <c r="BC284">
        <v>0.550037676113957</v>
      </c>
      <c r="BD284">
        <v>0.611103455202464</v>
      </c>
      <c r="BE284">
        <v>0.0610657790885063</v>
      </c>
      <c r="BF284">
        <v>0</v>
      </c>
    </row>
    <row r="285" spans="1:58" ht="15">
      <c r="A285" t="s">
        <v>797</v>
      </c>
      <c r="B285">
        <v>43</v>
      </c>
      <c r="C285">
        <v>16</v>
      </c>
      <c r="D285" t="s">
        <v>113</v>
      </c>
      <c r="G285">
        <v>2558</v>
      </c>
      <c r="H285">
        <v>720</v>
      </c>
      <c r="I285">
        <v>720</v>
      </c>
      <c r="J285">
        <v>2432.37</v>
      </c>
      <c r="K285">
        <v>1077.45</v>
      </c>
      <c r="L285">
        <v>790</v>
      </c>
      <c r="M285">
        <v>3052</v>
      </c>
      <c r="N285">
        <v>11349.82</v>
      </c>
      <c r="O285">
        <v>2700</v>
      </c>
      <c r="P285">
        <v>2700</v>
      </c>
      <c r="Q285">
        <v>4725</v>
      </c>
      <c r="R285">
        <v>2700</v>
      </c>
      <c r="S285">
        <v>2700</v>
      </c>
      <c r="T285">
        <v>4850</v>
      </c>
      <c r="U285">
        <v>3600</v>
      </c>
      <c r="V285">
        <v>23975</v>
      </c>
      <c r="W285">
        <v>3383</v>
      </c>
      <c r="X285">
        <v>720</v>
      </c>
      <c r="Y285">
        <v>1001.59</v>
      </c>
      <c r="Z285">
        <v>720</v>
      </c>
      <c r="AA285">
        <v>720</v>
      </c>
      <c r="AB285">
        <v>720</v>
      </c>
      <c r="AC285">
        <v>1285.49</v>
      </c>
      <c r="AD285">
        <v>8550.08</v>
      </c>
      <c r="AE285">
        <v>1800</v>
      </c>
      <c r="AF285">
        <v>1800</v>
      </c>
      <c r="AG285">
        <v>1800</v>
      </c>
      <c r="AH285">
        <v>11400</v>
      </c>
      <c r="AI285">
        <v>3600</v>
      </c>
      <c r="AJ285">
        <v>2925</v>
      </c>
      <c r="AK285">
        <v>2925</v>
      </c>
      <c r="AL285">
        <v>26250</v>
      </c>
      <c r="AM285" t="s">
        <v>798</v>
      </c>
      <c r="AN285">
        <v>0</v>
      </c>
      <c r="AO285">
        <v>16550</v>
      </c>
      <c r="AP285">
        <v>16550</v>
      </c>
      <c r="AQ285" t="s">
        <v>120</v>
      </c>
      <c r="AR285" t="s">
        <v>116</v>
      </c>
      <c r="AS285">
        <v>3</v>
      </c>
      <c r="AT285">
        <v>2025</v>
      </c>
      <c r="AV285" t="s">
        <v>129</v>
      </c>
      <c r="AW285">
        <v>23975</v>
      </c>
      <c r="AX285">
        <v>26250</v>
      </c>
      <c r="AY285">
        <v>-2799.74</v>
      </c>
      <c r="AZ285">
        <v>-24.6677039812085</v>
      </c>
      <c r="BA285">
        <v>2275</v>
      </c>
      <c r="BB285">
        <v>9.48905109489051</v>
      </c>
      <c r="BC285">
        <v>2.11236830187615</v>
      </c>
      <c r="BD285">
        <v>3.07014671207755</v>
      </c>
      <c r="BE285">
        <v>0.957778410201395</v>
      </c>
      <c r="BF285">
        <v>0</v>
      </c>
    </row>
    <row r="286" spans="1:58" ht="15">
      <c r="A286" t="s">
        <v>799</v>
      </c>
      <c r="B286">
        <v>28050</v>
      </c>
      <c r="C286">
        <v>8728</v>
      </c>
      <c r="D286" t="s">
        <v>113</v>
      </c>
      <c r="N286">
        <v>7543212</v>
      </c>
      <c r="V286">
        <v>9352434</v>
      </c>
      <c r="AD286">
        <v>8423564</v>
      </c>
      <c r="AL286">
        <v>11557847</v>
      </c>
      <c r="AN286">
        <v>1141000</v>
      </c>
      <c r="AO286">
        <v>8582656</v>
      </c>
      <c r="AP286">
        <v>9723656</v>
      </c>
      <c r="AQ286" t="s">
        <v>120</v>
      </c>
      <c r="AR286" t="s">
        <v>116</v>
      </c>
      <c r="AS286">
        <v>67</v>
      </c>
      <c r="AT286">
        <v>14076</v>
      </c>
      <c r="AU286" t="s">
        <v>800</v>
      </c>
      <c r="AV286" t="s">
        <v>144</v>
      </c>
      <c r="AW286">
        <v>9352434</v>
      </c>
      <c r="AX286">
        <v>11557847</v>
      </c>
      <c r="AY286">
        <v>880352</v>
      </c>
      <c r="AZ286">
        <v>11.6707842759822</v>
      </c>
      <c r="BA286">
        <v>2205413</v>
      </c>
      <c r="BB286">
        <v>23.5811661434874</v>
      </c>
      <c r="BC286">
        <v>1.23984769352896</v>
      </c>
      <c r="BD286">
        <v>1.37208514115878</v>
      </c>
      <c r="BE286">
        <v>0.132237447629814</v>
      </c>
      <c r="BF286">
        <v>0</v>
      </c>
    </row>
    <row r="287" spans="1:58" ht="15">
      <c r="A287" t="s">
        <v>801</v>
      </c>
      <c r="B287">
        <v>31056</v>
      </c>
      <c r="C287">
        <v>8728</v>
      </c>
      <c r="D287" t="s">
        <v>189</v>
      </c>
      <c r="O287">
        <v>1511721</v>
      </c>
      <c r="P287">
        <v>1376736</v>
      </c>
      <c r="Q287">
        <v>3533879</v>
      </c>
      <c r="R287">
        <v>754707</v>
      </c>
      <c r="S287">
        <v>1965129</v>
      </c>
      <c r="T287">
        <v>1611908</v>
      </c>
      <c r="U287">
        <v>2399641</v>
      </c>
      <c r="V287">
        <v>13153721</v>
      </c>
      <c r="AE287">
        <v>1515735</v>
      </c>
      <c r="AF287">
        <v>1492950</v>
      </c>
      <c r="AG287">
        <v>3572305</v>
      </c>
      <c r="AH287">
        <v>502064</v>
      </c>
      <c r="AI287">
        <v>2220572</v>
      </c>
      <c r="AJ287">
        <v>1775519</v>
      </c>
      <c r="AK287">
        <v>2121559</v>
      </c>
      <c r="AL287">
        <v>13200702</v>
      </c>
      <c r="AM287" t="s">
        <v>802</v>
      </c>
      <c r="AN287">
        <v>5573885</v>
      </c>
      <c r="AO287">
        <v>12568444</v>
      </c>
      <c r="AP287">
        <v>18142329</v>
      </c>
      <c r="AQ287" t="s">
        <v>120</v>
      </c>
      <c r="AR287" t="s">
        <v>116</v>
      </c>
      <c r="AS287">
        <v>125</v>
      </c>
      <c r="AT287">
        <v>60000</v>
      </c>
      <c r="AU287" t="s">
        <v>803</v>
      </c>
      <c r="AV287" t="s">
        <v>144</v>
      </c>
      <c r="AW287">
        <v>13153721</v>
      </c>
      <c r="AX287">
        <v>13200702</v>
      </c>
      <c r="BA287">
        <v>46981</v>
      </c>
      <c r="BB287">
        <v>0.357168895402297</v>
      </c>
      <c r="BF287">
        <v>0</v>
      </c>
    </row>
    <row r="288" spans="1:58" ht="15">
      <c r="A288" t="s">
        <v>804</v>
      </c>
      <c r="B288">
        <v>5289</v>
      </c>
      <c r="C288">
        <v>1664</v>
      </c>
      <c r="D288" t="s">
        <v>189</v>
      </c>
      <c r="G288">
        <v>234680</v>
      </c>
      <c r="H288">
        <v>154655</v>
      </c>
      <c r="I288">
        <v>265613</v>
      </c>
      <c r="J288">
        <v>66486</v>
      </c>
      <c r="K288">
        <v>290287</v>
      </c>
      <c r="L288">
        <v>203144</v>
      </c>
      <c r="M288">
        <v>232626</v>
      </c>
      <c r="N288">
        <v>1447491</v>
      </c>
      <c r="O288">
        <v>645952</v>
      </c>
      <c r="P288">
        <v>174882</v>
      </c>
      <c r="Q288">
        <v>333872</v>
      </c>
      <c r="R288">
        <v>196388</v>
      </c>
      <c r="S288">
        <v>249607</v>
      </c>
      <c r="T288">
        <v>241385</v>
      </c>
      <c r="U288">
        <v>196644</v>
      </c>
      <c r="V288">
        <v>2038730</v>
      </c>
      <c r="W288">
        <v>79286</v>
      </c>
      <c r="X288">
        <v>217916</v>
      </c>
      <c r="Y288">
        <v>102688</v>
      </c>
      <c r="Z288">
        <v>116242</v>
      </c>
      <c r="AA288">
        <v>133445</v>
      </c>
      <c r="AB288">
        <v>135226</v>
      </c>
      <c r="AC288">
        <v>214306</v>
      </c>
      <c r="AD288">
        <v>999109</v>
      </c>
      <c r="AE288">
        <v>647034</v>
      </c>
      <c r="AF288">
        <v>253573</v>
      </c>
      <c r="AG288">
        <v>337543</v>
      </c>
      <c r="AH288">
        <v>403896</v>
      </c>
      <c r="AI288">
        <v>21131</v>
      </c>
      <c r="AJ288">
        <v>463187</v>
      </c>
      <c r="AK288">
        <v>36691</v>
      </c>
      <c r="AL288">
        <v>2163055</v>
      </c>
      <c r="AO288">
        <v>1502681</v>
      </c>
      <c r="AP288">
        <v>1502681</v>
      </c>
      <c r="AQ288" t="s">
        <v>115</v>
      </c>
      <c r="AR288" t="s">
        <v>116</v>
      </c>
      <c r="AS288">
        <v>103</v>
      </c>
      <c r="AT288">
        <v>44000</v>
      </c>
      <c r="AU288" t="s">
        <v>805</v>
      </c>
      <c r="AV288" t="s">
        <v>122</v>
      </c>
      <c r="AW288">
        <v>2038730</v>
      </c>
      <c r="AX288">
        <v>2163055</v>
      </c>
      <c r="AY288">
        <v>-448382</v>
      </c>
      <c r="AZ288">
        <v>-30.9764965723448</v>
      </c>
      <c r="BA288">
        <v>124325</v>
      </c>
      <c r="BB288">
        <v>6.0981591480971</v>
      </c>
      <c r="BC288">
        <v>1.40845780733697</v>
      </c>
      <c r="BD288">
        <v>2.16498400074466</v>
      </c>
      <c r="BE288">
        <v>0.756526193407692</v>
      </c>
      <c r="BF288">
        <v>0</v>
      </c>
    </row>
    <row r="289" spans="1:58" ht="15">
      <c r="A289" t="s">
        <v>806</v>
      </c>
      <c r="B289">
        <v>16811</v>
      </c>
      <c r="C289">
        <v>6530</v>
      </c>
      <c r="D289" t="s">
        <v>113</v>
      </c>
      <c r="N289">
        <v>5300000</v>
      </c>
      <c r="V289">
        <v>8100000</v>
      </c>
      <c r="AD289">
        <v>5900000</v>
      </c>
      <c r="AL289">
        <v>8500000</v>
      </c>
      <c r="AM289" t="s">
        <v>807</v>
      </c>
      <c r="AN289">
        <v>250000</v>
      </c>
      <c r="AO289">
        <v>8150000</v>
      </c>
      <c r="AP289">
        <v>8400000</v>
      </c>
      <c r="AQ289" t="s">
        <v>120</v>
      </c>
      <c r="AR289" t="s">
        <v>116</v>
      </c>
      <c r="AS289">
        <v>325</v>
      </c>
      <c r="AT289">
        <v>56000</v>
      </c>
      <c r="AU289" t="s">
        <v>808</v>
      </c>
      <c r="AV289" t="s">
        <v>144</v>
      </c>
      <c r="AW289">
        <v>8100000</v>
      </c>
      <c r="AX289">
        <v>8500000</v>
      </c>
      <c r="AY289">
        <v>600000</v>
      </c>
      <c r="AZ289">
        <v>11.3207547169811</v>
      </c>
      <c r="BA289">
        <v>400000</v>
      </c>
      <c r="BB289">
        <v>4.93827160493827</v>
      </c>
      <c r="BC289">
        <v>1.52830188679245</v>
      </c>
      <c r="BD289">
        <v>1.44067796610169</v>
      </c>
      <c r="BE289">
        <v>-0.0876239206907581</v>
      </c>
      <c r="BF289">
        <v>0</v>
      </c>
    </row>
    <row r="290" spans="1:58" ht="15">
      <c r="A290" t="s">
        <v>809</v>
      </c>
      <c r="B290">
        <v>10910</v>
      </c>
      <c r="C290">
        <v>4293</v>
      </c>
      <c r="D290" t="s">
        <v>189</v>
      </c>
      <c r="N290">
        <v>7955780</v>
      </c>
      <c r="V290">
        <v>10462829</v>
      </c>
      <c r="AD290">
        <v>8370729</v>
      </c>
      <c r="AL290">
        <v>11473710</v>
      </c>
      <c r="AN290">
        <v>375000</v>
      </c>
      <c r="AO290">
        <v>14577058</v>
      </c>
      <c r="AP290">
        <v>14952058</v>
      </c>
      <c r="AQ290" t="s">
        <v>115</v>
      </c>
      <c r="AR290" t="s">
        <v>116</v>
      </c>
      <c r="AS290">
        <v>308</v>
      </c>
      <c r="AT290">
        <v>443930</v>
      </c>
      <c r="AV290" t="s">
        <v>144</v>
      </c>
      <c r="AW290">
        <v>10462829</v>
      </c>
      <c r="AX290">
        <v>11473710</v>
      </c>
      <c r="AY290">
        <v>414949</v>
      </c>
      <c r="AZ290">
        <v>5.21569223885025</v>
      </c>
      <c r="BA290">
        <v>1010881</v>
      </c>
      <c r="BB290">
        <v>9.66164122533208</v>
      </c>
      <c r="BC290">
        <v>1.3151229672012</v>
      </c>
      <c r="BD290">
        <v>1.37069423702523</v>
      </c>
      <c r="BE290">
        <v>0.0555712698240294</v>
      </c>
      <c r="BF290">
        <v>0</v>
      </c>
    </row>
    <row r="291" spans="1:58" ht="15">
      <c r="A291" t="s">
        <v>810</v>
      </c>
      <c r="B291">
        <v>14348</v>
      </c>
      <c r="C291">
        <v>4181</v>
      </c>
      <c r="D291" t="s">
        <v>113</v>
      </c>
      <c r="G291">
        <v>535000</v>
      </c>
      <c r="H291">
        <v>586586</v>
      </c>
      <c r="I291">
        <v>2539068</v>
      </c>
      <c r="J291">
        <v>265469</v>
      </c>
      <c r="K291">
        <v>866670</v>
      </c>
      <c r="L291">
        <v>1589188</v>
      </c>
      <c r="M291">
        <v>270000</v>
      </c>
      <c r="N291">
        <v>6651981</v>
      </c>
      <c r="O291">
        <v>860891</v>
      </c>
      <c r="P291">
        <v>934671</v>
      </c>
      <c r="Q291">
        <v>1096083</v>
      </c>
      <c r="R291">
        <v>1207722</v>
      </c>
      <c r="S291">
        <v>1497881</v>
      </c>
      <c r="T291">
        <v>1447290</v>
      </c>
      <c r="U291">
        <v>1302544</v>
      </c>
      <c r="V291">
        <v>8347082</v>
      </c>
      <c r="W291">
        <v>1001698</v>
      </c>
      <c r="X291">
        <v>569369</v>
      </c>
      <c r="Y291">
        <v>2265093</v>
      </c>
      <c r="Z291">
        <v>1312465</v>
      </c>
      <c r="AA291">
        <v>682064</v>
      </c>
      <c r="AB291">
        <v>873313</v>
      </c>
      <c r="AC291">
        <v>1667518</v>
      </c>
      <c r="AD291">
        <v>8371520</v>
      </c>
      <c r="AG291">
        <v>6699934</v>
      </c>
      <c r="AH291">
        <v>970983</v>
      </c>
      <c r="AI291">
        <v>1935736</v>
      </c>
      <c r="AJ291">
        <v>1498315</v>
      </c>
      <c r="AL291">
        <v>11104968</v>
      </c>
      <c r="AM291" t="s">
        <v>811</v>
      </c>
      <c r="AO291">
        <v>2381988</v>
      </c>
      <c r="AP291">
        <v>2381988</v>
      </c>
      <c r="AQ291" t="s">
        <v>120</v>
      </c>
      <c r="AR291" t="s">
        <v>116</v>
      </c>
      <c r="AS291">
        <v>335</v>
      </c>
      <c r="AT291">
        <v>294165</v>
      </c>
      <c r="AU291" t="s">
        <v>812</v>
      </c>
      <c r="AV291" t="s">
        <v>144</v>
      </c>
      <c r="AW291">
        <v>8347082</v>
      </c>
      <c r="AX291">
        <v>11104968</v>
      </c>
      <c r="AY291">
        <v>1719539</v>
      </c>
      <c r="AZ291">
        <v>25.8500287358007</v>
      </c>
      <c r="BA291">
        <v>2757886</v>
      </c>
      <c r="BB291">
        <v>33.0401210866264</v>
      </c>
      <c r="BC291">
        <v>1.25482649454351</v>
      </c>
      <c r="BD291">
        <v>1.32651752608845</v>
      </c>
      <c r="BE291">
        <v>0.071691031544947</v>
      </c>
      <c r="BF291">
        <v>0</v>
      </c>
    </row>
    <row r="292" spans="1:58" ht="15">
      <c r="A292" t="s">
        <v>813</v>
      </c>
      <c r="B292">
        <v>22795</v>
      </c>
      <c r="C292">
        <v>6458</v>
      </c>
      <c r="D292" t="s">
        <v>189</v>
      </c>
      <c r="G292">
        <v>423620.46</v>
      </c>
      <c r="H292">
        <v>474067.66</v>
      </c>
      <c r="I292">
        <v>1621043.47</v>
      </c>
      <c r="J292">
        <v>287519.43</v>
      </c>
      <c r="K292">
        <v>574445.57</v>
      </c>
      <c r="L292">
        <v>657445.38</v>
      </c>
      <c r="M292">
        <v>606916.52</v>
      </c>
      <c r="N292">
        <v>4645058.49</v>
      </c>
      <c r="V292">
        <v>7334036.78</v>
      </c>
      <c r="W292">
        <v>440358.49</v>
      </c>
      <c r="X292">
        <v>479853.3</v>
      </c>
      <c r="Y292">
        <v>1131170.78</v>
      </c>
      <c r="Z292">
        <v>280773.31</v>
      </c>
      <c r="AA292">
        <v>557586.2</v>
      </c>
      <c r="AB292">
        <v>569544.25</v>
      </c>
      <c r="AC292">
        <v>498979.58</v>
      </c>
      <c r="AD292">
        <v>3958265.91</v>
      </c>
      <c r="AL292">
        <v>6935371.01</v>
      </c>
      <c r="AP292">
        <v>8200000</v>
      </c>
      <c r="AQ292" t="s">
        <v>120</v>
      </c>
      <c r="AR292" t="s">
        <v>116</v>
      </c>
      <c r="AS292">
        <v>531</v>
      </c>
      <c r="AT292">
        <v>689942.92</v>
      </c>
      <c r="AU292" t="s">
        <v>814</v>
      </c>
      <c r="AV292" t="s">
        <v>144</v>
      </c>
      <c r="AW292">
        <v>7334036.78</v>
      </c>
      <c r="AX292">
        <v>6935371.01</v>
      </c>
      <c r="AY292">
        <v>-686792.58</v>
      </c>
      <c r="AZ292">
        <v>-14.785445252811</v>
      </c>
      <c r="BA292">
        <v>-398665.77</v>
      </c>
      <c r="BB292">
        <v>-5.43582997957096</v>
      </c>
      <c r="BC292">
        <v>1.57889008196321</v>
      </c>
      <c r="BD292">
        <v>1.75212357322401</v>
      </c>
      <c r="BE292">
        <v>0.173233491260804</v>
      </c>
      <c r="BF292">
        <v>0</v>
      </c>
    </row>
    <row r="293" spans="1:58" ht="15">
      <c r="A293" t="s">
        <v>815</v>
      </c>
      <c r="B293">
        <v>37687</v>
      </c>
      <c r="C293">
        <v>8160</v>
      </c>
      <c r="D293" t="s">
        <v>156</v>
      </c>
      <c r="E293" t="s">
        <v>816</v>
      </c>
      <c r="G293">
        <v>1524085</v>
      </c>
      <c r="H293">
        <v>1171313</v>
      </c>
      <c r="I293">
        <v>2484378</v>
      </c>
      <c r="J293">
        <v>709213</v>
      </c>
      <c r="K293">
        <v>1432613</v>
      </c>
      <c r="L293">
        <v>1344865</v>
      </c>
      <c r="M293">
        <v>1331481</v>
      </c>
      <c r="N293">
        <v>9997948</v>
      </c>
      <c r="O293">
        <v>1099049</v>
      </c>
      <c r="P293">
        <v>969573</v>
      </c>
      <c r="Q293">
        <v>3831660</v>
      </c>
      <c r="R293">
        <v>61740</v>
      </c>
      <c r="S293">
        <v>1275366</v>
      </c>
      <c r="T293">
        <v>1575910</v>
      </c>
      <c r="U293">
        <v>1697205</v>
      </c>
      <c r="V293">
        <v>10510503</v>
      </c>
      <c r="W293">
        <v>1018011</v>
      </c>
      <c r="X293">
        <v>1098029</v>
      </c>
      <c r="Y293">
        <v>2744997</v>
      </c>
      <c r="Z293">
        <v>652367</v>
      </c>
      <c r="AA293">
        <v>1371768</v>
      </c>
      <c r="AB293">
        <v>1316838</v>
      </c>
      <c r="AC293">
        <v>1324328</v>
      </c>
      <c r="AD293">
        <v>9526338</v>
      </c>
      <c r="AE293">
        <v>1289315</v>
      </c>
      <c r="AF293">
        <v>1146926</v>
      </c>
      <c r="AG293">
        <v>3830875</v>
      </c>
      <c r="AH293">
        <v>26629</v>
      </c>
      <c r="AI293">
        <v>1392704</v>
      </c>
      <c r="AJ293">
        <v>1615350</v>
      </c>
      <c r="AK293">
        <v>1953418</v>
      </c>
      <c r="AL293">
        <v>11255217</v>
      </c>
      <c r="AN293">
        <v>0</v>
      </c>
      <c r="AO293">
        <v>15607000</v>
      </c>
      <c r="AP293">
        <v>15607000</v>
      </c>
      <c r="AQ293" t="s">
        <v>120</v>
      </c>
      <c r="AR293" t="s">
        <v>116</v>
      </c>
      <c r="AS293">
        <v>107</v>
      </c>
      <c r="AT293">
        <v>88575</v>
      </c>
      <c r="AU293" t="s">
        <v>817</v>
      </c>
      <c r="AV293" t="s">
        <v>144</v>
      </c>
      <c r="AW293">
        <v>10510503</v>
      </c>
      <c r="AX293">
        <v>11255217</v>
      </c>
      <c r="AY293">
        <v>-471610</v>
      </c>
      <c r="AZ293">
        <v>-4.71706794234177</v>
      </c>
      <c r="BA293">
        <v>744714</v>
      </c>
      <c r="BB293">
        <v>7.08542683447215</v>
      </c>
      <c r="BC293">
        <v>1.05126601978726</v>
      </c>
      <c r="BD293">
        <v>1.1814841127829</v>
      </c>
      <c r="BE293">
        <v>0.130218092995637</v>
      </c>
      <c r="BF293">
        <v>0</v>
      </c>
    </row>
    <row r="294" spans="1:58" ht="15">
      <c r="A294" t="s">
        <v>818</v>
      </c>
      <c r="B294">
        <v>28000</v>
      </c>
      <c r="C294">
        <v>3752</v>
      </c>
      <c r="D294" t="s">
        <v>189</v>
      </c>
      <c r="G294">
        <v>446800</v>
      </c>
      <c r="H294">
        <v>432940</v>
      </c>
      <c r="I294">
        <v>454363</v>
      </c>
      <c r="J294">
        <v>517858</v>
      </c>
      <c r="K294">
        <v>629795</v>
      </c>
      <c r="L294">
        <v>297541</v>
      </c>
      <c r="M294">
        <v>534593</v>
      </c>
      <c r="N294">
        <v>3313890</v>
      </c>
      <c r="O294">
        <v>518658</v>
      </c>
      <c r="P294">
        <v>480940</v>
      </c>
      <c r="Q294">
        <v>294466</v>
      </c>
      <c r="R294">
        <v>468054</v>
      </c>
      <c r="S294">
        <v>576833</v>
      </c>
      <c r="T294">
        <v>379438</v>
      </c>
      <c r="U294">
        <v>712683</v>
      </c>
      <c r="V294">
        <v>3431072</v>
      </c>
      <c r="W294">
        <v>461798</v>
      </c>
      <c r="X294">
        <v>450427</v>
      </c>
      <c r="Y294">
        <v>382135</v>
      </c>
      <c r="Z294">
        <v>558184</v>
      </c>
      <c r="AA294">
        <v>481417</v>
      </c>
      <c r="AB294">
        <v>448841</v>
      </c>
      <c r="AC294">
        <v>475763</v>
      </c>
      <c r="AD294">
        <v>3258565</v>
      </c>
      <c r="AE294">
        <v>442523</v>
      </c>
      <c r="AF294">
        <v>384914</v>
      </c>
      <c r="AG294">
        <v>613494</v>
      </c>
      <c r="AH294">
        <v>505973</v>
      </c>
      <c r="AI294">
        <v>563317</v>
      </c>
      <c r="AJ294">
        <v>640984</v>
      </c>
      <c r="AK294">
        <v>639178</v>
      </c>
      <c r="AL294">
        <v>3790383</v>
      </c>
      <c r="AM294" t="s">
        <v>819</v>
      </c>
      <c r="AN294">
        <v>9138600</v>
      </c>
      <c r="AO294">
        <v>300000</v>
      </c>
      <c r="AP294">
        <v>9438600</v>
      </c>
      <c r="AQ294" t="s">
        <v>115</v>
      </c>
      <c r="AR294" t="s">
        <v>116</v>
      </c>
      <c r="AS294">
        <v>313</v>
      </c>
      <c r="AT294">
        <v>198122.72</v>
      </c>
      <c r="AU294" t="s">
        <v>820</v>
      </c>
      <c r="AV294" t="s">
        <v>144</v>
      </c>
      <c r="AW294">
        <v>3431072</v>
      </c>
      <c r="AX294">
        <v>3790383</v>
      </c>
      <c r="AY294">
        <v>-55325</v>
      </c>
      <c r="AZ294">
        <v>-1.66948812422863</v>
      </c>
      <c r="BA294">
        <v>359311</v>
      </c>
      <c r="BB294">
        <v>10.4722663937102</v>
      </c>
      <c r="BC294">
        <v>1.03536085989577</v>
      </c>
      <c r="BD294">
        <v>1.16320619659267</v>
      </c>
      <c r="BE294">
        <v>0.1278453366969</v>
      </c>
      <c r="BF294">
        <v>0</v>
      </c>
    </row>
    <row r="295" spans="1:58" ht="15">
      <c r="A295" t="s">
        <v>821</v>
      </c>
      <c r="B295">
        <v>14050</v>
      </c>
      <c r="C295">
        <v>3885</v>
      </c>
      <c r="D295" t="s">
        <v>189</v>
      </c>
      <c r="G295">
        <v>449004</v>
      </c>
      <c r="H295">
        <v>536531</v>
      </c>
      <c r="I295">
        <v>466929</v>
      </c>
      <c r="J295">
        <v>561745</v>
      </c>
      <c r="K295">
        <v>520180</v>
      </c>
      <c r="L295">
        <v>528218</v>
      </c>
      <c r="M295">
        <v>620525</v>
      </c>
      <c r="N295">
        <v>3683132</v>
      </c>
      <c r="O295">
        <v>423011</v>
      </c>
      <c r="P295">
        <v>466540</v>
      </c>
      <c r="Q295">
        <v>543865</v>
      </c>
      <c r="R295">
        <v>546941</v>
      </c>
      <c r="S295">
        <v>533208</v>
      </c>
      <c r="T295">
        <v>603401</v>
      </c>
      <c r="U295">
        <v>836124</v>
      </c>
      <c r="V295">
        <v>3953090</v>
      </c>
      <c r="W295">
        <v>511475</v>
      </c>
      <c r="X295">
        <v>476014</v>
      </c>
      <c r="Y295">
        <v>675658</v>
      </c>
      <c r="Z295">
        <v>620852</v>
      </c>
      <c r="AA295">
        <v>534881</v>
      </c>
      <c r="AB295">
        <v>560183</v>
      </c>
      <c r="AD295">
        <v>3379063</v>
      </c>
      <c r="AE295">
        <v>516300</v>
      </c>
      <c r="AF295">
        <v>545122</v>
      </c>
      <c r="AG295">
        <v>538967</v>
      </c>
      <c r="AH295">
        <v>549440</v>
      </c>
      <c r="AI295">
        <v>567539</v>
      </c>
      <c r="AJ295">
        <v>650529</v>
      </c>
      <c r="AL295">
        <v>3367897</v>
      </c>
      <c r="AM295" t="s">
        <v>822</v>
      </c>
      <c r="AO295">
        <v>2878418</v>
      </c>
      <c r="AP295">
        <v>2878418</v>
      </c>
      <c r="AQ295" t="s">
        <v>120</v>
      </c>
      <c r="AR295" t="s">
        <v>116</v>
      </c>
      <c r="AS295">
        <v>16</v>
      </c>
      <c r="AT295">
        <v>3819.1</v>
      </c>
      <c r="AU295" t="s">
        <v>823</v>
      </c>
      <c r="AV295" t="s">
        <v>144</v>
      </c>
      <c r="AW295">
        <v>3953090</v>
      </c>
      <c r="AX295">
        <v>3367897</v>
      </c>
      <c r="AY295">
        <v>-304069</v>
      </c>
      <c r="AZ295">
        <v>-8.25571823111417</v>
      </c>
      <c r="BA295">
        <v>-585193</v>
      </c>
      <c r="BB295">
        <v>-14.8034322517322</v>
      </c>
      <c r="BC295">
        <v>1.07329577109916</v>
      </c>
      <c r="BD295">
        <v>0.996695533643498</v>
      </c>
      <c r="BE295">
        <v>-0.0766002374556642</v>
      </c>
      <c r="BF295">
        <v>0</v>
      </c>
    </row>
    <row r="296" spans="1:58" ht="15">
      <c r="A296" t="s">
        <v>824</v>
      </c>
      <c r="B296">
        <v>168</v>
      </c>
      <c r="C296">
        <v>51</v>
      </c>
      <c r="D296" t="s">
        <v>113</v>
      </c>
      <c r="G296">
        <v>4731</v>
      </c>
      <c r="H296">
        <v>1972</v>
      </c>
      <c r="I296">
        <v>929</v>
      </c>
      <c r="J296">
        <v>1023</v>
      </c>
      <c r="K296">
        <v>1323</v>
      </c>
      <c r="L296">
        <v>4534</v>
      </c>
      <c r="M296">
        <v>4485</v>
      </c>
      <c r="N296">
        <v>18997</v>
      </c>
      <c r="O296">
        <v>4220</v>
      </c>
      <c r="P296">
        <v>5284</v>
      </c>
      <c r="Q296">
        <v>3916</v>
      </c>
      <c r="R296">
        <v>4195</v>
      </c>
      <c r="S296">
        <v>5178</v>
      </c>
      <c r="T296">
        <v>6063</v>
      </c>
      <c r="U296">
        <v>5763</v>
      </c>
      <c r="V296">
        <v>31619</v>
      </c>
      <c r="W296">
        <v>3812</v>
      </c>
      <c r="X296">
        <v>2903</v>
      </c>
      <c r="Y296">
        <v>1011</v>
      </c>
      <c r="Z296">
        <v>3323</v>
      </c>
      <c r="AA296">
        <v>1186</v>
      </c>
      <c r="AB296">
        <v>3664</v>
      </c>
      <c r="AC296">
        <v>3853</v>
      </c>
      <c r="AD296">
        <v>19752</v>
      </c>
      <c r="AE296">
        <v>3497</v>
      </c>
      <c r="AF296">
        <v>5114</v>
      </c>
      <c r="AG296">
        <v>7868</v>
      </c>
      <c r="AH296">
        <v>9413</v>
      </c>
      <c r="AI296">
        <v>7132</v>
      </c>
      <c r="AJ296">
        <v>8470</v>
      </c>
      <c r="AK296">
        <v>8732</v>
      </c>
      <c r="AL296">
        <v>50226</v>
      </c>
      <c r="AM296" t="s">
        <v>825</v>
      </c>
      <c r="AO296">
        <v>221000</v>
      </c>
      <c r="AP296">
        <v>221000</v>
      </c>
      <c r="AQ296" t="s">
        <v>120</v>
      </c>
      <c r="AR296" t="s">
        <v>116</v>
      </c>
      <c r="AS296">
        <v>0</v>
      </c>
      <c r="AT296">
        <v>0</v>
      </c>
      <c r="AU296" t="s">
        <v>826</v>
      </c>
      <c r="AV296" t="s">
        <v>129</v>
      </c>
      <c r="AW296">
        <v>31619</v>
      </c>
      <c r="AX296">
        <v>50226</v>
      </c>
      <c r="AY296">
        <v>755</v>
      </c>
      <c r="AZ296">
        <v>3.97431173343159</v>
      </c>
      <c r="BA296">
        <v>18607</v>
      </c>
      <c r="BB296">
        <v>58.8475283848319</v>
      </c>
      <c r="BC296">
        <v>1.66442069800495</v>
      </c>
      <c r="BD296">
        <v>2.54283110571081</v>
      </c>
      <c r="BE296">
        <v>0.878410407705866</v>
      </c>
      <c r="BF296">
        <v>1</v>
      </c>
    </row>
    <row r="297" spans="1:58" ht="15">
      <c r="A297" t="s">
        <v>827</v>
      </c>
      <c r="B297">
        <v>1406</v>
      </c>
      <c r="C297">
        <v>309</v>
      </c>
      <c r="D297" t="s">
        <v>113</v>
      </c>
      <c r="G297">
        <v>11006</v>
      </c>
      <c r="H297">
        <v>13705</v>
      </c>
      <c r="I297">
        <v>40642</v>
      </c>
      <c r="J297">
        <v>14201</v>
      </c>
      <c r="K297">
        <v>39304</v>
      </c>
      <c r="L297">
        <v>66653</v>
      </c>
      <c r="M297">
        <v>43567</v>
      </c>
      <c r="N297">
        <v>229078</v>
      </c>
      <c r="O297">
        <v>26123</v>
      </c>
      <c r="P297">
        <v>36685</v>
      </c>
      <c r="Q297">
        <v>41076</v>
      </c>
      <c r="R297">
        <v>53433</v>
      </c>
      <c r="S297">
        <v>79337</v>
      </c>
      <c r="T297">
        <v>61704</v>
      </c>
      <c r="U297">
        <v>64041</v>
      </c>
      <c r="V297">
        <v>362399</v>
      </c>
      <c r="W297">
        <v>28509</v>
      </c>
      <c r="X297">
        <v>34693</v>
      </c>
      <c r="Y297">
        <v>48861</v>
      </c>
      <c r="Z297">
        <v>30628</v>
      </c>
      <c r="AA297">
        <v>59514</v>
      </c>
      <c r="AB297">
        <v>65243</v>
      </c>
      <c r="AC297">
        <v>19255</v>
      </c>
      <c r="AD297">
        <v>286703</v>
      </c>
      <c r="AE297">
        <v>31270</v>
      </c>
      <c r="AF297">
        <v>31746</v>
      </c>
      <c r="AG297">
        <v>50136</v>
      </c>
      <c r="AH297">
        <v>59297</v>
      </c>
      <c r="AI297">
        <v>63513</v>
      </c>
      <c r="AJ297">
        <v>56698</v>
      </c>
      <c r="AK297">
        <v>54432</v>
      </c>
      <c r="AL297">
        <v>347092</v>
      </c>
      <c r="AN297">
        <v>108784</v>
      </c>
      <c r="AO297">
        <v>303000</v>
      </c>
      <c r="AP297">
        <v>411784</v>
      </c>
      <c r="AQ297" t="s">
        <v>120</v>
      </c>
      <c r="AR297" t="s">
        <v>116</v>
      </c>
      <c r="AS297">
        <v>13</v>
      </c>
      <c r="AT297">
        <v>8279</v>
      </c>
      <c r="AU297" t="s">
        <v>828</v>
      </c>
      <c r="AV297" t="s">
        <v>117</v>
      </c>
      <c r="AW297">
        <v>362399</v>
      </c>
      <c r="AX297">
        <v>347092</v>
      </c>
      <c r="AY297">
        <v>57625</v>
      </c>
      <c r="AZ297">
        <v>25.1551873161107</v>
      </c>
      <c r="BA297">
        <v>-15307</v>
      </c>
      <c r="BB297">
        <v>-4.22379752703512</v>
      </c>
      <c r="BC297">
        <v>1.58198954068047</v>
      </c>
      <c r="BD297">
        <v>1.2106326058674</v>
      </c>
      <c r="BE297">
        <v>-0.371356934813071</v>
      </c>
      <c r="BF297">
        <v>0</v>
      </c>
    </row>
    <row r="298" spans="1:58" ht="15">
      <c r="A298" t="s">
        <v>829</v>
      </c>
      <c r="B298">
        <v>60</v>
      </c>
      <c r="C298">
        <v>24</v>
      </c>
      <c r="D298" t="s">
        <v>113</v>
      </c>
      <c r="G298">
        <v>1806.17</v>
      </c>
      <c r="H298">
        <v>2120.13</v>
      </c>
      <c r="I298">
        <v>5378.51</v>
      </c>
      <c r="J298">
        <v>5734.3</v>
      </c>
      <c r="K298">
        <v>100</v>
      </c>
      <c r="L298">
        <v>2927.02</v>
      </c>
      <c r="M298">
        <v>2264.37</v>
      </c>
      <c r="N298">
        <v>20330.5</v>
      </c>
      <c r="O298">
        <v>2000</v>
      </c>
      <c r="Q298">
        <v>3762.42</v>
      </c>
      <c r="R298">
        <v>1920</v>
      </c>
      <c r="S298">
        <v>8266.86</v>
      </c>
      <c r="U298">
        <v>6487.34</v>
      </c>
      <c r="V298">
        <v>22436.62</v>
      </c>
      <c r="W298">
        <v>7517.82</v>
      </c>
      <c r="X298">
        <v>1368.1</v>
      </c>
      <c r="Y298">
        <v>1911.44</v>
      </c>
      <c r="Z298">
        <v>2121.68</v>
      </c>
      <c r="AA298">
        <v>7443.52</v>
      </c>
      <c r="AB298">
        <v>4380.9</v>
      </c>
      <c r="AC298">
        <v>5545.2</v>
      </c>
      <c r="AD298">
        <v>30288.66</v>
      </c>
      <c r="AE298">
        <v>2597.88</v>
      </c>
      <c r="AF298">
        <v>3346.35</v>
      </c>
      <c r="AG298">
        <v>3306.77</v>
      </c>
      <c r="AH298">
        <v>3357.03</v>
      </c>
      <c r="AI298">
        <v>3817.18</v>
      </c>
      <c r="AJ298">
        <v>3514.99</v>
      </c>
      <c r="AK298">
        <v>3234.66</v>
      </c>
      <c r="AL298">
        <v>23174.86</v>
      </c>
      <c r="AM298" t="s">
        <v>830</v>
      </c>
      <c r="AO298">
        <v>38822</v>
      </c>
      <c r="AP298">
        <v>38822</v>
      </c>
      <c r="AQ298" t="s">
        <v>162</v>
      </c>
      <c r="AR298" t="s">
        <v>116</v>
      </c>
      <c r="AS298">
        <v>0</v>
      </c>
      <c r="AT298">
        <v>0</v>
      </c>
      <c r="AU298" t="s">
        <v>831</v>
      </c>
      <c r="AV298" t="s">
        <v>129</v>
      </c>
      <c r="AW298">
        <v>22436.62</v>
      </c>
      <c r="AX298">
        <v>23174.86</v>
      </c>
      <c r="AY298">
        <v>9958.16</v>
      </c>
      <c r="AZ298">
        <v>48.981382651681</v>
      </c>
      <c r="BA298">
        <v>738.240000000002</v>
      </c>
      <c r="BB298">
        <v>3.29033517526259</v>
      </c>
      <c r="BC298">
        <v>1.10359410737562</v>
      </c>
      <c r="BD298">
        <v>0.765133221476288</v>
      </c>
      <c r="BE298">
        <v>-0.338460885899329</v>
      </c>
      <c r="BF298">
        <v>0</v>
      </c>
    </row>
    <row r="299" spans="1:58" ht="15">
      <c r="A299" t="s">
        <v>832</v>
      </c>
      <c r="B299">
        <v>52</v>
      </c>
      <c r="C299">
        <v>15</v>
      </c>
      <c r="D299" t="s">
        <v>135</v>
      </c>
      <c r="N299">
        <v>11693</v>
      </c>
      <c r="V299">
        <v>12595</v>
      </c>
      <c r="AD299">
        <v>6799</v>
      </c>
      <c r="AL299">
        <v>11881</v>
      </c>
      <c r="AN299">
        <v>11751</v>
      </c>
      <c r="AO299">
        <v>6788</v>
      </c>
      <c r="AP299">
        <v>18539</v>
      </c>
      <c r="AQ299" t="s">
        <v>120</v>
      </c>
      <c r="AR299" t="s">
        <v>116</v>
      </c>
      <c r="AS299">
        <v>1</v>
      </c>
      <c r="AT299">
        <v>345</v>
      </c>
      <c r="AV299" t="s">
        <v>129</v>
      </c>
      <c r="AW299">
        <v>12595</v>
      </c>
      <c r="AX299">
        <v>11881</v>
      </c>
      <c r="AY299">
        <v>-4894</v>
      </c>
      <c r="AZ299">
        <v>-41.8541007440349</v>
      </c>
      <c r="BA299">
        <v>-714</v>
      </c>
      <c r="BB299">
        <v>-5.66891623660183</v>
      </c>
      <c r="BC299">
        <v>1.07714016933208</v>
      </c>
      <c r="BD299">
        <v>1.74746286218562</v>
      </c>
      <c r="BE299">
        <v>0.670322692853537</v>
      </c>
      <c r="BF299">
        <v>0</v>
      </c>
    </row>
    <row r="300" spans="1:58" ht="15">
      <c r="A300" t="s">
        <v>833</v>
      </c>
      <c r="B300">
        <v>37</v>
      </c>
      <c r="C300">
        <v>18</v>
      </c>
      <c r="D300" t="s">
        <v>135</v>
      </c>
      <c r="G300">
        <v>5662.62</v>
      </c>
      <c r="H300">
        <v>1898.4</v>
      </c>
      <c r="I300">
        <v>646.86</v>
      </c>
      <c r="J300">
        <v>1329.93</v>
      </c>
      <c r="K300">
        <v>1019.25</v>
      </c>
      <c r="L300">
        <v>13250.26</v>
      </c>
      <c r="M300">
        <v>16153.55</v>
      </c>
      <c r="N300">
        <v>39960.87</v>
      </c>
      <c r="R300">
        <v>8874.16</v>
      </c>
      <c r="T300">
        <v>10367.95</v>
      </c>
      <c r="V300">
        <v>19242.11</v>
      </c>
      <c r="W300">
        <v>1523.9</v>
      </c>
      <c r="X300">
        <v>10799.41</v>
      </c>
      <c r="Y300">
        <v>3485.41</v>
      </c>
      <c r="Z300">
        <v>1722.68</v>
      </c>
      <c r="AA300">
        <v>5661.94</v>
      </c>
      <c r="AB300">
        <v>7763.62</v>
      </c>
      <c r="AC300">
        <v>962.39</v>
      </c>
      <c r="AD300">
        <v>31919.35</v>
      </c>
      <c r="AE300">
        <v>8788.91</v>
      </c>
      <c r="AF300">
        <v>7965.26</v>
      </c>
      <c r="AG300">
        <v>5040.82</v>
      </c>
      <c r="AH300">
        <v>12690.87</v>
      </c>
      <c r="AI300">
        <v>643.42</v>
      </c>
      <c r="AJ300">
        <v>4365.95</v>
      </c>
      <c r="AK300">
        <v>1427.5</v>
      </c>
      <c r="AL300">
        <v>40922.73</v>
      </c>
      <c r="AM300" t="s">
        <v>834</v>
      </c>
      <c r="AO300">
        <v>20000</v>
      </c>
      <c r="AP300">
        <v>20000</v>
      </c>
      <c r="AQ300" t="s">
        <v>120</v>
      </c>
      <c r="AR300" t="s">
        <v>116</v>
      </c>
      <c r="AS300">
        <v>10</v>
      </c>
      <c r="AT300">
        <v>12998.01</v>
      </c>
      <c r="AU300" t="s">
        <v>835</v>
      </c>
      <c r="AV300" t="s">
        <v>129</v>
      </c>
      <c r="AW300">
        <v>19242.11</v>
      </c>
      <c r="AX300">
        <v>40922.73</v>
      </c>
      <c r="AY300">
        <v>-8041.52</v>
      </c>
      <c r="AZ300">
        <v>-20.1234857999838</v>
      </c>
      <c r="BA300">
        <v>21680.62</v>
      </c>
      <c r="BB300">
        <v>112.672778608999</v>
      </c>
      <c r="BC300">
        <v>0.481523800657994</v>
      </c>
      <c r="BD300">
        <v>1.28206652077815</v>
      </c>
      <c r="BE300">
        <v>0.800542720120155</v>
      </c>
      <c r="BF300">
        <v>1</v>
      </c>
    </row>
    <row r="301" spans="1:58" ht="15">
      <c r="A301" t="s">
        <v>836</v>
      </c>
      <c r="B301">
        <v>110</v>
      </c>
      <c r="C301">
        <v>33</v>
      </c>
      <c r="D301" t="s">
        <v>135</v>
      </c>
      <c r="Q301">
        <v>13100</v>
      </c>
      <c r="T301">
        <v>16100</v>
      </c>
      <c r="V301">
        <v>29200</v>
      </c>
      <c r="AG301">
        <v>13700</v>
      </c>
      <c r="AJ301">
        <v>16188</v>
      </c>
      <c r="AL301">
        <v>29888</v>
      </c>
      <c r="AN301">
        <v>500000</v>
      </c>
      <c r="AO301">
        <v>110000</v>
      </c>
      <c r="AP301">
        <v>610000</v>
      </c>
      <c r="AQ301" t="s">
        <v>120</v>
      </c>
      <c r="AR301" t="s">
        <v>116</v>
      </c>
      <c r="AS301">
        <v>0</v>
      </c>
      <c r="AT301">
        <v>0</v>
      </c>
      <c r="AV301" t="s">
        <v>129</v>
      </c>
      <c r="AW301">
        <v>29200</v>
      </c>
      <c r="AX301">
        <v>29888</v>
      </c>
      <c r="BA301">
        <v>688</v>
      </c>
      <c r="BB301">
        <v>2.35616438356164</v>
      </c>
      <c r="BF301">
        <v>0</v>
      </c>
    </row>
    <row r="302" spans="1:58" ht="15">
      <c r="A302" t="s">
        <v>837</v>
      </c>
      <c r="B302">
        <v>269</v>
      </c>
      <c r="C302">
        <v>108</v>
      </c>
      <c r="D302" t="s">
        <v>113</v>
      </c>
      <c r="N302">
        <v>89501.82</v>
      </c>
      <c r="V302">
        <v>123425.49</v>
      </c>
      <c r="AD302">
        <v>85235.29</v>
      </c>
      <c r="AL302">
        <v>170208.16</v>
      </c>
      <c r="AN302">
        <v>168635</v>
      </c>
      <c r="AO302">
        <v>190642</v>
      </c>
      <c r="AP302">
        <v>359277</v>
      </c>
      <c r="AQ302" t="s">
        <v>120</v>
      </c>
      <c r="AR302" t="s">
        <v>116</v>
      </c>
      <c r="AS302">
        <v>3</v>
      </c>
      <c r="AT302">
        <v>2500</v>
      </c>
      <c r="AV302" t="s">
        <v>129</v>
      </c>
      <c r="AW302">
        <v>123425.49</v>
      </c>
      <c r="AX302">
        <v>170208.16</v>
      </c>
      <c r="AY302">
        <v>-4266.53000000001</v>
      </c>
      <c r="AZ302">
        <v>-4.76697568831563</v>
      </c>
      <c r="BA302">
        <v>46782.67</v>
      </c>
      <c r="BB302">
        <v>37.9035724306219</v>
      </c>
      <c r="BC302">
        <v>1.37902771139179</v>
      </c>
      <c r="BD302">
        <v>1.99692122828467</v>
      </c>
      <c r="BE302">
        <v>0.617893516892879</v>
      </c>
      <c r="BF302">
        <v>0</v>
      </c>
    </row>
    <row r="303" spans="1:58" ht="15">
      <c r="A303" t="s">
        <v>838</v>
      </c>
      <c r="B303">
        <v>16530</v>
      </c>
      <c r="C303">
        <v>4486</v>
      </c>
      <c r="D303" t="s">
        <v>189</v>
      </c>
      <c r="N303">
        <v>3500000</v>
      </c>
      <c r="V303">
        <v>5000000</v>
      </c>
      <c r="AD303">
        <v>3700000</v>
      </c>
      <c r="AL303">
        <v>4500000</v>
      </c>
      <c r="AQ303" t="s">
        <v>120</v>
      </c>
      <c r="AR303" t="s">
        <v>116</v>
      </c>
      <c r="AS303">
        <v>228</v>
      </c>
      <c r="AT303">
        <v>73000</v>
      </c>
      <c r="AU303" t="s">
        <v>839</v>
      </c>
      <c r="AV303" t="s">
        <v>144</v>
      </c>
      <c r="AW303">
        <v>5000000</v>
      </c>
      <c r="AX303">
        <v>4500000</v>
      </c>
      <c r="AY303">
        <v>200000</v>
      </c>
      <c r="AZ303">
        <v>5.71428571428571</v>
      </c>
      <c r="BA303">
        <v>-500000</v>
      </c>
      <c r="BB303">
        <v>-10</v>
      </c>
      <c r="BC303">
        <v>1.42857142857143</v>
      </c>
      <c r="BD303">
        <v>1.21621621621622</v>
      </c>
      <c r="BE303">
        <v>-0.212355212355212</v>
      </c>
      <c r="BF303">
        <v>0</v>
      </c>
    </row>
    <row r="304" spans="1:58" ht="15">
      <c r="A304" t="s">
        <v>840</v>
      </c>
      <c r="B304">
        <v>6190</v>
      </c>
      <c r="C304">
        <v>2132</v>
      </c>
      <c r="D304" t="s">
        <v>113</v>
      </c>
      <c r="G304">
        <v>129438.46</v>
      </c>
      <c r="H304">
        <v>234337.78</v>
      </c>
      <c r="I304">
        <v>339050.14</v>
      </c>
      <c r="J304">
        <v>409455.01</v>
      </c>
      <c r="K304">
        <v>464075.62</v>
      </c>
      <c r="L304">
        <v>502900.16</v>
      </c>
      <c r="M304">
        <v>397132.46</v>
      </c>
      <c r="N304">
        <v>2476389.63</v>
      </c>
      <c r="O304">
        <v>381140.4</v>
      </c>
      <c r="P304">
        <v>572650.4</v>
      </c>
      <c r="Q304">
        <v>781733.29</v>
      </c>
      <c r="R304">
        <v>955194.97</v>
      </c>
      <c r="S304">
        <v>902111.35</v>
      </c>
      <c r="T304">
        <v>794817.03</v>
      </c>
      <c r="U304">
        <v>765323.26</v>
      </c>
      <c r="V304">
        <v>5152970.7</v>
      </c>
      <c r="W304">
        <v>213396.7</v>
      </c>
      <c r="X304">
        <v>254361.85</v>
      </c>
      <c r="Y304">
        <v>401023.77</v>
      </c>
      <c r="Z304">
        <v>482307.87</v>
      </c>
      <c r="AA304">
        <v>528796.13</v>
      </c>
      <c r="AB304">
        <v>457243.75</v>
      </c>
      <c r="AC304">
        <v>443564.51</v>
      </c>
      <c r="AD304">
        <v>2780694.58</v>
      </c>
      <c r="AE304">
        <v>432062.58</v>
      </c>
      <c r="AF304">
        <v>750254.4</v>
      </c>
      <c r="AG304">
        <v>881444.15</v>
      </c>
      <c r="AH304">
        <v>1120846.13</v>
      </c>
      <c r="AI304">
        <v>984213.81</v>
      </c>
      <c r="AJ304">
        <v>892068.79</v>
      </c>
      <c r="AK304">
        <v>827922.39</v>
      </c>
      <c r="AL304">
        <v>5888812.25</v>
      </c>
      <c r="AM304" t="s">
        <v>841</v>
      </c>
      <c r="AO304">
        <v>1500000</v>
      </c>
      <c r="AP304">
        <v>1500000</v>
      </c>
      <c r="AQ304" t="s">
        <v>120</v>
      </c>
      <c r="AR304" t="s">
        <v>116</v>
      </c>
      <c r="AS304">
        <v>112</v>
      </c>
      <c r="AT304">
        <v>31283.71</v>
      </c>
      <c r="AV304" t="s">
        <v>122</v>
      </c>
      <c r="AW304">
        <v>5152970.7</v>
      </c>
      <c r="AX304">
        <v>5888812.25</v>
      </c>
      <c r="AY304">
        <v>304304.95</v>
      </c>
      <c r="AZ304">
        <v>12.2882500521536</v>
      </c>
      <c r="BA304">
        <v>735841.55</v>
      </c>
      <c r="BB304">
        <v>14.2799482636298</v>
      </c>
      <c r="BC304">
        <v>2.0808400413145</v>
      </c>
      <c r="BD304">
        <v>2.11774867054979</v>
      </c>
      <c r="BE304">
        <v>0.0369086292352869</v>
      </c>
      <c r="BF304">
        <v>0</v>
      </c>
    </row>
    <row r="305" spans="1:58" ht="15">
      <c r="A305" t="s">
        <v>842</v>
      </c>
      <c r="B305">
        <v>383</v>
      </c>
      <c r="C305">
        <v>108</v>
      </c>
      <c r="D305" t="s">
        <v>113</v>
      </c>
      <c r="F305" t="s">
        <v>116</v>
      </c>
      <c r="G305">
        <v>8048.8</v>
      </c>
      <c r="H305">
        <v>2916.42</v>
      </c>
      <c r="I305">
        <v>3739.68</v>
      </c>
      <c r="J305">
        <v>4787.38</v>
      </c>
      <c r="K305">
        <v>8039.3</v>
      </c>
      <c r="L305">
        <v>19047.23</v>
      </c>
      <c r="M305">
        <v>8398.34</v>
      </c>
      <c r="N305">
        <v>54977.15</v>
      </c>
      <c r="O305">
        <v>7661.79</v>
      </c>
      <c r="P305">
        <v>9945.68</v>
      </c>
      <c r="Q305">
        <v>7508.05</v>
      </c>
      <c r="R305">
        <v>6559.94</v>
      </c>
      <c r="S305">
        <v>12087.13</v>
      </c>
      <c r="T305">
        <v>10916.47</v>
      </c>
      <c r="U305">
        <v>7923.9</v>
      </c>
      <c r="V305">
        <v>62602.96</v>
      </c>
      <c r="W305">
        <v>4524.56</v>
      </c>
      <c r="X305">
        <v>4607.03</v>
      </c>
      <c r="Y305">
        <v>5063.33</v>
      </c>
      <c r="Z305">
        <v>6955.04</v>
      </c>
      <c r="AA305">
        <v>4862.16</v>
      </c>
      <c r="AB305">
        <v>4439.56</v>
      </c>
      <c r="AC305">
        <v>5905.41</v>
      </c>
      <c r="AD305">
        <v>36357.09</v>
      </c>
      <c r="AE305">
        <v>5991.98</v>
      </c>
      <c r="AF305">
        <v>7437.38</v>
      </c>
      <c r="AG305">
        <v>9515.65</v>
      </c>
      <c r="AH305">
        <v>10564.21</v>
      </c>
      <c r="AI305">
        <v>9027.17</v>
      </c>
      <c r="AJ305">
        <v>10572.08</v>
      </c>
      <c r="AK305">
        <v>13698.61</v>
      </c>
      <c r="AL305">
        <v>66807.08</v>
      </c>
      <c r="AO305">
        <v>204256.06</v>
      </c>
      <c r="AP305">
        <v>204256.06</v>
      </c>
      <c r="AQ305" t="s">
        <v>120</v>
      </c>
      <c r="AR305" t="s">
        <v>116</v>
      </c>
      <c r="AS305">
        <v>1</v>
      </c>
      <c r="AT305">
        <v>127.75</v>
      </c>
      <c r="AU305" t="s">
        <v>843</v>
      </c>
      <c r="AV305" t="s">
        <v>129</v>
      </c>
      <c r="AW305">
        <v>62602.96</v>
      </c>
      <c r="AX305">
        <v>66807.08</v>
      </c>
      <c r="AY305">
        <v>-18620.06</v>
      </c>
      <c r="AZ305">
        <v>-33.8687254613962</v>
      </c>
      <c r="BA305">
        <v>4204.12</v>
      </c>
      <c r="BB305">
        <v>6.71552910597199</v>
      </c>
      <c r="BC305">
        <v>1.13870871807651</v>
      </c>
      <c r="BD305">
        <v>1.83752550052823</v>
      </c>
      <c r="BE305">
        <v>0.698816782451723</v>
      </c>
      <c r="BF305">
        <v>0</v>
      </c>
    </row>
    <row r="306" spans="1:58" ht="15">
      <c r="A306" t="s">
        <v>844</v>
      </c>
      <c r="B306">
        <v>170</v>
      </c>
      <c r="C306">
        <v>62</v>
      </c>
      <c r="D306" t="s">
        <v>135</v>
      </c>
      <c r="F306" t="s">
        <v>127</v>
      </c>
      <c r="N306">
        <v>35656.21</v>
      </c>
      <c r="V306">
        <v>33012</v>
      </c>
      <c r="AD306">
        <v>22011.53</v>
      </c>
      <c r="AL306">
        <v>37355</v>
      </c>
      <c r="AM306" t="s">
        <v>845</v>
      </c>
      <c r="AO306">
        <v>90525.53</v>
      </c>
      <c r="AP306">
        <v>90525.53</v>
      </c>
      <c r="AQ306" t="s">
        <v>120</v>
      </c>
      <c r="AR306" t="s">
        <v>116</v>
      </c>
      <c r="AS306">
        <v>3</v>
      </c>
      <c r="AT306">
        <v>4000</v>
      </c>
      <c r="AU306" t="s">
        <v>846</v>
      </c>
      <c r="AV306" t="s">
        <v>129</v>
      </c>
      <c r="AW306">
        <v>33012</v>
      </c>
      <c r="AX306">
        <v>37355</v>
      </c>
      <c r="AY306">
        <v>-13644.68</v>
      </c>
      <c r="AZ306">
        <v>-38.2673312727292</v>
      </c>
      <c r="BA306">
        <v>4343</v>
      </c>
      <c r="BB306">
        <v>13.1558221252878</v>
      </c>
      <c r="BC306">
        <v>0.925841529427833</v>
      </c>
      <c r="BD306">
        <v>1.69706512904828</v>
      </c>
      <c r="BE306">
        <v>0.771223599620443</v>
      </c>
      <c r="BF306">
        <v>0</v>
      </c>
    </row>
    <row r="307" spans="1:58" ht="15">
      <c r="A307" t="s">
        <v>847</v>
      </c>
      <c r="B307">
        <v>250</v>
      </c>
      <c r="C307">
        <v>113</v>
      </c>
      <c r="D307" t="s">
        <v>135</v>
      </c>
      <c r="I307">
        <v>27222</v>
      </c>
      <c r="L307">
        <v>34811</v>
      </c>
      <c r="N307">
        <v>74286</v>
      </c>
      <c r="Q307">
        <v>31781</v>
      </c>
      <c r="T307">
        <v>44221</v>
      </c>
      <c r="V307">
        <v>91395</v>
      </c>
      <c r="Y307">
        <v>30457</v>
      </c>
      <c r="AB307">
        <v>38014</v>
      </c>
      <c r="AD307">
        <v>93013</v>
      </c>
      <c r="AG307">
        <v>34917</v>
      </c>
      <c r="AJ307">
        <v>44250</v>
      </c>
      <c r="AL307">
        <v>93917</v>
      </c>
      <c r="AM307" t="s">
        <v>848</v>
      </c>
      <c r="AN307">
        <v>66500</v>
      </c>
      <c r="AO307">
        <v>150000</v>
      </c>
      <c r="AP307">
        <v>216500</v>
      </c>
      <c r="AQ307" t="s">
        <v>120</v>
      </c>
      <c r="AR307" t="s">
        <v>116</v>
      </c>
      <c r="AS307">
        <v>14</v>
      </c>
      <c r="AT307">
        <v>25000</v>
      </c>
      <c r="AU307" t="s">
        <v>849</v>
      </c>
      <c r="AV307" t="s">
        <v>129</v>
      </c>
      <c r="AW307">
        <v>91395</v>
      </c>
      <c r="AX307">
        <v>93917</v>
      </c>
      <c r="AY307">
        <v>18727</v>
      </c>
      <c r="AZ307">
        <v>25.2093261179765</v>
      </c>
      <c r="BA307">
        <v>2522</v>
      </c>
      <c r="BB307">
        <v>2.75945073581706</v>
      </c>
      <c r="BC307">
        <v>1.23031257572086</v>
      </c>
      <c r="BD307">
        <v>1.00971907152764</v>
      </c>
      <c r="BE307">
        <v>-0.220593504193227</v>
      </c>
      <c r="BF307">
        <v>0</v>
      </c>
    </row>
    <row r="308" spans="1:58" ht="15">
      <c r="A308" t="s">
        <v>850</v>
      </c>
      <c r="B308">
        <v>26</v>
      </c>
      <c r="C308">
        <v>12</v>
      </c>
      <c r="D308" t="s">
        <v>113</v>
      </c>
      <c r="F308" t="s">
        <v>127</v>
      </c>
      <c r="N308">
        <v>9997</v>
      </c>
      <c r="V308">
        <v>13793</v>
      </c>
      <c r="AD308">
        <v>12905</v>
      </c>
      <c r="AL308">
        <v>13704</v>
      </c>
      <c r="AM308" t="s">
        <v>851</v>
      </c>
      <c r="AO308">
        <v>18530</v>
      </c>
      <c r="AP308">
        <v>18530</v>
      </c>
      <c r="AQ308" t="s">
        <v>120</v>
      </c>
      <c r="AR308" t="s">
        <v>116</v>
      </c>
      <c r="AS308">
        <v>0</v>
      </c>
      <c r="AT308">
        <v>0</v>
      </c>
      <c r="AV308" t="s">
        <v>129</v>
      </c>
      <c r="AW308">
        <v>13793</v>
      </c>
      <c r="AX308">
        <v>13704</v>
      </c>
      <c r="AY308">
        <v>2908</v>
      </c>
      <c r="AZ308">
        <v>29.0887266179854</v>
      </c>
      <c r="BA308">
        <v>-89</v>
      </c>
      <c r="BB308">
        <v>-0.645254839411296</v>
      </c>
      <c r="BC308">
        <v>1.37971391417425</v>
      </c>
      <c r="BD308">
        <v>1.06191398682681</v>
      </c>
      <c r="BE308">
        <v>-0.317799927347441</v>
      </c>
      <c r="BF308">
        <v>0</v>
      </c>
    </row>
    <row r="309" spans="1:48" ht="15">
      <c r="A309" t="s">
        <v>852</v>
      </c>
      <c r="B309">
        <v>30</v>
      </c>
      <c r="C309">
        <v>18</v>
      </c>
      <c r="D309" t="s">
        <v>174</v>
      </c>
      <c r="F309" t="s">
        <v>116</v>
      </c>
      <c r="G309">
        <v>138.01</v>
      </c>
      <c r="H309">
        <v>134.48</v>
      </c>
      <c r="I309">
        <v>145.15</v>
      </c>
      <c r="J309">
        <v>479.85</v>
      </c>
      <c r="K309">
        <v>352.08</v>
      </c>
      <c r="L309">
        <v>184.16</v>
      </c>
      <c r="M309">
        <v>582.73</v>
      </c>
      <c r="S309">
        <v>7000</v>
      </c>
      <c r="W309">
        <v>231.05</v>
      </c>
      <c r="X309">
        <v>139.19</v>
      </c>
      <c r="Y309">
        <v>800.89</v>
      </c>
      <c r="Z309">
        <v>289.48</v>
      </c>
      <c r="AA309">
        <v>957.09</v>
      </c>
      <c r="AB309">
        <v>245.62</v>
      </c>
      <c r="AC309">
        <v>179.82</v>
      </c>
      <c r="AI309">
        <v>7000</v>
      </c>
      <c r="AO309">
        <v>11001.76</v>
      </c>
      <c r="AQ309" t="s">
        <v>132</v>
      </c>
      <c r="AR309" t="s">
        <v>116</v>
      </c>
      <c r="AS309">
        <v>0</v>
      </c>
      <c r="AT309">
        <v>0</v>
      </c>
      <c r="AV309" t="s">
        <v>129</v>
      </c>
    </row>
    <row r="310" spans="1:58" ht="15">
      <c r="A310" t="s">
        <v>853</v>
      </c>
      <c r="B310">
        <v>70</v>
      </c>
      <c r="C310">
        <v>31</v>
      </c>
      <c r="D310" t="s">
        <v>174</v>
      </c>
      <c r="F310" t="s">
        <v>127</v>
      </c>
      <c r="G310">
        <v>922</v>
      </c>
      <c r="H310">
        <v>730</v>
      </c>
      <c r="I310">
        <v>1108</v>
      </c>
      <c r="J310">
        <v>4432</v>
      </c>
      <c r="K310">
        <v>2712</v>
      </c>
      <c r="L310">
        <v>3960</v>
      </c>
      <c r="M310">
        <v>1526</v>
      </c>
      <c r="O310">
        <v>760</v>
      </c>
      <c r="P310">
        <v>760</v>
      </c>
      <c r="Q310">
        <v>760</v>
      </c>
      <c r="R310">
        <v>760</v>
      </c>
      <c r="S310">
        <v>760</v>
      </c>
      <c r="T310">
        <v>760</v>
      </c>
      <c r="U310">
        <v>760</v>
      </c>
      <c r="W310">
        <v>1435</v>
      </c>
      <c r="X310">
        <v>500</v>
      </c>
      <c r="Y310">
        <v>805</v>
      </c>
      <c r="Z310">
        <v>695</v>
      </c>
      <c r="AA310">
        <v>500</v>
      </c>
      <c r="AB310">
        <v>680</v>
      </c>
      <c r="AC310">
        <v>1954</v>
      </c>
      <c r="AE310">
        <v>760</v>
      </c>
      <c r="AF310">
        <v>760</v>
      </c>
      <c r="AG310">
        <v>760</v>
      </c>
      <c r="AH310">
        <v>760</v>
      </c>
      <c r="AI310">
        <v>760</v>
      </c>
      <c r="AJ310">
        <v>760</v>
      </c>
      <c r="AK310">
        <v>760</v>
      </c>
      <c r="AM310" t="s">
        <v>854</v>
      </c>
      <c r="AN310">
        <v>849</v>
      </c>
      <c r="AO310">
        <v>1000</v>
      </c>
      <c r="AQ310" t="s">
        <v>120</v>
      </c>
      <c r="AR310" t="s">
        <v>116</v>
      </c>
      <c r="AS310">
        <v>0</v>
      </c>
      <c r="AT310">
        <v>0</v>
      </c>
      <c r="AU310" t="s">
        <v>855</v>
      </c>
      <c r="AV310" t="s">
        <v>129</v>
      </c>
      <c r="AW310">
        <v>5320</v>
      </c>
      <c r="AX310">
        <v>5320</v>
      </c>
      <c r="BA310">
        <v>0</v>
      </c>
      <c r="BB310">
        <v>0</v>
      </c>
      <c r="BF310">
        <v>0</v>
      </c>
    </row>
    <row r="311" spans="1:52" ht="15">
      <c r="A311" t="s">
        <v>856</v>
      </c>
      <c r="B311">
        <v>65</v>
      </c>
      <c r="C311">
        <v>28</v>
      </c>
      <c r="D311" t="s">
        <v>135</v>
      </c>
      <c r="G311">
        <v>1310</v>
      </c>
      <c r="H311">
        <v>384</v>
      </c>
      <c r="I311">
        <v>1246</v>
      </c>
      <c r="J311">
        <v>542</v>
      </c>
      <c r="K311">
        <v>542</v>
      </c>
      <c r="L311">
        <v>1203</v>
      </c>
      <c r="M311">
        <v>562</v>
      </c>
      <c r="N311">
        <v>5789</v>
      </c>
      <c r="Q311">
        <v>8400</v>
      </c>
      <c r="T311">
        <v>8400</v>
      </c>
      <c r="W311">
        <v>1373</v>
      </c>
      <c r="X311">
        <v>547</v>
      </c>
      <c r="Y311">
        <v>622</v>
      </c>
      <c r="Z311">
        <v>688</v>
      </c>
      <c r="AA311">
        <v>657</v>
      </c>
      <c r="AB311">
        <v>662</v>
      </c>
      <c r="AC311">
        <v>648</v>
      </c>
      <c r="AD311">
        <v>13444</v>
      </c>
      <c r="AG311">
        <v>8655</v>
      </c>
      <c r="AJ311">
        <v>8810</v>
      </c>
      <c r="AM311" t="s">
        <v>857</v>
      </c>
      <c r="AP311">
        <v>68160</v>
      </c>
      <c r="AQ311" t="s">
        <v>120</v>
      </c>
      <c r="AR311" t="s">
        <v>116</v>
      </c>
      <c r="AS311">
        <v>0</v>
      </c>
      <c r="AT311">
        <v>0</v>
      </c>
      <c r="AU311" t="s">
        <v>858</v>
      </c>
      <c r="AV311" t="s">
        <v>129</v>
      </c>
      <c r="AY311">
        <v>7655</v>
      </c>
      <c r="AZ311">
        <v>132.233546381068</v>
      </c>
    </row>
    <row r="312" spans="1:58" ht="15">
      <c r="A312" t="s">
        <v>859</v>
      </c>
      <c r="B312">
        <v>60</v>
      </c>
      <c r="C312">
        <v>29</v>
      </c>
      <c r="D312" t="s">
        <v>113</v>
      </c>
      <c r="N312">
        <v>16451</v>
      </c>
      <c r="V312">
        <v>9000</v>
      </c>
      <c r="AD312">
        <v>11751</v>
      </c>
      <c r="AL312">
        <v>9000</v>
      </c>
      <c r="AM312" t="s">
        <v>860</v>
      </c>
      <c r="AP312">
        <v>10000</v>
      </c>
      <c r="AQ312" t="s">
        <v>120</v>
      </c>
      <c r="AR312" t="s">
        <v>116</v>
      </c>
      <c r="AS312">
        <v>0</v>
      </c>
      <c r="AT312">
        <v>0</v>
      </c>
      <c r="AU312" t="s">
        <v>861</v>
      </c>
      <c r="AV312" t="s">
        <v>129</v>
      </c>
      <c r="AW312">
        <v>9000</v>
      </c>
      <c r="AX312">
        <v>9000</v>
      </c>
      <c r="AY312">
        <v>-4700</v>
      </c>
      <c r="AZ312">
        <v>-28.5696918120479</v>
      </c>
      <c r="BA312">
        <v>0</v>
      </c>
      <c r="BB312">
        <v>0</v>
      </c>
      <c r="BC312">
        <v>0.547079204911555</v>
      </c>
      <c r="BD312">
        <v>0.765892264488129</v>
      </c>
      <c r="BE312">
        <v>0.218813059576573</v>
      </c>
      <c r="BF312">
        <v>0</v>
      </c>
    </row>
    <row r="313" spans="1:48" ht="15">
      <c r="A313" t="s">
        <v>862</v>
      </c>
      <c r="B313">
        <v>141</v>
      </c>
      <c r="C313">
        <v>42</v>
      </c>
      <c r="D313" t="s">
        <v>156</v>
      </c>
      <c r="G313">
        <v>1800</v>
      </c>
      <c r="H313">
        <v>1800</v>
      </c>
      <c r="I313">
        <v>1800</v>
      </c>
      <c r="J313">
        <v>1800</v>
      </c>
      <c r="K313">
        <v>1800</v>
      </c>
      <c r="L313">
        <v>1800</v>
      </c>
      <c r="M313">
        <v>1800</v>
      </c>
      <c r="N313">
        <v>12600</v>
      </c>
      <c r="AM313" t="s">
        <v>863</v>
      </c>
      <c r="AQ313" t="s">
        <v>120</v>
      </c>
      <c r="AR313" t="s">
        <v>116</v>
      </c>
      <c r="AS313">
        <v>0</v>
      </c>
      <c r="AT313">
        <v>0</v>
      </c>
      <c r="AU313" t="s">
        <v>864</v>
      </c>
      <c r="AV313" t="s">
        <v>129</v>
      </c>
    </row>
    <row r="314" spans="1:58" ht="15">
      <c r="A314" t="s">
        <v>865</v>
      </c>
      <c r="B314">
        <v>77</v>
      </c>
      <c r="C314">
        <v>38</v>
      </c>
      <c r="D314" t="s">
        <v>113</v>
      </c>
      <c r="G314">
        <v>5214.45</v>
      </c>
      <c r="H314">
        <v>5394.41</v>
      </c>
      <c r="I314">
        <v>13855.9</v>
      </c>
      <c r="J314">
        <v>9099.81</v>
      </c>
      <c r="K314">
        <v>10129.21</v>
      </c>
      <c r="L314">
        <v>5195.09</v>
      </c>
      <c r="M314">
        <v>7882.81</v>
      </c>
      <c r="O314">
        <v>7971.74</v>
      </c>
      <c r="P314">
        <v>9718.29</v>
      </c>
      <c r="Q314">
        <v>7352.29</v>
      </c>
      <c r="R314">
        <v>5116.27</v>
      </c>
      <c r="S314">
        <v>7352.96</v>
      </c>
      <c r="T314">
        <v>9313.23</v>
      </c>
      <c r="U314">
        <v>8652.9</v>
      </c>
      <c r="W314">
        <v>11505.68</v>
      </c>
      <c r="X314">
        <v>3885.61</v>
      </c>
      <c r="Y314">
        <v>9870.03</v>
      </c>
      <c r="Z314">
        <v>4947.5</v>
      </c>
      <c r="AA314">
        <v>6413.3</v>
      </c>
      <c r="AB314">
        <v>6604.38</v>
      </c>
      <c r="AC314">
        <v>8309.78</v>
      </c>
      <c r="AE314">
        <v>6798.41</v>
      </c>
      <c r="AF314">
        <v>8411.21</v>
      </c>
      <c r="AG314">
        <v>7114.21</v>
      </c>
      <c r="AH314">
        <v>9476.22</v>
      </c>
      <c r="AI314">
        <v>10407.78</v>
      </c>
      <c r="AJ314">
        <v>7580.91</v>
      </c>
      <c r="AK314">
        <v>9571.47</v>
      </c>
      <c r="AM314" t="s">
        <v>866</v>
      </c>
      <c r="AN314">
        <v>1699.83</v>
      </c>
      <c r="AO314">
        <v>57782.14</v>
      </c>
      <c r="AP314">
        <v>59481.97</v>
      </c>
      <c r="AQ314" t="s">
        <v>120</v>
      </c>
      <c r="AR314" t="s">
        <v>116</v>
      </c>
      <c r="AS314">
        <v>14</v>
      </c>
      <c r="AT314">
        <v>4164.69</v>
      </c>
      <c r="AV314" t="s">
        <v>129</v>
      </c>
      <c r="AW314">
        <v>55477.68</v>
      </c>
      <c r="AX314">
        <v>59360.21</v>
      </c>
      <c r="BA314">
        <v>3882.52999999999</v>
      </c>
      <c r="BB314">
        <v>6.99836402675813</v>
      </c>
      <c r="BF314">
        <v>0</v>
      </c>
    </row>
    <row r="315" spans="1:52" ht="15">
      <c r="A315" t="s">
        <v>867</v>
      </c>
      <c r="B315">
        <v>691</v>
      </c>
      <c r="C315">
        <v>247</v>
      </c>
      <c r="D315" t="s">
        <v>156</v>
      </c>
      <c r="E315" t="s">
        <v>868</v>
      </c>
      <c r="G315">
        <v>50</v>
      </c>
      <c r="H315">
        <v>50</v>
      </c>
      <c r="I315">
        <v>50</v>
      </c>
      <c r="J315">
        <v>50</v>
      </c>
      <c r="K315">
        <v>50</v>
      </c>
      <c r="L315">
        <v>50</v>
      </c>
      <c r="M315">
        <v>50</v>
      </c>
      <c r="N315">
        <v>350</v>
      </c>
      <c r="W315">
        <v>50</v>
      </c>
      <c r="X315">
        <v>50</v>
      </c>
      <c r="Y315">
        <v>50</v>
      </c>
      <c r="Z315">
        <v>50</v>
      </c>
      <c r="AA315">
        <v>50</v>
      </c>
      <c r="AB315">
        <v>50</v>
      </c>
      <c r="AC315">
        <v>50</v>
      </c>
      <c r="AD315">
        <v>350</v>
      </c>
      <c r="AM315" t="s">
        <v>869</v>
      </c>
      <c r="AP315">
        <v>0</v>
      </c>
      <c r="AQ315" t="s">
        <v>120</v>
      </c>
      <c r="AR315" t="s">
        <v>116</v>
      </c>
      <c r="AS315">
        <v>0</v>
      </c>
      <c r="AT315">
        <v>0</v>
      </c>
      <c r="AU315" t="s">
        <v>870</v>
      </c>
      <c r="AV315" t="s">
        <v>117</v>
      </c>
      <c r="AY315">
        <v>0</v>
      </c>
      <c r="AZ315">
        <v>0</v>
      </c>
    </row>
    <row r="316" spans="1:48" ht="15">
      <c r="A316" t="s">
        <v>871</v>
      </c>
      <c r="B316">
        <v>45</v>
      </c>
      <c r="C316">
        <v>24</v>
      </c>
      <c r="D316" t="s">
        <v>156</v>
      </c>
      <c r="AQ316" t="s">
        <v>120</v>
      </c>
      <c r="AU316" t="s">
        <v>872</v>
      </c>
      <c r="AV316" t="s">
        <v>129</v>
      </c>
    </row>
    <row r="317" spans="1:58" ht="15">
      <c r="A317" t="s">
        <v>873</v>
      </c>
      <c r="B317">
        <v>118</v>
      </c>
      <c r="C317">
        <v>25</v>
      </c>
      <c r="D317" t="s">
        <v>113</v>
      </c>
      <c r="F317" t="s">
        <v>116</v>
      </c>
      <c r="N317">
        <v>11879</v>
      </c>
      <c r="V317">
        <v>14552</v>
      </c>
      <c r="AD317">
        <v>18182</v>
      </c>
      <c r="AL317">
        <v>15410</v>
      </c>
      <c r="AM317" t="s">
        <v>874</v>
      </c>
      <c r="AN317">
        <v>15000</v>
      </c>
      <c r="AQ317" t="s">
        <v>120</v>
      </c>
      <c r="AR317" t="s">
        <v>116</v>
      </c>
      <c r="AS317">
        <v>0</v>
      </c>
      <c r="AV317" t="s">
        <v>129</v>
      </c>
      <c r="AW317">
        <v>14552</v>
      </c>
      <c r="AX317">
        <v>15410</v>
      </c>
      <c r="AY317">
        <v>6303</v>
      </c>
      <c r="AZ317">
        <v>53.0600218873643</v>
      </c>
      <c r="BA317">
        <v>858</v>
      </c>
      <c r="BB317">
        <v>5.89609675645959</v>
      </c>
      <c r="BC317">
        <v>1.2250189409883</v>
      </c>
      <c r="BD317">
        <v>0.847541524584754</v>
      </c>
      <c r="BE317">
        <v>-0.377477416403545</v>
      </c>
      <c r="BF317">
        <v>0</v>
      </c>
    </row>
    <row r="318" spans="1:52" ht="15">
      <c r="A318" t="s">
        <v>875</v>
      </c>
      <c r="B318">
        <v>98</v>
      </c>
      <c r="C318">
        <v>16</v>
      </c>
      <c r="D318" t="s">
        <v>174</v>
      </c>
      <c r="G318">
        <v>554.62</v>
      </c>
      <c r="H318">
        <v>580.18</v>
      </c>
      <c r="I318">
        <v>309.51</v>
      </c>
      <c r="J318">
        <v>313.8</v>
      </c>
      <c r="K318">
        <v>896.59</v>
      </c>
      <c r="L318">
        <v>359.99</v>
      </c>
      <c r="M318">
        <v>636.83</v>
      </c>
      <c r="N318">
        <v>3651.52</v>
      </c>
      <c r="W318">
        <v>360.54</v>
      </c>
      <c r="X318">
        <v>1210.11</v>
      </c>
      <c r="Y318">
        <v>749.01</v>
      </c>
      <c r="Z318">
        <v>444.48</v>
      </c>
      <c r="AA318">
        <v>402.53</v>
      </c>
      <c r="AB318">
        <v>443.02</v>
      </c>
      <c r="AC318">
        <v>733.18</v>
      </c>
      <c r="AD318">
        <v>4342.87</v>
      </c>
      <c r="AM318" t="s">
        <v>876</v>
      </c>
      <c r="AP318">
        <v>3200.42</v>
      </c>
      <c r="AR318" t="s">
        <v>116</v>
      </c>
      <c r="AS318">
        <v>2</v>
      </c>
      <c r="AT318">
        <v>700</v>
      </c>
      <c r="AU318" t="s">
        <v>877</v>
      </c>
      <c r="AV318" t="s">
        <v>129</v>
      </c>
      <c r="AY318">
        <v>691.35</v>
      </c>
      <c r="AZ318">
        <v>18.933211374989</v>
      </c>
    </row>
    <row r="319" spans="1:58" ht="15">
      <c r="A319" t="s">
        <v>878</v>
      </c>
      <c r="B319">
        <v>1706</v>
      </c>
      <c r="C319">
        <v>517</v>
      </c>
      <c r="D319" t="s">
        <v>113</v>
      </c>
      <c r="G319">
        <v>57610</v>
      </c>
      <c r="H319">
        <v>73680</v>
      </c>
      <c r="I319">
        <v>74508</v>
      </c>
      <c r="J319">
        <v>98848</v>
      </c>
      <c r="K319">
        <v>103753</v>
      </c>
      <c r="L319">
        <v>53398</v>
      </c>
      <c r="M319">
        <v>101593</v>
      </c>
      <c r="N319">
        <v>563543</v>
      </c>
      <c r="O319">
        <v>86279</v>
      </c>
      <c r="P319">
        <v>109173</v>
      </c>
      <c r="Q319">
        <v>103483</v>
      </c>
      <c r="R319">
        <v>104001</v>
      </c>
      <c r="S319">
        <v>134976</v>
      </c>
      <c r="T319">
        <v>126518</v>
      </c>
      <c r="U319">
        <v>144101</v>
      </c>
      <c r="V319">
        <v>808530</v>
      </c>
      <c r="W319">
        <v>42254</v>
      </c>
      <c r="X319">
        <v>61765</v>
      </c>
      <c r="Y319">
        <v>58146</v>
      </c>
      <c r="Z319">
        <v>58828</v>
      </c>
      <c r="AA319">
        <v>84516</v>
      </c>
      <c r="AB319">
        <v>156291</v>
      </c>
      <c r="AC319">
        <v>46512</v>
      </c>
      <c r="AD319">
        <v>508325</v>
      </c>
      <c r="AE319">
        <v>95220</v>
      </c>
      <c r="AF319">
        <v>105039</v>
      </c>
      <c r="AG319">
        <v>115656</v>
      </c>
      <c r="AH319">
        <v>151839</v>
      </c>
      <c r="AI319">
        <v>137879</v>
      </c>
      <c r="AJ319">
        <v>136176</v>
      </c>
      <c r="AK319">
        <v>137979</v>
      </c>
      <c r="AL319">
        <v>879806</v>
      </c>
      <c r="AQ319" t="s">
        <v>120</v>
      </c>
      <c r="AR319" t="s">
        <v>127</v>
      </c>
      <c r="AS319">
        <v>22</v>
      </c>
      <c r="AT319">
        <v>9525</v>
      </c>
      <c r="AU319" t="s">
        <v>879</v>
      </c>
      <c r="AV319" t="s">
        <v>117</v>
      </c>
      <c r="AW319">
        <v>808530</v>
      </c>
      <c r="AX319">
        <v>879806</v>
      </c>
      <c r="AY319">
        <v>-55218</v>
      </c>
      <c r="AZ319">
        <v>-9.79836498723256</v>
      </c>
      <c r="BA319">
        <v>71276</v>
      </c>
      <c r="BB319">
        <v>8.81550468133526</v>
      </c>
      <c r="BC319">
        <v>1.43472636515758</v>
      </c>
      <c r="BD319">
        <v>1.73079427531599</v>
      </c>
      <c r="BE319">
        <v>0.296067910158405</v>
      </c>
      <c r="BF319">
        <v>0</v>
      </c>
    </row>
    <row r="320" spans="1:58" ht="15">
      <c r="A320" t="s">
        <v>880</v>
      </c>
      <c r="B320">
        <v>6000</v>
      </c>
      <c r="C320">
        <v>2676</v>
      </c>
      <c r="D320" t="s">
        <v>189</v>
      </c>
      <c r="F320" t="s">
        <v>127</v>
      </c>
      <c r="I320">
        <v>404478</v>
      </c>
      <c r="L320">
        <v>652732</v>
      </c>
      <c r="N320">
        <v>1057210</v>
      </c>
      <c r="Q320">
        <v>721797</v>
      </c>
      <c r="T320">
        <v>589815</v>
      </c>
      <c r="V320">
        <v>1311612</v>
      </c>
      <c r="Y320">
        <v>416408</v>
      </c>
      <c r="AB320">
        <v>613867</v>
      </c>
      <c r="AD320">
        <v>1030275</v>
      </c>
      <c r="AG320">
        <v>590063</v>
      </c>
      <c r="AJ320">
        <v>697941</v>
      </c>
      <c r="AL320">
        <v>1288004</v>
      </c>
      <c r="AM320" t="s">
        <v>881</v>
      </c>
      <c r="AN320">
        <v>2221839</v>
      </c>
      <c r="AO320">
        <v>1319178</v>
      </c>
      <c r="AP320">
        <v>3541017</v>
      </c>
      <c r="AQ320" t="s">
        <v>120</v>
      </c>
      <c r="AR320" t="s">
        <v>116</v>
      </c>
      <c r="AS320">
        <v>34</v>
      </c>
      <c r="AT320">
        <v>9500</v>
      </c>
      <c r="AU320" t="s">
        <v>882</v>
      </c>
      <c r="AV320" t="s">
        <v>122</v>
      </c>
      <c r="AW320">
        <v>1311612</v>
      </c>
      <c r="AX320">
        <v>1288004</v>
      </c>
      <c r="AY320">
        <v>-26935</v>
      </c>
      <c r="AZ320">
        <v>-2.54774358925852</v>
      </c>
      <c r="BA320">
        <v>-23608</v>
      </c>
      <c r="BB320">
        <v>-1.79992253806766</v>
      </c>
      <c r="BC320">
        <v>1.2406352569499</v>
      </c>
      <c r="BD320">
        <v>1.25015554099634</v>
      </c>
      <c r="BE320">
        <v>0.00952028404643945</v>
      </c>
      <c r="BF320">
        <v>0</v>
      </c>
    </row>
    <row r="321" spans="1:58" ht="15">
      <c r="A321" t="s">
        <v>883</v>
      </c>
      <c r="B321">
        <v>12104</v>
      </c>
      <c r="C321">
        <v>4900</v>
      </c>
      <c r="D321" t="s">
        <v>113</v>
      </c>
      <c r="G321">
        <v>416093.24</v>
      </c>
      <c r="H321">
        <v>340377.75</v>
      </c>
      <c r="I321">
        <v>329792.78</v>
      </c>
      <c r="J321">
        <v>301356.09</v>
      </c>
      <c r="K321">
        <v>358221.48</v>
      </c>
      <c r="L321">
        <v>479464.6</v>
      </c>
      <c r="M321">
        <v>975091.45</v>
      </c>
      <c r="N321">
        <v>3200397.39</v>
      </c>
      <c r="O321">
        <v>311798.79</v>
      </c>
      <c r="P321">
        <v>418974.45</v>
      </c>
      <c r="Q321">
        <v>483040.21</v>
      </c>
      <c r="R321">
        <v>616289.7</v>
      </c>
      <c r="S321">
        <v>652546.7</v>
      </c>
      <c r="T321">
        <v>646295.12</v>
      </c>
      <c r="U321">
        <v>628770.18</v>
      </c>
      <c r="V321">
        <v>3757715.15</v>
      </c>
      <c r="W321">
        <v>450977.16</v>
      </c>
      <c r="X321">
        <v>270307.15</v>
      </c>
      <c r="Y321">
        <v>369903.16</v>
      </c>
      <c r="Z321">
        <v>472876.49</v>
      </c>
      <c r="AA321">
        <v>364602.23</v>
      </c>
      <c r="AB321">
        <v>513826.74</v>
      </c>
      <c r="AC321">
        <v>991164.97</v>
      </c>
      <c r="AD321">
        <v>3433657.9</v>
      </c>
      <c r="AE321">
        <v>377573.04</v>
      </c>
      <c r="AF321">
        <v>430285.26</v>
      </c>
      <c r="AG321">
        <v>557939.17</v>
      </c>
      <c r="AH321">
        <v>642417.56</v>
      </c>
      <c r="AI321">
        <v>656097.66</v>
      </c>
      <c r="AJ321">
        <v>655097.66</v>
      </c>
      <c r="AK321">
        <v>652816.96</v>
      </c>
      <c r="AL321">
        <v>3973033.17</v>
      </c>
      <c r="AN321">
        <v>2229004.37</v>
      </c>
      <c r="AO321">
        <v>2434765.42</v>
      </c>
      <c r="AP321">
        <v>4663769.79</v>
      </c>
      <c r="AQ321" t="s">
        <v>120</v>
      </c>
      <c r="AR321" t="s">
        <v>116</v>
      </c>
      <c r="AS321">
        <v>381</v>
      </c>
      <c r="AT321">
        <v>278594</v>
      </c>
      <c r="AU321" t="s">
        <v>884</v>
      </c>
      <c r="AV321" t="s">
        <v>144</v>
      </c>
      <c r="AW321">
        <v>3757715.15</v>
      </c>
      <c r="AX321">
        <v>3973033.17</v>
      </c>
      <c r="AY321">
        <v>233260.51</v>
      </c>
      <c r="AZ321">
        <v>7.28848582144356</v>
      </c>
      <c r="BA321">
        <v>215318.02</v>
      </c>
      <c r="BB321">
        <v>5.73002506589676</v>
      </c>
      <c r="BC321">
        <v>1.17414017451127</v>
      </c>
      <c r="BD321">
        <v>1.15708474335781</v>
      </c>
      <c r="BE321">
        <v>-0.0170554311534608</v>
      </c>
      <c r="BF321">
        <v>0</v>
      </c>
    </row>
    <row r="322" spans="1:58" ht="15">
      <c r="A322" t="s">
        <v>885</v>
      </c>
      <c r="B322">
        <v>4150</v>
      </c>
      <c r="C322">
        <v>1253</v>
      </c>
      <c r="D322" t="s">
        <v>113</v>
      </c>
      <c r="G322">
        <v>35678</v>
      </c>
      <c r="H322">
        <v>43224.11</v>
      </c>
      <c r="I322">
        <v>74064.89</v>
      </c>
      <c r="J322">
        <v>31417.35</v>
      </c>
      <c r="K322">
        <v>34852.74</v>
      </c>
      <c r="L322">
        <v>51823.01</v>
      </c>
      <c r="M322">
        <v>53956.36</v>
      </c>
      <c r="O322">
        <v>51632.64</v>
      </c>
      <c r="P322">
        <v>35789.9</v>
      </c>
      <c r="Q322">
        <v>39770.19</v>
      </c>
      <c r="R322">
        <v>46115.12</v>
      </c>
      <c r="S322">
        <v>46203.35</v>
      </c>
      <c r="T322">
        <v>51644.57</v>
      </c>
      <c r="U322">
        <v>46992.15</v>
      </c>
      <c r="W322">
        <v>112302.85</v>
      </c>
      <c r="X322">
        <v>46045.56</v>
      </c>
      <c r="Y322">
        <v>37910.06</v>
      </c>
      <c r="Z322">
        <v>92702.4</v>
      </c>
      <c r="AA322">
        <v>43120.83</v>
      </c>
      <c r="AB322">
        <v>40394.58</v>
      </c>
      <c r="AC322">
        <v>60841.61</v>
      </c>
      <c r="AE322">
        <v>51085.21</v>
      </c>
      <c r="AF322">
        <v>38085.92</v>
      </c>
      <c r="AG322">
        <v>45285.69</v>
      </c>
      <c r="AH322">
        <v>49067.14</v>
      </c>
      <c r="AI322">
        <v>50813.31</v>
      </c>
      <c r="AJ322">
        <v>50915.53</v>
      </c>
      <c r="AK322">
        <v>61150.48</v>
      </c>
      <c r="AM322" t="s">
        <v>886</v>
      </c>
      <c r="AN322">
        <v>367402</v>
      </c>
      <c r="AO322">
        <v>494240</v>
      </c>
      <c r="AP322">
        <v>861642</v>
      </c>
      <c r="AQ322" t="s">
        <v>162</v>
      </c>
      <c r="AR322" t="s">
        <v>116</v>
      </c>
      <c r="AS322">
        <v>175</v>
      </c>
      <c r="AT322">
        <v>25321.81</v>
      </c>
      <c r="AU322" t="s">
        <v>887</v>
      </c>
      <c r="AV322" t="s">
        <v>122</v>
      </c>
      <c r="AW322">
        <v>318147.92</v>
      </c>
      <c r="AX322">
        <v>346403.28</v>
      </c>
      <c r="BA322">
        <v>28255.36</v>
      </c>
      <c r="BB322">
        <v>8.88120217790516</v>
      </c>
      <c r="BF322">
        <v>0</v>
      </c>
    </row>
    <row r="323" spans="1:58" ht="15">
      <c r="A323" t="s">
        <v>888</v>
      </c>
      <c r="B323">
        <v>7786</v>
      </c>
      <c r="C323">
        <v>2936</v>
      </c>
      <c r="D323" t="s">
        <v>189</v>
      </c>
      <c r="G323">
        <v>184621</v>
      </c>
      <c r="H323">
        <v>184621</v>
      </c>
      <c r="I323">
        <v>184621</v>
      </c>
      <c r="J323">
        <v>184621</v>
      </c>
      <c r="K323">
        <v>184621</v>
      </c>
      <c r="L323">
        <v>184621</v>
      </c>
      <c r="M323">
        <v>184621</v>
      </c>
      <c r="N323">
        <v>1292347</v>
      </c>
      <c r="O323">
        <v>189751</v>
      </c>
      <c r="P323">
        <v>189751</v>
      </c>
      <c r="Q323">
        <v>189751</v>
      </c>
      <c r="R323">
        <v>189751</v>
      </c>
      <c r="S323">
        <v>189751</v>
      </c>
      <c r="T323">
        <v>189751</v>
      </c>
      <c r="U323">
        <v>189751</v>
      </c>
      <c r="V323">
        <v>1328257</v>
      </c>
      <c r="W323">
        <v>202452</v>
      </c>
      <c r="X323">
        <v>202452</v>
      </c>
      <c r="Y323">
        <v>202452</v>
      </c>
      <c r="Z323">
        <v>202452</v>
      </c>
      <c r="AA323">
        <v>202452</v>
      </c>
      <c r="AB323">
        <v>202452</v>
      </c>
      <c r="AC323">
        <v>202452</v>
      </c>
      <c r="AD323">
        <v>1417164</v>
      </c>
      <c r="AE323">
        <v>189916</v>
      </c>
      <c r="AF323">
        <v>189916</v>
      </c>
      <c r="AG323">
        <v>189916</v>
      </c>
      <c r="AH323">
        <v>189916</v>
      </c>
      <c r="AI323">
        <v>189916</v>
      </c>
      <c r="AJ323">
        <v>189916</v>
      </c>
      <c r="AK323">
        <v>189916</v>
      </c>
      <c r="AL323">
        <v>1329412</v>
      </c>
      <c r="AM323" t="s">
        <v>889</v>
      </c>
      <c r="AO323">
        <v>1847700</v>
      </c>
      <c r="AP323">
        <v>1847700</v>
      </c>
      <c r="AQ323" t="s">
        <v>120</v>
      </c>
      <c r="AR323" t="s">
        <v>116</v>
      </c>
      <c r="AU323" t="s">
        <v>890</v>
      </c>
      <c r="AV323" t="s">
        <v>122</v>
      </c>
      <c r="AW323">
        <v>1328257</v>
      </c>
      <c r="AX323">
        <v>1329412</v>
      </c>
      <c r="AY323">
        <v>124817</v>
      </c>
      <c r="AZ323">
        <v>9.65816456416117</v>
      </c>
      <c r="BA323">
        <v>1155</v>
      </c>
      <c r="BB323">
        <v>0.0869560634726563</v>
      </c>
      <c r="BC323">
        <v>1.02778665482258</v>
      </c>
      <c r="BD323">
        <v>0.93807914962559</v>
      </c>
      <c r="BE323">
        <v>-0.0897075051969922</v>
      </c>
      <c r="BF323">
        <v>0</v>
      </c>
    </row>
    <row r="324" spans="1:58" ht="15">
      <c r="A324" t="s">
        <v>891</v>
      </c>
      <c r="B324">
        <v>11654</v>
      </c>
      <c r="C324">
        <v>4189</v>
      </c>
      <c r="D324" t="s">
        <v>113</v>
      </c>
      <c r="G324">
        <v>1325540</v>
      </c>
      <c r="H324">
        <v>1325540</v>
      </c>
      <c r="I324">
        <v>1325540</v>
      </c>
      <c r="J324">
        <v>321825.67</v>
      </c>
      <c r="K324">
        <v>321825.67</v>
      </c>
      <c r="L324">
        <v>321825.67</v>
      </c>
      <c r="M324">
        <v>1362830.5</v>
      </c>
      <c r="N324">
        <v>6304927.51</v>
      </c>
      <c r="O324">
        <v>1679280.59</v>
      </c>
      <c r="P324">
        <v>1679280.59</v>
      </c>
      <c r="Q324">
        <v>1679280.59</v>
      </c>
      <c r="R324">
        <v>622502.13</v>
      </c>
      <c r="S324">
        <v>622502.13</v>
      </c>
      <c r="T324">
        <v>622502.13</v>
      </c>
      <c r="U324">
        <v>2449945.3</v>
      </c>
      <c r="V324">
        <v>9355293.46</v>
      </c>
      <c r="W324">
        <v>1234787.92</v>
      </c>
      <c r="X324">
        <v>1234787.92</v>
      </c>
      <c r="Y324">
        <v>1234787.92</v>
      </c>
      <c r="Z324">
        <v>220396.82</v>
      </c>
      <c r="AA324">
        <v>220396.82</v>
      </c>
      <c r="AB324">
        <v>220396.82</v>
      </c>
      <c r="AC324">
        <v>1969218.85</v>
      </c>
      <c r="AD324">
        <v>6334773.07</v>
      </c>
      <c r="AE324">
        <v>2329524.75</v>
      </c>
      <c r="AF324">
        <v>2329524.75</v>
      </c>
      <c r="AG324">
        <v>2329524.75</v>
      </c>
      <c r="AH324">
        <v>449969.67</v>
      </c>
      <c r="AI324">
        <v>449969.67</v>
      </c>
      <c r="AJ324">
        <v>449969.67</v>
      </c>
      <c r="AK324">
        <v>1143577.8</v>
      </c>
      <c r="AL324">
        <v>9482061.06</v>
      </c>
      <c r="AM324" t="s">
        <v>892</v>
      </c>
      <c r="AO324">
        <v>3440058.88</v>
      </c>
      <c r="AQ324" t="s">
        <v>115</v>
      </c>
      <c r="AR324" t="s">
        <v>116</v>
      </c>
      <c r="AS324">
        <v>817</v>
      </c>
      <c r="AT324">
        <v>723695.81</v>
      </c>
      <c r="AU324" t="s">
        <v>893</v>
      </c>
      <c r="AV324" t="s">
        <v>144</v>
      </c>
      <c r="AW324">
        <v>9355293.46</v>
      </c>
      <c r="AX324">
        <v>9482061.06</v>
      </c>
      <c r="AY324">
        <v>29845.5600000005</v>
      </c>
      <c r="AZ324">
        <v>0.473368804838178</v>
      </c>
      <c r="BA324">
        <v>126767.6</v>
      </c>
      <c r="BB324">
        <v>1.35503606104944</v>
      </c>
      <c r="BC324">
        <v>1.48380666473357</v>
      </c>
      <c r="BD324">
        <v>1.49682726677374</v>
      </c>
      <c r="BE324">
        <v>0.013020602040176</v>
      </c>
      <c r="BF324">
        <v>0</v>
      </c>
    </row>
    <row r="325" spans="1:58" ht="15">
      <c r="A325" t="s">
        <v>894</v>
      </c>
      <c r="B325">
        <v>27000</v>
      </c>
      <c r="C325">
        <v>6981</v>
      </c>
      <c r="D325" t="s">
        <v>189</v>
      </c>
      <c r="G325">
        <v>256606</v>
      </c>
      <c r="H325">
        <v>312984</v>
      </c>
      <c r="I325">
        <v>343907</v>
      </c>
      <c r="J325">
        <v>508367</v>
      </c>
      <c r="K325">
        <v>525968</v>
      </c>
      <c r="L325">
        <v>379957</v>
      </c>
      <c r="M325">
        <v>445227</v>
      </c>
      <c r="O325">
        <v>367114</v>
      </c>
      <c r="P325">
        <v>386988</v>
      </c>
      <c r="Q325">
        <v>590497</v>
      </c>
      <c r="R325">
        <v>575335</v>
      </c>
      <c r="S325">
        <v>832281</v>
      </c>
      <c r="T325">
        <v>794763</v>
      </c>
      <c r="U325">
        <v>678544</v>
      </c>
      <c r="W325">
        <v>338962</v>
      </c>
      <c r="X325">
        <v>404422</v>
      </c>
      <c r="Y325">
        <v>465733</v>
      </c>
      <c r="Z325">
        <v>803596</v>
      </c>
      <c r="AA325">
        <v>500590</v>
      </c>
      <c r="AB325">
        <v>496956</v>
      </c>
      <c r="AC325">
        <v>525771</v>
      </c>
      <c r="AE325">
        <v>385081</v>
      </c>
      <c r="AF325">
        <v>596370</v>
      </c>
      <c r="AG325">
        <v>708480</v>
      </c>
      <c r="AH325">
        <v>652799</v>
      </c>
      <c r="AI325">
        <v>758582</v>
      </c>
      <c r="AJ325">
        <v>797347</v>
      </c>
      <c r="AK325">
        <v>823772</v>
      </c>
      <c r="AN325">
        <v>2950000</v>
      </c>
      <c r="AO325">
        <v>2150709</v>
      </c>
      <c r="AQ325" t="s">
        <v>120</v>
      </c>
      <c r="AR325" t="s">
        <v>116</v>
      </c>
      <c r="AS325">
        <v>357</v>
      </c>
      <c r="AT325">
        <v>98260.29</v>
      </c>
      <c r="AV325" t="s">
        <v>144</v>
      </c>
      <c r="AW325">
        <v>4225522</v>
      </c>
      <c r="AX325">
        <v>4722431</v>
      </c>
      <c r="BA325">
        <v>496909</v>
      </c>
      <c r="BB325">
        <v>11.7597068480533</v>
      </c>
      <c r="BF325">
        <v>0</v>
      </c>
    </row>
    <row r="326" spans="1:58" ht="15">
      <c r="A326" t="s">
        <v>895</v>
      </c>
      <c r="B326">
        <v>42067</v>
      </c>
      <c r="C326">
        <v>9505</v>
      </c>
      <c r="D326" t="s">
        <v>189</v>
      </c>
      <c r="G326">
        <v>367381.87</v>
      </c>
      <c r="H326">
        <v>350381.54</v>
      </c>
      <c r="I326">
        <v>976786.41</v>
      </c>
      <c r="J326">
        <v>164434.52</v>
      </c>
      <c r="K326">
        <v>613829.34</v>
      </c>
      <c r="L326">
        <v>437036.83</v>
      </c>
      <c r="M326">
        <v>761078.29</v>
      </c>
      <c r="N326">
        <v>3670928.8</v>
      </c>
      <c r="O326">
        <v>1183257.67</v>
      </c>
      <c r="Q326">
        <v>1295734.59</v>
      </c>
      <c r="S326">
        <v>1583248.41</v>
      </c>
      <c r="U326">
        <v>1821431.25</v>
      </c>
      <c r="V326">
        <v>5883671.92</v>
      </c>
      <c r="W326">
        <v>423917.27</v>
      </c>
      <c r="X326">
        <v>448537.64</v>
      </c>
      <c r="Y326">
        <v>1304181.79</v>
      </c>
      <c r="Z326">
        <v>112396.91</v>
      </c>
      <c r="AA326">
        <v>552180.77</v>
      </c>
      <c r="AB326">
        <v>577119</v>
      </c>
      <c r="AC326">
        <v>643845.74</v>
      </c>
      <c r="AD326">
        <v>4062179.12</v>
      </c>
      <c r="AE326">
        <v>1225618.64</v>
      </c>
      <c r="AG326">
        <v>1432034.63</v>
      </c>
      <c r="AI326">
        <v>1604255.33</v>
      </c>
      <c r="AK326">
        <v>1849650.23</v>
      </c>
      <c r="AL326">
        <v>6111558.83</v>
      </c>
      <c r="AO326">
        <v>4970205.06</v>
      </c>
      <c r="AP326">
        <v>4970205.06</v>
      </c>
      <c r="AQ326" t="s">
        <v>120</v>
      </c>
      <c r="AR326" t="s">
        <v>116</v>
      </c>
      <c r="AS326">
        <v>876</v>
      </c>
      <c r="AT326">
        <v>354836.22</v>
      </c>
      <c r="AU326" t="s">
        <v>896</v>
      </c>
      <c r="AV326" t="s">
        <v>144</v>
      </c>
      <c r="AW326">
        <v>5883671.92</v>
      </c>
      <c r="AX326">
        <v>6111558.83</v>
      </c>
      <c r="AY326">
        <v>391250.32</v>
      </c>
      <c r="AZ326">
        <v>10.6580743271294</v>
      </c>
      <c r="BA326">
        <v>227886.91</v>
      </c>
      <c r="BB326">
        <v>3.87320899429077</v>
      </c>
      <c r="BC326">
        <v>1.6027747310163</v>
      </c>
      <c r="BD326">
        <v>1.50450254640667</v>
      </c>
      <c r="BE326">
        <v>-0.0982721846096344</v>
      </c>
      <c r="BF326">
        <v>0</v>
      </c>
    </row>
    <row r="327" spans="1:58" ht="15">
      <c r="A327" t="s">
        <v>897</v>
      </c>
      <c r="B327">
        <v>238</v>
      </c>
      <c r="C327">
        <v>85</v>
      </c>
      <c r="D327" t="s">
        <v>113</v>
      </c>
      <c r="N327">
        <v>48399.93</v>
      </c>
      <c r="V327">
        <v>32574.49</v>
      </c>
      <c r="AD327">
        <v>21811.88</v>
      </c>
      <c r="AL327">
        <v>28920.7</v>
      </c>
      <c r="AM327" t="s">
        <v>898</v>
      </c>
      <c r="AP327">
        <v>22000</v>
      </c>
      <c r="AQ327" t="s">
        <v>162</v>
      </c>
      <c r="AR327" t="s">
        <v>116</v>
      </c>
      <c r="AS327">
        <v>29</v>
      </c>
      <c r="AT327">
        <v>3280</v>
      </c>
      <c r="AU327" t="s">
        <v>899</v>
      </c>
      <c r="AV327" t="s">
        <v>129</v>
      </c>
      <c r="AW327">
        <v>32574.49</v>
      </c>
      <c r="AX327">
        <v>28920.7</v>
      </c>
      <c r="AY327">
        <v>-26588.05</v>
      </c>
      <c r="AZ327">
        <v>-54.9340670534028</v>
      </c>
      <c r="BA327">
        <v>-3653.79</v>
      </c>
      <c r="BB327">
        <v>-11.2167220423098</v>
      </c>
      <c r="BC327">
        <v>0.673027626279625</v>
      </c>
      <c r="BD327">
        <v>1.32591505179746</v>
      </c>
      <c r="BE327">
        <v>0.652887425517836</v>
      </c>
      <c r="BF327">
        <v>0</v>
      </c>
    </row>
    <row r="328" spans="1:58" ht="15">
      <c r="A328" t="s">
        <v>900</v>
      </c>
      <c r="B328">
        <v>32</v>
      </c>
      <c r="C328">
        <v>32</v>
      </c>
      <c r="D328" t="s">
        <v>135</v>
      </c>
      <c r="N328">
        <v>4585.11</v>
      </c>
      <c r="V328">
        <v>5161.85</v>
      </c>
      <c r="AD328">
        <v>5436.09</v>
      </c>
      <c r="AL328">
        <v>5283.68</v>
      </c>
      <c r="AM328" t="s">
        <v>901</v>
      </c>
      <c r="AP328">
        <v>122092.64</v>
      </c>
      <c r="AQ328" t="s">
        <v>120</v>
      </c>
      <c r="AR328" t="s">
        <v>116</v>
      </c>
      <c r="AS328">
        <v>1</v>
      </c>
      <c r="AT328">
        <v>379.68</v>
      </c>
      <c r="AV328" t="s">
        <v>129</v>
      </c>
      <c r="AW328">
        <v>5161.85</v>
      </c>
      <c r="AX328">
        <v>5283.68</v>
      </c>
      <c r="AY328">
        <v>850.98</v>
      </c>
      <c r="AZ328">
        <v>18.5596419715121</v>
      </c>
      <c r="BA328">
        <v>121.83</v>
      </c>
      <c r="BB328">
        <v>2.36020031577826</v>
      </c>
      <c r="BC328">
        <v>1.12578542281428</v>
      </c>
      <c r="BD328">
        <v>0.971963304507468</v>
      </c>
      <c r="BE328">
        <v>-0.153822118306816</v>
      </c>
      <c r="BF328">
        <v>0</v>
      </c>
    </row>
    <row r="329" spans="1:58" ht="15">
      <c r="A329" t="s">
        <v>902</v>
      </c>
      <c r="B329">
        <v>68</v>
      </c>
      <c r="C329">
        <v>42</v>
      </c>
      <c r="D329" t="s">
        <v>135</v>
      </c>
      <c r="N329">
        <v>12780</v>
      </c>
      <c r="V329">
        <v>15200</v>
      </c>
      <c r="AD329">
        <v>7450</v>
      </c>
      <c r="AL329">
        <v>15200</v>
      </c>
      <c r="AM329" t="s">
        <v>903</v>
      </c>
      <c r="AP329">
        <v>6000</v>
      </c>
      <c r="AQ329" t="s">
        <v>120</v>
      </c>
      <c r="AR329" t="s">
        <v>116</v>
      </c>
      <c r="AS329">
        <v>2</v>
      </c>
      <c r="AT329">
        <v>11900</v>
      </c>
      <c r="AU329" t="s">
        <v>904</v>
      </c>
      <c r="AV329" t="s">
        <v>129</v>
      </c>
      <c r="AW329">
        <v>15200</v>
      </c>
      <c r="AX329">
        <v>15200</v>
      </c>
      <c r="AY329">
        <v>-5330</v>
      </c>
      <c r="AZ329">
        <v>-41.7057902973396</v>
      </c>
      <c r="BA329">
        <v>0</v>
      </c>
      <c r="BB329">
        <v>0</v>
      </c>
      <c r="BC329">
        <v>1.18935837245696</v>
      </c>
      <c r="BD329">
        <v>2.04026845637584</v>
      </c>
      <c r="BE329">
        <v>0.850910083918875</v>
      </c>
      <c r="BF329">
        <v>0</v>
      </c>
    </row>
    <row r="330" spans="1:58" ht="15">
      <c r="A330" t="s">
        <v>905</v>
      </c>
      <c r="B330">
        <v>632</v>
      </c>
      <c r="C330">
        <v>234</v>
      </c>
      <c r="D330" t="s">
        <v>113</v>
      </c>
      <c r="N330">
        <v>53009.05</v>
      </c>
      <c r="V330">
        <v>45936</v>
      </c>
      <c r="AD330">
        <v>40764.57</v>
      </c>
      <c r="AL330">
        <v>53268</v>
      </c>
      <c r="AM330" t="s">
        <v>906</v>
      </c>
      <c r="AP330">
        <v>20004</v>
      </c>
      <c r="AQ330" t="s">
        <v>242</v>
      </c>
      <c r="AR330" t="s">
        <v>116</v>
      </c>
      <c r="AS330">
        <v>45</v>
      </c>
      <c r="AT330">
        <v>23350</v>
      </c>
      <c r="AV330" t="s">
        <v>117</v>
      </c>
      <c r="AW330">
        <v>45936</v>
      </c>
      <c r="AX330">
        <v>53268</v>
      </c>
      <c r="AY330">
        <v>-12244.48</v>
      </c>
      <c r="AZ330">
        <v>-23.0988482155406</v>
      </c>
      <c r="BA330">
        <v>7332</v>
      </c>
      <c r="BB330">
        <v>15.9613375130617</v>
      </c>
      <c r="BC330">
        <v>0.866569010385962</v>
      </c>
      <c r="BD330">
        <v>1.30672297046185</v>
      </c>
      <c r="BE330">
        <v>0.440153960075887</v>
      </c>
      <c r="BF330">
        <v>0</v>
      </c>
    </row>
    <row r="331" spans="1:58" ht="15">
      <c r="A331" t="s">
        <v>907</v>
      </c>
      <c r="B331">
        <v>37</v>
      </c>
      <c r="C331">
        <v>20</v>
      </c>
      <c r="D331" t="s">
        <v>156</v>
      </c>
      <c r="E331" t="s">
        <v>908</v>
      </c>
      <c r="F331" t="s">
        <v>116</v>
      </c>
      <c r="G331">
        <v>74</v>
      </c>
      <c r="H331">
        <v>70</v>
      </c>
      <c r="I331">
        <v>224</v>
      </c>
      <c r="J331">
        <v>75</v>
      </c>
      <c r="K331">
        <v>77</v>
      </c>
      <c r="L331">
        <v>82</v>
      </c>
      <c r="M331">
        <v>183</v>
      </c>
      <c r="N331">
        <v>785</v>
      </c>
      <c r="O331">
        <v>25</v>
      </c>
      <c r="P331">
        <v>25</v>
      </c>
      <c r="Q331">
        <v>25</v>
      </c>
      <c r="R331">
        <v>25</v>
      </c>
      <c r="S331">
        <v>25</v>
      </c>
      <c r="T331">
        <v>25</v>
      </c>
      <c r="U331">
        <v>25</v>
      </c>
      <c r="V331">
        <v>175</v>
      </c>
      <c r="W331">
        <v>74</v>
      </c>
      <c r="X331">
        <v>70</v>
      </c>
      <c r="Y331">
        <v>224</v>
      </c>
      <c r="Z331">
        <v>75</v>
      </c>
      <c r="AA331">
        <v>77</v>
      </c>
      <c r="AB331">
        <v>82</v>
      </c>
      <c r="AC331">
        <v>183</v>
      </c>
      <c r="AD331">
        <v>785</v>
      </c>
      <c r="AE331">
        <v>25</v>
      </c>
      <c r="AF331">
        <v>25</v>
      </c>
      <c r="AG331">
        <v>25</v>
      </c>
      <c r="AH331">
        <v>25</v>
      </c>
      <c r="AI331">
        <v>25</v>
      </c>
      <c r="AJ331">
        <v>25</v>
      </c>
      <c r="AK331">
        <v>25</v>
      </c>
      <c r="AL331">
        <v>175</v>
      </c>
      <c r="AP331">
        <v>5000</v>
      </c>
      <c r="AQ331" t="s">
        <v>115</v>
      </c>
      <c r="AR331" t="s">
        <v>116</v>
      </c>
      <c r="AS331">
        <v>2</v>
      </c>
      <c r="AT331">
        <v>1600</v>
      </c>
      <c r="AV331" t="s">
        <v>129</v>
      </c>
      <c r="AW331">
        <v>175</v>
      </c>
      <c r="AX331">
        <v>175</v>
      </c>
      <c r="AY331">
        <v>0</v>
      </c>
      <c r="AZ331">
        <v>0</v>
      </c>
      <c r="BA331">
        <v>0</v>
      </c>
      <c r="BB331">
        <v>0</v>
      </c>
      <c r="BC331">
        <v>0.222929936305732</v>
      </c>
      <c r="BD331">
        <v>0.222929936305732</v>
      </c>
      <c r="BE331">
        <v>0</v>
      </c>
      <c r="BF331">
        <v>0</v>
      </c>
    </row>
    <row r="332" spans="1:58" ht="15">
      <c r="A332" t="s">
        <v>909</v>
      </c>
      <c r="B332">
        <v>150</v>
      </c>
      <c r="C332">
        <v>60</v>
      </c>
      <c r="D332" t="s">
        <v>113</v>
      </c>
      <c r="F332" t="s">
        <v>116</v>
      </c>
      <c r="V332">
        <v>53200</v>
      </c>
      <c r="AL332">
        <v>53200</v>
      </c>
      <c r="AM332" t="s">
        <v>910</v>
      </c>
      <c r="AN332">
        <v>11900</v>
      </c>
      <c r="AO332">
        <v>55311.31</v>
      </c>
      <c r="AP332">
        <v>67211.31</v>
      </c>
      <c r="AQ332" t="s">
        <v>120</v>
      </c>
      <c r="AR332" t="s">
        <v>116</v>
      </c>
      <c r="AS332">
        <v>11</v>
      </c>
      <c r="AT332">
        <v>10000</v>
      </c>
      <c r="AU332" t="s">
        <v>911</v>
      </c>
      <c r="AV332" t="s">
        <v>129</v>
      </c>
      <c r="AW332">
        <v>53200</v>
      </c>
      <c r="AX332">
        <v>53200</v>
      </c>
      <c r="BA332">
        <v>0</v>
      </c>
      <c r="BB332">
        <v>0</v>
      </c>
      <c r="BF332">
        <v>0</v>
      </c>
    </row>
    <row r="333" spans="1:58" ht="15">
      <c r="A333" t="s">
        <v>912</v>
      </c>
      <c r="B333">
        <v>67</v>
      </c>
      <c r="C333">
        <v>24</v>
      </c>
      <c r="D333" t="s">
        <v>174</v>
      </c>
      <c r="N333">
        <v>5410</v>
      </c>
      <c r="V333">
        <v>8050</v>
      </c>
      <c r="AD333">
        <v>5800</v>
      </c>
      <c r="AL333">
        <v>7000</v>
      </c>
      <c r="AM333" t="s">
        <v>913</v>
      </c>
      <c r="AP333">
        <v>22000</v>
      </c>
      <c r="AR333" t="s">
        <v>116</v>
      </c>
      <c r="AS333">
        <v>4</v>
      </c>
      <c r="AT333">
        <v>1050</v>
      </c>
      <c r="AU333" t="s">
        <v>914</v>
      </c>
      <c r="AV333" t="s">
        <v>129</v>
      </c>
      <c r="AW333">
        <v>8050</v>
      </c>
      <c r="AX333">
        <v>7000</v>
      </c>
      <c r="AY333">
        <v>390</v>
      </c>
      <c r="AZ333">
        <v>7.20887245841035</v>
      </c>
      <c r="BA333">
        <v>-1050</v>
      </c>
      <c r="BB333">
        <v>-13.0434782608696</v>
      </c>
      <c r="BC333">
        <v>1.48798521256932</v>
      </c>
      <c r="BD333">
        <v>1.20689655172414</v>
      </c>
      <c r="BE333">
        <v>-0.281088660845178</v>
      </c>
      <c r="BF333">
        <v>0</v>
      </c>
    </row>
    <row r="334" spans="1:58" ht="15">
      <c r="A334" t="s">
        <v>915</v>
      </c>
      <c r="B334">
        <v>120</v>
      </c>
      <c r="C334">
        <v>71</v>
      </c>
      <c r="D334" t="s">
        <v>189</v>
      </c>
      <c r="N334">
        <v>33249.53</v>
      </c>
      <c r="V334">
        <v>10810.56</v>
      </c>
      <c r="AD334">
        <v>43458.56</v>
      </c>
      <c r="AL334">
        <v>17043.41</v>
      </c>
      <c r="AM334" t="s">
        <v>916</v>
      </c>
      <c r="AP334">
        <v>11112.37</v>
      </c>
      <c r="AQ334" t="s">
        <v>120</v>
      </c>
      <c r="AR334" t="s">
        <v>116</v>
      </c>
      <c r="AS334">
        <v>8</v>
      </c>
      <c r="AT334">
        <v>7928</v>
      </c>
      <c r="AV334" t="s">
        <v>129</v>
      </c>
      <c r="AW334">
        <v>10810.56</v>
      </c>
      <c r="AX334">
        <v>17043.41</v>
      </c>
      <c r="AY334">
        <v>10209.03</v>
      </c>
      <c r="AZ334">
        <v>30.7042836394981</v>
      </c>
      <c r="BA334">
        <v>6232.85</v>
      </c>
      <c r="BB334">
        <v>57.6552001006423</v>
      </c>
      <c r="BC334">
        <v>0.325134219942357</v>
      </c>
      <c r="BD334">
        <v>0.392176132849317</v>
      </c>
      <c r="BE334">
        <v>0.0670419129069596</v>
      </c>
      <c r="BF334">
        <v>1</v>
      </c>
    </row>
    <row r="335" spans="1:48" ht="15">
      <c r="A335" t="s">
        <v>917</v>
      </c>
      <c r="B335">
        <v>109</v>
      </c>
      <c r="C335">
        <v>38</v>
      </c>
      <c r="D335" t="s">
        <v>113</v>
      </c>
      <c r="AM335" t="s">
        <v>918</v>
      </c>
      <c r="AQ335" t="s">
        <v>120</v>
      </c>
      <c r="AR335" t="s">
        <v>116</v>
      </c>
      <c r="AS335">
        <v>0</v>
      </c>
      <c r="AT335">
        <v>0</v>
      </c>
      <c r="AU335" t="s">
        <v>919</v>
      </c>
      <c r="AV335" t="s">
        <v>129</v>
      </c>
    </row>
    <row r="336" spans="1:58" ht="15">
      <c r="A336" t="s">
        <v>920</v>
      </c>
      <c r="B336">
        <v>27</v>
      </c>
      <c r="C336">
        <v>18</v>
      </c>
      <c r="D336" t="s">
        <v>113</v>
      </c>
      <c r="G336">
        <v>646</v>
      </c>
      <c r="H336">
        <v>2044.06</v>
      </c>
      <c r="I336">
        <v>338.69</v>
      </c>
      <c r="J336">
        <v>952.44</v>
      </c>
      <c r="K336">
        <v>1587.9</v>
      </c>
      <c r="L336">
        <v>1331.83</v>
      </c>
      <c r="M336">
        <v>660</v>
      </c>
      <c r="N336">
        <v>7560.92</v>
      </c>
      <c r="O336">
        <v>637.57</v>
      </c>
      <c r="P336">
        <v>529.01</v>
      </c>
      <c r="Q336">
        <v>1246.41</v>
      </c>
      <c r="R336">
        <v>617.3</v>
      </c>
      <c r="S336">
        <v>918.89</v>
      </c>
      <c r="T336">
        <v>992.25</v>
      </c>
      <c r="U336">
        <v>1375.5</v>
      </c>
      <c r="V336">
        <v>6316.93</v>
      </c>
      <c r="W336">
        <v>517.15</v>
      </c>
      <c r="X336">
        <v>707.8</v>
      </c>
      <c r="Y336">
        <v>1725.98</v>
      </c>
      <c r="Z336">
        <v>590.44</v>
      </c>
      <c r="AA336">
        <v>1097.56</v>
      </c>
      <c r="AB336">
        <v>3351.88</v>
      </c>
      <c r="AC336">
        <v>1252.33</v>
      </c>
      <c r="AD336">
        <v>9243.14</v>
      </c>
      <c r="AE336">
        <v>789.23</v>
      </c>
      <c r="AF336">
        <v>1414.22</v>
      </c>
      <c r="AG336">
        <v>918.29</v>
      </c>
      <c r="AH336">
        <v>1276.84</v>
      </c>
      <c r="AI336">
        <v>1180.92</v>
      </c>
      <c r="AJ336">
        <v>1500.74</v>
      </c>
      <c r="AK336">
        <v>915.06</v>
      </c>
      <c r="AL336">
        <v>7995.3</v>
      </c>
      <c r="AP336">
        <v>9314.31</v>
      </c>
      <c r="AQ336" t="s">
        <v>120</v>
      </c>
      <c r="AR336" t="s">
        <v>116</v>
      </c>
      <c r="AS336">
        <v>2</v>
      </c>
      <c r="AT336">
        <v>700</v>
      </c>
      <c r="AU336" t="s">
        <v>921</v>
      </c>
      <c r="AV336" t="s">
        <v>129</v>
      </c>
      <c r="AW336">
        <v>6316.93</v>
      </c>
      <c r="AX336">
        <v>7995.3</v>
      </c>
      <c r="AY336">
        <v>1682.22</v>
      </c>
      <c r="AZ336">
        <v>22.2488797659544</v>
      </c>
      <c r="BA336">
        <v>1678.37</v>
      </c>
      <c r="BB336">
        <v>26.5693936769918</v>
      </c>
      <c r="BC336">
        <v>0.835471080238913</v>
      </c>
      <c r="BD336">
        <v>0.864998258167679</v>
      </c>
      <c r="BE336">
        <v>0.0295271779287664</v>
      </c>
      <c r="BF336">
        <v>0</v>
      </c>
    </row>
    <row r="337" spans="1:58" ht="15">
      <c r="A337" t="s">
        <v>922</v>
      </c>
      <c r="B337">
        <v>47</v>
      </c>
      <c r="C337">
        <v>15</v>
      </c>
      <c r="D337" t="s">
        <v>113</v>
      </c>
      <c r="G337">
        <v>900</v>
      </c>
      <c r="H337">
        <v>900</v>
      </c>
      <c r="I337">
        <v>900</v>
      </c>
      <c r="J337">
        <v>900</v>
      </c>
      <c r="K337">
        <v>900</v>
      </c>
      <c r="L337">
        <v>900</v>
      </c>
      <c r="M337">
        <v>900</v>
      </c>
      <c r="N337">
        <v>6300</v>
      </c>
      <c r="O337">
        <v>1200</v>
      </c>
      <c r="P337">
        <v>1200</v>
      </c>
      <c r="Q337">
        <v>1200</v>
      </c>
      <c r="R337">
        <v>1200</v>
      </c>
      <c r="S337">
        <v>1200</v>
      </c>
      <c r="T337">
        <v>1200</v>
      </c>
      <c r="U337">
        <v>1200</v>
      </c>
      <c r="V337">
        <v>8400</v>
      </c>
      <c r="W337">
        <v>900</v>
      </c>
      <c r="X337">
        <v>900</v>
      </c>
      <c r="Y337">
        <v>900</v>
      </c>
      <c r="Z337">
        <v>900</v>
      </c>
      <c r="AA337">
        <v>900</v>
      </c>
      <c r="AB337">
        <v>900</v>
      </c>
      <c r="AC337">
        <v>900</v>
      </c>
      <c r="AD337">
        <v>6300</v>
      </c>
      <c r="AE337">
        <v>1200</v>
      </c>
      <c r="AF337">
        <v>1200</v>
      </c>
      <c r="AG337">
        <v>1200</v>
      </c>
      <c r="AH337">
        <v>1200</v>
      </c>
      <c r="AI337">
        <v>1200</v>
      </c>
      <c r="AJ337">
        <v>1200</v>
      </c>
      <c r="AK337">
        <v>1200</v>
      </c>
      <c r="AL337">
        <v>8400</v>
      </c>
      <c r="AM337" t="s">
        <v>923</v>
      </c>
      <c r="AO337">
        <v>10000</v>
      </c>
      <c r="AP337">
        <v>10000</v>
      </c>
      <c r="AQ337" t="s">
        <v>120</v>
      </c>
      <c r="AR337" t="s">
        <v>116</v>
      </c>
      <c r="AS337">
        <v>0</v>
      </c>
      <c r="AT337">
        <v>0</v>
      </c>
      <c r="AU337" t="s">
        <v>924</v>
      </c>
      <c r="AV337" t="s">
        <v>129</v>
      </c>
      <c r="AW337">
        <v>8400</v>
      </c>
      <c r="AX337">
        <v>8400</v>
      </c>
      <c r="AY337">
        <v>0</v>
      </c>
      <c r="AZ337">
        <v>0</v>
      </c>
      <c r="BA337">
        <v>0</v>
      </c>
      <c r="BB337">
        <v>0</v>
      </c>
      <c r="BC337">
        <v>1.33333333333333</v>
      </c>
      <c r="BD337">
        <v>1.33333333333333</v>
      </c>
      <c r="BE337">
        <v>0</v>
      </c>
      <c r="BF337">
        <v>0</v>
      </c>
    </row>
    <row r="338" spans="1:58" ht="15">
      <c r="A338" t="s">
        <v>925</v>
      </c>
      <c r="B338">
        <v>240</v>
      </c>
      <c r="C338">
        <v>72</v>
      </c>
      <c r="D338" t="s">
        <v>113</v>
      </c>
      <c r="G338">
        <v>5767.6</v>
      </c>
      <c r="H338">
        <v>16791.61</v>
      </c>
      <c r="I338">
        <v>4904.17</v>
      </c>
      <c r="J338">
        <v>6725.38</v>
      </c>
      <c r="K338">
        <v>6540.37</v>
      </c>
      <c r="L338">
        <v>3403.02</v>
      </c>
      <c r="M338">
        <v>5383.15</v>
      </c>
      <c r="N338">
        <v>49515.3</v>
      </c>
      <c r="O338">
        <v>5234.36</v>
      </c>
      <c r="P338">
        <v>5538.57</v>
      </c>
      <c r="Q338">
        <v>4076.07</v>
      </c>
      <c r="R338">
        <v>8461.51</v>
      </c>
      <c r="S338">
        <v>5451.65</v>
      </c>
      <c r="T338">
        <v>8043.17</v>
      </c>
      <c r="U338">
        <v>7278.1</v>
      </c>
      <c r="V338">
        <v>44083.43</v>
      </c>
      <c r="W338">
        <v>6989.95</v>
      </c>
      <c r="X338">
        <v>20322.05</v>
      </c>
      <c r="Y338">
        <v>5168.73</v>
      </c>
      <c r="Z338">
        <v>5956.43</v>
      </c>
      <c r="AA338">
        <v>7982.96</v>
      </c>
      <c r="AB338">
        <v>4282.37</v>
      </c>
      <c r="AC338">
        <v>8543.76</v>
      </c>
      <c r="AD338">
        <v>59246.25</v>
      </c>
      <c r="AE338">
        <v>3554.3</v>
      </c>
      <c r="AF338">
        <v>7603.58</v>
      </c>
      <c r="AG338">
        <v>10031</v>
      </c>
      <c r="AH338">
        <v>4144.36</v>
      </c>
      <c r="AI338">
        <v>15266.29</v>
      </c>
      <c r="AJ338">
        <v>12379.17</v>
      </c>
      <c r="AK338">
        <v>9964.4</v>
      </c>
      <c r="AL338">
        <v>62943.1</v>
      </c>
      <c r="AM338" t="s">
        <v>926</v>
      </c>
      <c r="AN338">
        <v>561.81</v>
      </c>
      <c r="AO338">
        <v>18831.4</v>
      </c>
      <c r="AP338">
        <v>19393.21</v>
      </c>
      <c r="AQ338" t="s">
        <v>120</v>
      </c>
      <c r="AR338" t="s">
        <v>116</v>
      </c>
      <c r="AS338">
        <v>10</v>
      </c>
      <c r="AT338">
        <v>3756.92</v>
      </c>
      <c r="AU338" t="s">
        <v>927</v>
      </c>
      <c r="AV338" t="s">
        <v>129</v>
      </c>
      <c r="AW338">
        <v>44083.43</v>
      </c>
      <c r="AX338">
        <v>62943.1</v>
      </c>
      <c r="AY338">
        <v>9730.95</v>
      </c>
      <c r="AZ338">
        <v>19.6524104670677</v>
      </c>
      <c r="BA338">
        <v>18859.67</v>
      </c>
      <c r="BB338">
        <v>42.7817663008527</v>
      </c>
      <c r="BC338">
        <v>0.890299160057598</v>
      </c>
      <c r="BD338">
        <v>1.06239804207017</v>
      </c>
      <c r="BE338">
        <v>0.172098882012575</v>
      </c>
      <c r="BF338">
        <v>0</v>
      </c>
    </row>
    <row r="339" spans="1:58" ht="15">
      <c r="A339" t="s">
        <v>928</v>
      </c>
      <c r="B339">
        <v>205</v>
      </c>
      <c r="C339">
        <v>68</v>
      </c>
      <c r="D339" t="s">
        <v>113</v>
      </c>
      <c r="G339">
        <v>18207.45</v>
      </c>
      <c r="H339">
        <v>13510.29</v>
      </c>
      <c r="I339">
        <v>37271.59</v>
      </c>
      <c r="J339">
        <v>14888.27</v>
      </c>
      <c r="K339">
        <v>13014.12</v>
      </c>
      <c r="L339">
        <v>5241.6</v>
      </c>
      <c r="M339">
        <v>21171.17</v>
      </c>
      <c r="N339">
        <v>123304.49</v>
      </c>
      <c r="O339">
        <v>25875.7</v>
      </c>
      <c r="P339">
        <v>8371.45</v>
      </c>
      <c r="Q339">
        <v>11586.24</v>
      </c>
      <c r="R339">
        <v>9634.86</v>
      </c>
      <c r="S339">
        <v>13411.31</v>
      </c>
      <c r="T339">
        <v>12275.35</v>
      </c>
      <c r="U339">
        <v>9674.93</v>
      </c>
      <c r="V339">
        <v>90829.84</v>
      </c>
      <c r="W339">
        <v>17897.91</v>
      </c>
      <c r="X339">
        <v>14462.85</v>
      </c>
      <c r="Y339">
        <v>45557.83</v>
      </c>
      <c r="Z339">
        <v>13908.57</v>
      </c>
      <c r="AA339">
        <v>14993.94</v>
      </c>
      <c r="AB339">
        <v>13928.45</v>
      </c>
      <c r="AC339">
        <v>11325.73</v>
      </c>
      <c r="AD339">
        <v>132075.28</v>
      </c>
      <c r="AE339">
        <v>20779.31</v>
      </c>
      <c r="AF339">
        <v>9358.96</v>
      </c>
      <c r="AG339">
        <v>11736.36</v>
      </c>
      <c r="AH339">
        <v>12371.98</v>
      </c>
      <c r="AI339">
        <v>10964.35</v>
      </c>
      <c r="AJ339">
        <v>15121.56</v>
      </c>
      <c r="AK339">
        <v>12530.66</v>
      </c>
      <c r="AL339">
        <v>92863.18</v>
      </c>
      <c r="AM339" t="s">
        <v>929</v>
      </c>
      <c r="AN339">
        <v>0</v>
      </c>
      <c r="AO339">
        <v>0</v>
      </c>
      <c r="AP339">
        <v>0</v>
      </c>
      <c r="AQ339" t="s">
        <v>120</v>
      </c>
      <c r="AR339" t="s">
        <v>116</v>
      </c>
      <c r="AS339">
        <v>13</v>
      </c>
      <c r="AT339">
        <v>9470.08</v>
      </c>
      <c r="AU339" t="s">
        <v>930</v>
      </c>
      <c r="AV339" t="s">
        <v>129</v>
      </c>
      <c r="AW339">
        <v>90829.84</v>
      </c>
      <c r="AX339">
        <v>92863.18</v>
      </c>
      <c r="AY339">
        <v>8770.78999999999</v>
      </c>
      <c r="AZ339">
        <v>7.11311485899661</v>
      </c>
      <c r="BA339">
        <v>2033.34000000001</v>
      </c>
      <c r="BB339">
        <v>2.23862554420443</v>
      </c>
      <c r="BC339">
        <v>0.736630434139097</v>
      </c>
      <c r="BD339">
        <v>0.703107954796689</v>
      </c>
      <c r="BE339">
        <v>-0.0335224793424086</v>
      </c>
      <c r="BF339">
        <v>0</v>
      </c>
    </row>
    <row r="340" spans="1:58" ht="15">
      <c r="A340" t="s">
        <v>931</v>
      </c>
      <c r="B340">
        <v>2500</v>
      </c>
      <c r="C340">
        <v>1136</v>
      </c>
      <c r="D340" t="s">
        <v>189</v>
      </c>
      <c r="F340" t="s">
        <v>116</v>
      </c>
      <c r="N340">
        <v>431959</v>
      </c>
      <c r="V340">
        <v>652260</v>
      </c>
      <c r="AD340">
        <v>541009</v>
      </c>
      <c r="AL340">
        <v>756000</v>
      </c>
      <c r="AM340" t="s">
        <v>932</v>
      </c>
      <c r="AP340">
        <v>200000</v>
      </c>
      <c r="AQ340" t="s">
        <v>120</v>
      </c>
      <c r="AR340" t="s">
        <v>116</v>
      </c>
      <c r="AS340">
        <v>3</v>
      </c>
      <c r="AT340">
        <v>285</v>
      </c>
      <c r="AV340" t="s">
        <v>117</v>
      </c>
      <c r="AW340">
        <v>652260</v>
      </c>
      <c r="AX340">
        <v>756000</v>
      </c>
      <c r="AY340">
        <v>109050</v>
      </c>
      <c r="AZ340">
        <v>25.2454515359097</v>
      </c>
      <c r="BA340">
        <v>103740</v>
      </c>
      <c r="BB340">
        <v>15.9047005795235</v>
      </c>
      <c r="BC340">
        <v>1.51000442171595</v>
      </c>
      <c r="BD340">
        <v>1.397388952864</v>
      </c>
      <c r="BE340">
        <v>-0.112615468851949</v>
      </c>
      <c r="BF340">
        <v>0</v>
      </c>
    </row>
    <row r="341" spans="1:58" ht="15">
      <c r="A341" t="s">
        <v>933</v>
      </c>
      <c r="B341">
        <v>372</v>
      </c>
      <c r="C341">
        <v>285</v>
      </c>
      <c r="D341" t="s">
        <v>113</v>
      </c>
      <c r="G341">
        <v>24793</v>
      </c>
      <c r="H341">
        <v>25854</v>
      </c>
      <c r="I341">
        <v>27260</v>
      </c>
      <c r="J341">
        <v>21445</v>
      </c>
      <c r="K341">
        <v>20041</v>
      </c>
      <c r="L341">
        <v>18111</v>
      </c>
      <c r="M341">
        <v>32165</v>
      </c>
      <c r="N341">
        <v>169669</v>
      </c>
      <c r="O341">
        <v>35383</v>
      </c>
      <c r="P341">
        <v>26854</v>
      </c>
      <c r="Q341">
        <v>18726</v>
      </c>
      <c r="R341">
        <v>15915</v>
      </c>
      <c r="S341">
        <v>15920</v>
      </c>
      <c r="T341">
        <v>52652</v>
      </c>
      <c r="U341">
        <v>19432</v>
      </c>
      <c r="V341">
        <v>184882</v>
      </c>
      <c r="W341">
        <v>27851</v>
      </c>
      <c r="X341">
        <v>19864</v>
      </c>
      <c r="Y341">
        <v>20740</v>
      </c>
      <c r="Z341">
        <v>17584</v>
      </c>
      <c r="AA341">
        <v>16547</v>
      </c>
      <c r="AB341">
        <v>16649</v>
      </c>
      <c r="AC341">
        <v>34019</v>
      </c>
      <c r="AD341">
        <v>153254</v>
      </c>
      <c r="AE341">
        <v>36377</v>
      </c>
      <c r="AF341">
        <v>16955</v>
      </c>
      <c r="AG341">
        <v>21561</v>
      </c>
      <c r="AH341">
        <v>21364</v>
      </c>
      <c r="AI341">
        <v>18952</v>
      </c>
      <c r="AJ341">
        <v>19867</v>
      </c>
      <c r="AK341">
        <v>26190</v>
      </c>
      <c r="AL341">
        <v>161266</v>
      </c>
      <c r="AP341">
        <v>243254</v>
      </c>
      <c r="AQ341" t="s">
        <v>120</v>
      </c>
      <c r="AR341" t="s">
        <v>116</v>
      </c>
      <c r="AS341">
        <v>34</v>
      </c>
      <c r="AT341">
        <v>40596.87</v>
      </c>
      <c r="AV341" t="s">
        <v>129</v>
      </c>
      <c r="AW341">
        <v>184882</v>
      </c>
      <c r="AX341">
        <v>161266</v>
      </c>
      <c r="AY341">
        <v>-16415</v>
      </c>
      <c r="AZ341">
        <v>-9.67471960110568</v>
      </c>
      <c r="BA341">
        <v>-23616</v>
      </c>
      <c r="BB341">
        <v>-12.7735528607436</v>
      </c>
      <c r="BC341">
        <v>1.08966281406739</v>
      </c>
      <c r="BD341">
        <v>1.05227922272828</v>
      </c>
      <c r="BE341">
        <v>-0.037383591339109</v>
      </c>
      <c r="BF341">
        <v>0</v>
      </c>
    </row>
    <row r="342" spans="1:58" ht="15">
      <c r="A342" t="s">
        <v>934</v>
      </c>
      <c r="B342">
        <v>16886</v>
      </c>
      <c r="C342">
        <v>5088</v>
      </c>
      <c r="D342" t="s">
        <v>113</v>
      </c>
      <c r="F342" t="s">
        <v>116</v>
      </c>
      <c r="G342">
        <v>278515.45</v>
      </c>
      <c r="H342">
        <v>424973.52</v>
      </c>
      <c r="I342">
        <v>495148.86</v>
      </c>
      <c r="J342">
        <v>430679.5</v>
      </c>
      <c r="K342">
        <v>353259.25</v>
      </c>
      <c r="L342">
        <v>320868.14</v>
      </c>
      <c r="M342">
        <v>424218.02</v>
      </c>
      <c r="N342">
        <v>2727662.74</v>
      </c>
      <c r="O342">
        <v>342785.85</v>
      </c>
      <c r="P342">
        <v>373371.84</v>
      </c>
      <c r="Q342">
        <v>425780.88</v>
      </c>
      <c r="R342">
        <v>477745.54</v>
      </c>
      <c r="S342">
        <v>559694.46</v>
      </c>
      <c r="T342">
        <v>684454.23</v>
      </c>
      <c r="U342">
        <v>447798.42</v>
      </c>
      <c r="V342">
        <v>3311631.22</v>
      </c>
      <c r="W342">
        <v>344522.27</v>
      </c>
      <c r="X342">
        <v>335309.94</v>
      </c>
      <c r="Y342">
        <v>521824.17</v>
      </c>
      <c r="Z342">
        <v>406124.28</v>
      </c>
      <c r="AA342">
        <v>337573.74</v>
      </c>
      <c r="AB342">
        <v>396877.3</v>
      </c>
      <c r="AC342">
        <v>321294.39</v>
      </c>
      <c r="AD342">
        <v>2663526.09</v>
      </c>
      <c r="AE342">
        <v>435346.55</v>
      </c>
      <c r="AF342">
        <v>456855.09</v>
      </c>
      <c r="AG342">
        <v>890540.91</v>
      </c>
      <c r="AH342">
        <v>430398.01</v>
      </c>
      <c r="AI342">
        <v>561217.43</v>
      </c>
      <c r="AJ342">
        <v>428077.74</v>
      </c>
      <c r="AK342">
        <v>348557.21</v>
      </c>
      <c r="AL342">
        <v>3550992.94</v>
      </c>
      <c r="AN342">
        <v>4965152.36</v>
      </c>
      <c r="AO342">
        <v>816530.54</v>
      </c>
      <c r="AP342">
        <v>5781682.9</v>
      </c>
      <c r="AQ342" t="s">
        <v>120</v>
      </c>
      <c r="AR342" t="s">
        <v>116</v>
      </c>
      <c r="AS342">
        <v>593</v>
      </c>
      <c r="AT342">
        <v>74049.07</v>
      </c>
      <c r="AV342" t="s">
        <v>144</v>
      </c>
      <c r="AW342">
        <v>3311631.22</v>
      </c>
      <c r="AX342">
        <v>3550992.94</v>
      </c>
      <c r="AY342">
        <v>-64136.6500000004</v>
      </c>
      <c r="AZ342">
        <v>-2.35134091394306</v>
      </c>
      <c r="BA342">
        <v>239361.72</v>
      </c>
      <c r="BB342">
        <v>7.22790987578622</v>
      </c>
      <c r="BC342">
        <v>1.21409115996503</v>
      </c>
      <c r="BD342">
        <v>1.33319247494212</v>
      </c>
      <c r="BE342">
        <v>0.119101314977084</v>
      </c>
      <c r="BF342">
        <v>0</v>
      </c>
    </row>
    <row r="343" spans="1:58" ht="15">
      <c r="A343" t="s">
        <v>935</v>
      </c>
      <c r="B343">
        <v>8839</v>
      </c>
      <c r="C343">
        <v>3569</v>
      </c>
      <c r="D343" t="s">
        <v>113</v>
      </c>
      <c r="G343">
        <v>247379</v>
      </c>
      <c r="H343">
        <v>219915</v>
      </c>
      <c r="I343">
        <v>405701</v>
      </c>
      <c r="J343">
        <v>176218</v>
      </c>
      <c r="K343">
        <v>161260</v>
      </c>
      <c r="L343">
        <v>182091</v>
      </c>
      <c r="M343">
        <v>245993</v>
      </c>
      <c r="N343">
        <v>1638557</v>
      </c>
      <c r="O343">
        <v>181336</v>
      </c>
      <c r="P343">
        <v>180406</v>
      </c>
      <c r="Q343">
        <v>219509</v>
      </c>
      <c r="R343">
        <v>294434</v>
      </c>
      <c r="S343">
        <v>254308</v>
      </c>
      <c r="T343">
        <v>255785</v>
      </c>
      <c r="U343">
        <v>228283</v>
      </c>
      <c r="V343">
        <v>1614061</v>
      </c>
      <c r="W343">
        <v>258495</v>
      </c>
      <c r="X343">
        <v>146679</v>
      </c>
      <c r="Y343">
        <v>477826</v>
      </c>
      <c r="Z343">
        <v>176235</v>
      </c>
      <c r="AA343">
        <v>215655</v>
      </c>
      <c r="AB343">
        <v>172559</v>
      </c>
      <c r="AC343">
        <v>238054</v>
      </c>
      <c r="AD343">
        <v>1685503</v>
      </c>
      <c r="AE343">
        <v>148222</v>
      </c>
      <c r="AF343">
        <v>200763</v>
      </c>
      <c r="AG343">
        <v>272135</v>
      </c>
      <c r="AH343">
        <v>289734</v>
      </c>
      <c r="AI343">
        <v>307327</v>
      </c>
      <c r="AJ343">
        <v>280170</v>
      </c>
      <c r="AK343">
        <v>203735.11</v>
      </c>
      <c r="AL343">
        <v>1702086.11</v>
      </c>
      <c r="AM343" t="s">
        <v>936</v>
      </c>
      <c r="AN343">
        <v>0</v>
      </c>
      <c r="AO343">
        <v>1000000</v>
      </c>
      <c r="AP343">
        <v>1000000</v>
      </c>
      <c r="AQ343" t="s">
        <v>115</v>
      </c>
      <c r="AR343" t="s">
        <v>116</v>
      </c>
      <c r="AS343">
        <v>188</v>
      </c>
      <c r="AT343">
        <v>67656</v>
      </c>
      <c r="AU343" t="s">
        <v>937</v>
      </c>
      <c r="AV343" t="s">
        <v>122</v>
      </c>
      <c r="AW343">
        <v>1614061</v>
      </c>
      <c r="AX343">
        <v>1702086.11</v>
      </c>
      <c r="AY343">
        <v>46946</v>
      </c>
      <c r="AZ343">
        <v>2.86508189828001</v>
      </c>
      <c r="BA343">
        <v>88025.1100000001</v>
      </c>
      <c r="BB343">
        <v>5.45364208663738</v>
      </c>
      <c r="BC343">
        <v>0.98505026068669</v>
      </c>
      <c r="BD343">
        <v>1.00983867130465</v>
      </c>
      <c r="BE343">
        <v>0.0247884106179597</v>
      </c>
      <c r="BF343">
        <v>0</v>
      </c>
    </row>
    <row r="344" spans="1:58" ht="15">
      <c r="A344" t="s">
        <v>938</v>
      </c>
      <c r="B344">
        <v>14120</v>
      </c>
      <c r="C344">
        <v>4437</v>
      </c>
      <c r="D344" t="s">
        <v>113</v>
      </c>
      <c r="F344" t="s">
        <v>116</v>
      </c>
      <c r="G344">
        <v>325801.42</v>
      </c>
      <c r="H344">
        <v>152052.48</v>
      </c>
      <c r="I344">
        <v>226999.53</v>
      </c>
      <c r="J344">
        <v>204395.14</v>
      </c>
      <c r="K344">
        <v>157462.3</v>
      </c>
      <c r="L344">
        <v>501170.76</v>
      </c>
      <c r="M344">
        <v>476441.95</v>
      </c>
      <c r="N344">
        <v>20442323</v>
      </c>
      <c r="O344">
        <v>418695.67</v>
      </c>
      <c r="P344">
        <v>538411.45</v>
      </c>
      <c r="Q344">
        <v>872661.59</v>
      </c>
      <c r="R344">
        <v>371850.49</v>
      </c>
      <c r="S344">
        <v>1019418.89</v>
      </c>
      <c r="T344">
        <v>50538809.43</v>
      </c>
      <c r="V344">
        <v>4184053.82</v>
      </c>
      <c r="W344">
        <v>338937.5</v>
      </c>
      <c r="X344">
        <v>257373.74</v>
      </c>
      <c r="Y344">
        <v>313655.59</v>
      </c>
      <c r="Z344">
        <v>206678.14</v>
      </c>
      <c r="AA344">
        <v>348675.55</v>
      </c>
      <c r="AB344">
        <v>427109.33</v>
      </c>
      <c r="AD344">
        <v>1892429.45</v>
      </c>
      <c r="AE344">
        <v>394898.47</v>
      </c>
      <c r="AF344">
        <v>410176.42</v>
      </c>
      <c r="AG344">
        <v>473978.51</v>
      </c>
      <c r="AH344">
        <v>543398.28</v>
      </c>
      <c r="AI344">
        <v>532665.83</v>
      </c>
      <c r="AJ344">
        <v>450633.76</v>
      </c>
      <c r="AL344">
        <v>2815751.62</v>
      </c>
      <c r="AM344" t="s">
        <v>939</v>
      </c>
      <c r="AP344">
        <v>11000000</v>
      </c>
      <c r="AQ344" t="s">
        <v>120</v>
      </c>
      <c r="AR344" t="s">
        <v>116</v>
      </c>
      <c r="AS344">
        <v>263</v>
      </c>
      <c r="AT344">
        <v>38111.08</v>
      </c>
      <c r="AV344" t="s">
        <v>144</v>
      </c>
      <c r="AW344">
        <v>4184053.82</v>
      </c>
      <c r="AX344">
        <v>2815751.62</v>
      </c>
      <c r="AY344">
        <v>-18549893.55</v>
      </c>
      <c r="AZ344">
        <v>-90.7425909961407</v>
      </c>
      <c r="BA344">
        <v>-1368302.2</v>
      </c>
      <c r="BB344">
        <v>-32.7027867915905</v>
      </c>
      <c r="BC344">
        <v>0.20467604488981</v>
      </c>
      <c r="BD344">
        <v>1.48790308669103</v>
      </c>
      <c r="BE344">
        <v>1.28322704180122</v>
      </c>
      <c r="BF344">
        <v>0</v>
      </c>
    </row>
    <row r="345" spans="1:58" ht="15">
      <c r="A345" t="s">
        <v>940</v>
      </c>
      <c r="B345">
        <v>7500</v>
      </c>
      <c r="C345">
        <v>2776</v>
      </c>
      <c r="D345" t="s">
        <v>113</v>
      </c>
      <c r="G345">
        <v>174465.213658814</v>
      </c>
      <c r="H345">
        <v>164403.161869272</v>
      </c>
      <c r="I345">
        <v>266956.55538981</v>
      </c>
      <c r="J345">
        <v>181917.122331199</v>
      </c>
      <c r="K345">
        <v>182636.73963549</v>
      </c>
      <c r="L345">
        <v>171816.732803057</v>
      </c>
      <c r="M345">
        <v>183749.195426129</v>
      </c>
      <c r="N345">
        <v>1325944.72111377</v>
      </c>
      <c r="O345">
        <v>140971.610154827</v>
      </c>
      <c r="P345">
        <v>179223.256024439</v>
      </c>
      <c r="Q345">
        <v>213330.171189906</v>
      </c>
      <c r="R345">
        <v>188007.736065298</v>
      </c>
      <c r="S345">
        <v>260541.799395825</v>
      </c>
      <c r="T345">
        <v>233247.804862529</v>
      </c>
      <c r="U345">
        <v>169282.346752419</v>
      </c>
      <c r="V345">
        <v>1384604.72444524</v>
      </c>
      <c r="W345">
        <v>136071.754079493</v>
      </c>
      <c r="X345">
        <v>151257.041848976</v>
      </c>
      <c r="Y345">
        <v>200693.957259042</v>
      </c>
      <c r="Z345">
        <v>169634.669326376</v>
      </c>
      <c r="AA345">
        <v>178236.289804873</v>
      </c>
      <c r="AB345">
        <v>191701.645862802</v>
      </c>
      <c r="AC345">
        <v>167830.623706569</v>
      </c>
      <c r="AD345">
        <v>1195425.98188813</v>
      </c>
      <c r="AE345">
        <v>97423.6556732958</v>
      </c>
      <c r="AF345">
        <v>157601.88413954</v>
      </c>
      <c r="AG345">
        <v>243973.723047278</v>
      </c>
      <c r="AH345">
        <v>222328.690176204</v>
      </c>
      <c r="AI345">
        <v>236438.229523658</v>
      </c>
      <c r="AJ345">
        <v>224443.536781857</v>
      </c>
      <c r="AK345">
        <v>185230.971953237</v>
      </c>
      <c r="AL345">
        <v>1367440.69129507</v>
      </c>
      <c r="AM345" t="s">
        <v>941</v>
      </c>
      <c r="AN345">
        <v>50015858</v>
      </c>
      <c r="AO345">
        <v>48499000</v>
      </c>
      <c r="AP345">
        <v>98514858</v>
      </c>
      <c r="AQ345" t="s">
        <v>120</v>
      </c>
      <c r="AR345" t="s">
        <v>116</v>
      </c>
      <c r="AS345">
        <v>163</v>
      </c>
      <c r="AT345">
        <v>13670.69</v>
      </c>
      <c r="AU345" t="s">
        <v>942</v>
      </c>
      <c r="AV345" t="s">
        <v>122</v>
      </c>
      <c r="AW345">
        <v>1384604.72444524</v>
      </c>
      <c r="AX345">
        <v>1367440.69129507</v>
      </c>
      <c r="AY345">
        <v>-130518.739225638</v>
      </c>
      <c r="AZ345">
        <v>-9.84345253216927</v>
      </c>
      <c r="BA345">
        <v>-17164.0331501728</v>
      </c>
      <c r="BB345">
        <v>-1.23963416035936</v>
      </c>
      <c r="BC345">
        <v>1.04424015752497</v>
      </c>
      <c r="BD345">
        <v>1.1438940695728</v>
      </c>
      <c r="BE345">
        <v>0.0996539120478275</v>
      </c>
      <c r="BF345">
        <v>0</v>
      </c>
    </row>
    <row r="346" spans="1:58" ht="15">
      <c r="A346" t="s">
        <v>943</v>
      </c>
      <c r="B346">
        <v>330</v>
      </c>
      <c r="C346">
        <v>243</v>
      </c>
      <c r="D346" t="s">
        <v>113</v>
      </c>
      <c r="F346" t="s">
        <v>127</v>
      </c>
      <c r="G346">
        <v>3564.81</v>
      </c>
      <c r="H346">
        <v>3564.81</v>
      </c>
      <c r="I346">
        <v>3564.81</v>
      </c>
      <c r="J346">
        <v>3564.81</v>
      </c>
      <c r="K346">
        <v>3564.81</v>
      </c>
      <c r="L346">
        <v>3564.81</v>
      </c>
      <c r="M346">
        <v>3564.81</v>
      </c>
      <c r="N346">
        <v>24953</v>
      </c>
      <c r="O346">
        <v>46200</v>
      </c>
      <c r="P346">
        <v>46200</v>
      </c>
      <c r="Q346">
        <v>46200</v>
      </c>
      <c r="R346">
        <v>46200</v>
      </c>
      <c r="S346">
        <v>46200</v>
      </c>
      <c r="T346">
        <v>46200</v>
      </c>
      <c r="U346">
        <v>46200</v>
      </c>
      <c r="V346">
        <v>323400</v>
      </c>
      <c r="W346">
        <v>4495.95</v>
      </c>
      <c r="X346">
        <v>4495.95</v>
      </c>
      <c r="Y346">
        <v>4495.95</v>
      </c>
      <c r="Z346">
        <v>4495.95</v>
      </c>
      <c r="AA346">
        <v>4495.95</v>
      </c>
      <c r="AB346">
        <v>4495.95</v>
      </c>
      <c r="AC346">
        <v>4495.95</v>
      </c>
      <c r="AD346">
        <v>31468</v>
      </c>
      <c r="AE346">
        <v>46200</v>
      </c>
      <c r="AF346">
        <v>46200</v>
      </c>
      <c r="AG346">
        <v>46200</v>
      </c>
      <c r="AH346">
        <v>46200</v>
      </c>
      <c r="AI346">
        <v>46200</v>
      </c>
      <c r="AJ346">
        <v>46200</v>
      </c>
      <c r="AK346">
        <v>46200</v>
      </c>
      <c r="AL346">
        <v>323400</v>
      </c>
      <c r="AM346" t="s">
        <v>944</v>
      </c>
      <c r="AO346">
        <v>386940</v>
      </c>
      <c r="AP346">
        <v>386940</v>
      </c>
      <c r="AQ346" t="s">
        <v>120</v>
      </c>
      <c r="AR346" t="s">
        <v>116</v>
      </c>
      <c r="AS346">
        <v>6</v>
      </c>
      <c r="AT346">
        <v>4440</v>
      </c>
      <c r="AV346" t="s">
        <v>129</v>
      </c>
      <c r="AW346">
        <v>323400</v>
      </c>
      <c r="AX346">
        <v>323400</v>
      </c>
      <c r="AY346">
        <v>6515</v>
      </c>
      <c r="AZ346">
        <v>26.1090850799503</v>
      </c>
      <c r="BA346">
        <v>0</v>
      </c>
      <c r="BB346">
        <v>0</v>
      </c>
      <c r="BC346">
        <v>12.9603654871158</v>
      </c>
      <c r="BD346">
        <v>10.2771069022499</v>
      </c>
      <c r="BE346">
        <v>-2.68325858486587</v>
      </c>
      <c r="BF346">
        <v>0</v>
      </c>
    </row>
    <row r="347" spans="1:58" ht="15">
      <c r="A347" t="s">
        <v>945</v>
      </c>
      <c r="B347">
        <v>45407</v>
      </c>
      <c r="C347">
        <v>8396</v>
      </c>
      <c r="D347" t="s">
        <v>113</v>
      </c>
      <c r="G347">
        <v>263021</v>
      </c>
      <c r="H347">
        <v>301034</v>
      </c>
      <c r="I347">
        <v>2105714</v>
      </c>
      <c r="J347">
        <v>70926</v>
      </c>
      <c r="K347">
        <v>887400</v>
      </c>
      <c r="L347">
        <v>536767</v>
      </c>
      <c r="M347">
        <v>277308</v>
      </c>
      <c r="O347">
        <v>494436</v>
      </c>
      <c r="P347">
        <v>602022</v>
      </c>
      <c r="Q347">
        <v>1172750</v>
      </c>
      <c r="R347">
        <v>338883</v>
      </c>
      <c r="S347">
        <v>900482</v>
      </c>
      <c r="T347">
        <v>672230</v>
      </c>
      <c r="U347">
        <v>548016</v>
      </c>
      <c r="W347">
        <v>259484</v>
      </c>
      <c r="X347">
        <v>213831.17</v>
      </c>
      <c r="Y347">
        <v>3466594</v>
      </c>
      <c r="Z347">
        <v>139281</v>
      </c>
      <c r="AA347">
        <v>1036521</v>
      </c>
      <c r="AB347">
        <v>248742</v>
      </c>
      <c r="AC347">
        <v>514498</v>
      </c>
      <c r="AE347">
        <v>465282</v>
      </c>
      <c r="AF347">
        <v>624368</v>
      </c>
      <c r="AG347">
        <v>723120</v>
      </c>
      <c r="AH347">
        <v>665892</v>
      </c>
      <c r="AI347">
        <v>760713</v>
      </c>
      <c r="AJ347">
        <v>713901</v>
      </c>
      <c r="AK347">
        <v>587120</v>
      </c>
      <c r="AM347" t="s">
        <v>946</v>
      </c>
      <c r="AN347">
        <v>1000000</v>
      </c>
      <c r="AO347">
        <v>5755302</v>
      </c>
      <c r="AP347">
        <v>6755302</v>
      </c>
      <c r="AQ347" t="s">
        <v>115</v>
      </c>
      <c r="AR347" t="s">
        <v>116</v>
      </c>
      <c r="AS347">
        <v>1191</v>
      </c>
      <c r="AT347">
        <v>238740</v>
      </c>
      <c r="AU347" t="s">
        <v>947</v>
      </c>
      <c r="AV347" t="s">
        <v>144</v>
      </c>
      <c r="AW347">
        <v>4728819</v>
      </c>
      <c r="AX347">
        <v>4540396</v>
      </c>
      <c r="BA347">
        <v>-188423</v>
      </c>
      <c r="BB347">
        <v>-3.98456781703846</v>
      </c>
      <c r="BF347">
        <v>0</v>
      </c>
    </row>
    <row r="348" spans="1:58" ht="15">
      <c r="A348" t="s">
        <v>948</v>
      </c>
      <c r="B348">
        <v>29982</v>
      </c>
      <c r="C348">
        <v>9325</v>
      </c>
      <c r="D348" t="s">
        <v>113</v>
      </c>
      <c r="F348" t="s">
        <v>116</v>
      </c>
      <c r="G348">
        <v>634810</v>
      </c>
      <c r="H348">
        <v>621888</v>
      </c>
      <c r="I348">
        <v>1395099</v>
      </c>
      <c r="J348">
        <v>531429</v>
      </c>
      <c r="K348">
        <v>514149</v>
      </c>
      <c r="L348">
        <v>1334238</v>
      </c>
      <c r="M348">
        <v>602101</v>
      </c>
      <c r="N348">
        <v>5633714</v>
      </c>
      <c r="O348">
        <v>902152.48</v>
      </c>
      <c r="P348">
        <v>892389.76</v>
      </c>
      <c r="Q348">
        <v>955804.91</v>
      </c>
      <c r="R348">
        <v>1055691.63</v>
      </c>
      <c r="S348">
        <v>970157.71</v>
      </c>
      <c r="T348">
        <v>1061109.8</v>
      </c>
      <c r="U348">
        <v>1150465.22</v>
      </c>
      <c r="V348">
        <v>6987771.51</v>
      </c>
      <c r="W348">
        <v>829734</v>
      </c>
      <c r="X348">
        <v>660723</v>
      </c>
      <c r="Y348">
        <v>846535</v>
      </c>
      <c r="Z348">
        <v>426298</v>
      </c>
      <c r="AA348">
        <v>604440</v>
      </c>
      <c r="AB348">
        <v>608408</v>
      </c>
      <c r="AC348">
        <v>825792</v>
      </c>
      <c r="AD348">
        <v>4801930</v>
      </c>
      <c r="AE348">
        <v>732449.9</v>
      </c>
      <c r="AF348">
        <v>765221.55</v>
      </c>
      <c r="AG348">
        <v>983965.34</v>
      </c>
      <c r="AH348">
        <v>981533.48</v>
      </c>
      <c r="AI348">
        <v>1055316.66</v>
      </c>
      <c r="AJ348">
        <v>1133521.3</v>
      </c>
      <c r="AK348">
        <v>1039194.47</v>
      </c>
      <c r="AL348">
        <v>6691202.7</v>
      </c>
      <c r="AM348" t="s">
        <v>949</v>
      </c>
      <c r="AN348">
        <v>11616520</v>
      </c>
      <c r="AO348">
        <v>1428000</v>
      </c>
      <c r="AP348">
        <v>13044520</v>
      </c>
      <c r="AQ348" t="s">
        <v>115</v>
      </c>
      <c r="AR348" t="s">
        <v>116</v>
      </c>
      <c r="AS348">
        <v>902</v>
      </c>
      <c r="AT348">
        <v>237604.74</v>
      </c>
      <c r="AU348" t="s">
        <v>950</v>
      </c>
      <c r="AV348" t="s">
        <v>144</v>
      </c>
      <c r="AW348">
        <v>6987771.51</v>
      </c>
      <c r="AX348">
        <v>6691202.7</v>
      </c>
      <c r="AY348">
        <v>-831784</v>
      </c>
      <c r="AZ348">
        <v>-14.7643987607465</v>
      </c>
      <c r="BA348">
        <v>-296568.810000001</v>
      </c>
      <c r="BB348">
        <v>-4.24411143918472</v>
      </c>
      <c r="BC348">
        <v>1.24034899712694</v>
      </c>
      <c r="BD348">
        <v>1.39344028338606</v>
      </c>
      <c r="BE348">
        <v>0.153091286259115</v>
      </c>
      <c r="BF348">
        <v>0</v>
      </c>
    </row>
    <row r="349" spans="1:58" ht="15">
      <c r="A349" t="s">
        <v>951</v>
      </c>
      <c r="B349">
        <v>9936</v>
      </c>
      <c r="C349">
        <v>2974</v>
      </c>
      <c r="D349" t="s">
        <v>113</v>
      </c>
      <c r="F349" t="s">
        <v>127</v>
      </c>
      <c r="G349">
        <v>114465.07</v>
      </c>
      <c r="H349">
        <v>197569.09</v>
      </c>
      <c r="I349">
        <v>164945.2</v>
      </c>
      <c r="J349">
        <v>175791.79</v>
      </c>
      <c r="K349">
        <v>229246.67</v>
      </c>
      <c r="L349">
        <v>255792.09</v>
      </c>
      <c r="M349">
        <v>216882.07</v>
      </c>
      <c r="N349">
        <v>1354691.98</v>
      </c>
      <c r="O349">
        <v>161943.8</v>
      </c>
      <c r="P349">
        <v>392329.5</v>
      </c>
      <c r="Q349">
        <v>164665.94</v>
      </c>
      <c r="R349">
        <v>214236.42</v>
      </c>
      <c r="S349">
        <v>274796.41</v>
      </c>
      <c r="T349">
        <v>311588.51</v>
      </c>
      <c r="U349">
        <v>266257.67</v>
      </c>
      <c r="V349">
        <v>1785818.25</v>
      </c>
      <c r="W349">
        <v>391980.81</v>
      </c>
      <c r="X349">
        <v>271238.29</v>
      </c>
      <c r="Y349">
        <v>173076.71</v>
      </c>
      <c r="Z349">
        <v>211861.62</v>
      </c>
      <c r="AA349">
        <v>199940.89</v>
      </c>
      <c r="AB349">
        <v>242645.66</v>
      </c>
      <c r="AC349">
        <v>211659.12</v>
      </c>
      <c r="AD349">
        <v>1702403.1</v>
      </c>
      <c r="AE349">
        <v>156871.63</v>
      </c>
      <c r="AF349">
        <v>288145.89</v>
      </c>
      <c r="AG349">
        <v>287300.27</v>
      </c>
      <c r="AH349">
        <v>336519.4</v>
      </c>
      <c r="AI349">
        <v>290218.76</v>
      </c>
      <c r="AJ349">
        <v>292622.55</v>
      </c>
      <c r="AK349">
        <v>306922.12</v>
      </c>
      <c r="AL349">
        <v>1958600.62</v>
      </c>
      <c r="AN349">
        <v>1312193.14</v>
      </c>
      <c r="AO349">
        <v>271256.32</v>
      </c>
      <c r="AP349">
        <v>1583449.46</v>
      </c>
      <c r="AQ349" t="s">
        <v>120</v>
      </c>
      <c r="AR349" t="s">
        <v>116</v>
      </c>
      <c r="AS349">
        <v>275</v>
      </c>
      <c r="AT349">
        <v>39265.74</v>
      </c>
      <c r="AU349" t="s">
        <v>952</v>
      </c>
      <c r="AV349" t="s">
        <v>122</v>
      </c>
      <c r="AW349">
        <v>1785818.25</v>
      </c>
      <c r="AX349">
        <v>1958600.62</v>
      </c>
      <c r="AY349">
        <v>347711.12</v>
      </c>
      <c r="AZ349">
        <v>25.6671719574217</v>
      </c>
      <c r="BA349">
        <v>172782.37</v>
      </c>
      <c r="BB349">
        <v>9.67524942697837</v>
      </c>
      <c r="BC349">
        <v>1.31824671317534</v>
      </c>
      <c r="BD349">
        <v>1.15049169024657</v>
      </c>
      <c r="BE349">
        <v>-0.167755022928775</v>
      </c>
      <c r="BF349">
        <v>0</v>
      </c>
    </row>
    <row r="350" spans="1:58" ht="15">
      <c r="A350" t="s">
        <v>953</v>
      </c>
      <c r="B350">
        <v>2500</v>
      </c>
      <c r="C350">
        <v>1649</v>
      </c>
      <c r="D350" t="s">
        <v>113</v>
      </c>
      <c r="G350">
        <v>93260</v>
      </c>
      <c r="H350">
        <v>102300</v>
      </c>
      <c r="I350">
        <v>143000</v>
      </c>
      <c r="J350">
        <v>107235</v>
      </c>
      <c r="K350">
        <v>115550</v>
      </c>
      <c r="L350">
        <v>129432</v>
      </c>
      <c r="M350">
        <v>142159</v>
      </c>
      <c r="N350">
        <v>832936</v>
      </c>
      <c r="O350">
        <v>115697</v>
      </c>
      <c r="P350">
        <v>116530</v>
      </c>
      <c r="Q350">
        <v>195594</v>
      </c>
      <c r="R350">
        <v>173116</v>
      </c>
      <c r="S350">
        <v>136565</v>
      </c>
      <c r="T350">
        <v>138332</v>
      </c>
      <c r="U350">
        <v>121321</v>
      </c>
      <c r="V350">
        <v>997155</v>
      </c>
      <c r="W350">
        <v>142969</v>
      </c>
      <c r="X350">
        <v>115227</v>
      </c>
      <c r="Y350">
        <v>96229</v>
      </c>
      <c r="Z350">
        <v>104060</v>
      </c>
      <c r="AA350">
        <v>105820</v>
      </c>
      <c r="AB350">
        <v>117611</v>
      </c>
      <c r="AC350">
        <v>125278</v>
      </c>
      <c r="AD350">
        <v>807194</v>
      </c>
      <c r="AE350">
        <v>102170</v>
      </c>
      <c r="AF350">
        <v>115405</v>
      </c>
      <c r="AG350">
        <v>134313</v>
      </c>
      <c r="AH350">
        <v>140663</v>
      </c>
      <c r="AI350">
        <v>165803</v>
      </c>
      <c r="AJ350">
        <v>144071</v>
      </c>
      <c r="AK350">
        <v>139611</v>
      </c>
      <c r="AL350">
        <v>942036</v>
      </c>
      <c r="AP350">
        <v>1700000</v>
      </c>
      <c r="AQ350" t="s">
        <v>115</v>
      </c>
      <c r="AR350" t="s">
        <v>116</v>
      </c>
      <c r="AS350">
        <v>330</v>
      </c>
      <c r="AT350">
        <v>42000</v>
      </c>
      <c r="AU350" t="s">
        <v>954</v>
      </c>
      <c r="AV350" t="s">
        <v>117</v>
      </c>
      <c r="AW350">
        <v>997155</v>
      </c>
      <c r="AX350">
        <v>942036</v>
      </c>
      <c r="AY350">
        <v>-25742</v>
      </c>
      <c r="AZ350">
        <v>-3.09051355686391</v>
      </c>
      <c r="BA350">
        <v>-55119</v>
      </c>
      <c r="BB350">
        <v>-5.52762609624381</v>
      </c>
      <c r="BC350">
        <v>1.19715680436432</v>
      </c>
      <c r="BD350">
        <v>1.16705030017567</v>
      </c>
      <c r="BE350">
        <v>-0.0301065041886506</v>
      </c>
      <c r="BF350">
        <v>0</v>
      </c>
    </row>
    <row r="351" spans="1:58" ht="15">
      <c r="A351" t="s">
        <v>955</v>
      </c>
      <c r="B351">
        <v>27564</v>
      </c>
      <c r="C351">
        <v>7422</v>
      </c>
      <c r="D351" t="s">
        <v>113</v>
      </c>
      <c r="G351">
        <v>936094.9</v>
      </c>
      <c r="H351">
        <v>908718.85</v>
      </c>
      <c r="I351">
        <v>2872736.34</v>
      </c>
      <c r="J351">
        <v>241921.38</v>
      </c>
      <c r="K351">
        <v>247140.52</v>
      </c>
      <c r="L351">
        <v>933309.05</v>
      </c>
      <c r="M351">
        <v>2521660.43</v>
      </c>
      <c r="N351">
        <v>8661581.47</v>
      </c>
      <c r="O351">
        <v>847629.98</v>
      </c>
      <c r="P351">
        <v>1000688.71</v>
      </c>
      <c r="Q351">
        <v>8266822.41</v>
      </c>
      <c r="R351">
        <v>737413.9</v>
      </c>
      <c r="S351">
        <v>761624.19</v>
      </c>
      <c r="T351">
        <v>1315842.7</v>
      </c>
      <c r="U351">
        <v>1254379.99</v>
      </c>
      <c r="V351">
        <v>14184401.88</v>
      </c>
      <c r="W351">
        <v>1693948.62</v>
      </c>
      <c r="X351">
        <v>253179.73</v>
      </c>
      <c r="Y351">
        <v>3903939.77</v>
      </c>
      <c r="Z351">
        <v>15205.55</v>
      </c>
      <c r="AA351">
        <v>565578.77</v>
      </c>
      <c r="AB351">
        <v>807633.1</v>
      </c>
      <c r="AC351">
        <v>2787089.81</v>
      </c>
      <c r="AD351">
        <v>10026575.35</v>
      </c>
      <c r="AE351">
        <v>898848.47</v>
      </c>
      <c r="AF351">
        <v>986145.93</v>
      </c>
      <c r="AG351">
        <v>6372572.8</v>
      </c>
      <c r="AH351">
        <v>158730.77</v>
      </c>
      <c r="AI351">
        <v>1333971.72</v>
      </c>
      <c r="AJ351">
        <v>983056.44</v>
      </c>
      <c r="AK351">
        <v>1647628.62</v>
      </c>
      <c r="AL351">
        <v>12380954.75</v>
      </c>
      <c r="AO351">
        <v>25170699</v>
      </c>
      <c r="AP351">
        <v>25170699</v>
      </c>
      <c r="AQ351" t="s">
        <v>120</v>
      </c>
      <c r="AR351" t="s">
        <v>116</v>
      </c>
      <c r="AS351">
        <v>1107</v>
      </c>
      <c r="AT351">
        <v>0</v>
      </c>
      <c r="AV351" t="s">
        <v>144</v>
      </c>
      <c r="AW351">
        <v>14184401.88</v>
      </c>
      <c r="AX351">
        <v>12380954.75</v>
      </c>
      <c r="AY351">
        <v>1364993.88</v>
      </c>
      <c r="AZ351">
        <v>15.7591761357641</v>
      </c>
      <c r="BA351">
        <v>-1803447.13</v>
      </c>
      <c r="BB351">
        <v>-12.7142980384873</v>
      </c>
      <c r="BC351">
        <v>1.63762263613506</v>
      </c>
      <c r="BD351">
        <v>1.23481391380557</v>
      </c>
      <c r="BE351">
        <v>-0.402808722329487</v>
      </c>
      <c r="BF351">
        <v>0</v>
      </c>
    </row>
    <row r="352" spans="1:58" ht="15">
      <c r="A352" t="s">
        <v>956</v>
      </c>
      <c r="B352">
        <v>6447</v>
      </c>
      <c r="C352">
        <v>1895</v>
      </c>
      <c r="D352" t="s">
        <v>113</v>
      </c>
      <c r="G352">
        <v>125619</v>
      </c>
      <c r="H352">
        <v>122011</v>
      </c>
      <c r="I352">
        <v>133332</v>
      </c>
      <c r="J352">
        <v>225200</v>
      </c>
      <c r="K352">
        <v>158165</v>
      </c>
      <c r="L352">
        <v>171812</v>
      </c>
      <c r="M352">
        <v>162673</v>
      </c>
      <c r="N352">
        <v>1098812</v>
      </c>
      <c r="O352">
        <v>140067</v>
      </c>
      <c r="P352">
        <v>143477</v>
      </c>
      <c r="Q352">
        <v>161465</v>
      </c>
      <c r="R352">
        <v>170887</v>
      </c>
      <c r="S352">
        <v>191020</v>
      </c>
      <c r="T352">
        <v>227196</v>
      </c>
      <c r="U352">
        <v>213950</v>
      </c>
      <c r="V352">
        <v>1248062</v>
      </c>
      <c r="W352">
        <v>124745</v>
      </c>
      <c r="X352">
        <v>137720</v>
      </c>
      <c r="Y352">
        <v>103352</v>
      </c>
      <c r="Z352">
        <v>182064</v>
      </c>
      <c r="AA352">
        <v>151887</v>
      </c>
      <c r="AB352">
        <v>159540</v>
      </c>
      <c r="AC352">
        <v>180861</v>
      </c>
      <c r="AD352">
        <v>1040169</v>
      </c>
      <c r="AE352">
        <v>118260</v>
      </c>
      <c r="AF352">
        <v>117000</v>
      </c>
      <c r="AG352">
        <v>171290</v>
      </c>
      <c r="AH352">
        <v>193496</v>
      </c>
      <c r="AI352">
        <v>220776</v>
      </c>
      <c r="AJ352">
        <v>229938</v>
      </c>
      <c r="AK352">
        <v>225016</v>
      </c>
      <c r="AL352">
        <v>1275776</v>
      </c>
      <c r="AP352">
        <v>2938385</v>
      </c>
      <c r="AQ352" t="s">
        <v>120</v>
      </c>
      <c r="AR352" t="s">
        <v>116</v>
      </c>
      <c r="AS352">
        <v>21</v>
      </c>
      <c r="AT352">
        <v>2950.75</v>
      </c>
      <c r="AU352" t="s">
        <v>957</v>
      </c>
      <c r="AV352" t="s">
        <v>122</v>
      </c>
      <c r="AW352">
        <v>1248062</v>
      </c>
      <c r="AX352">
        <v>1275776</v>
      </c>
      <c r="AY352">
        <v>-58643</v>
      </c>
      <c r="AZ352">
        <v>-5.33694571955894</v>
      </c>
      <c r="BA352">
        <v>27714</v>
      </c>
      <c r="BB352">
        <v>2.22056276050389</v>
      </c>
      <c r="BC352">
        <v>1.13582851297583</v>
      </c>
      <c r="BD352">
        <v>1.22650838469518</v>
      </c>
      <c r="BE352">
        <v>0.0906798717193473</v>
      </c>
      <c r="BF352">
        <v>0</v>
      </c>
    </row>
    <row r="353" spans="1:58" ht="15">
      <c r="A353" t="s">
        <v>958</v>
      </c>
      <c r="B353">
        <v>6613</v>
      </c>
      <c r="C353">
        <v>2031</v>
      </c>
      <c r="D353" t="s">
        <v>156</v>
      </c>
      <c r="E353" t="s">
        <v>959</v>
      </c>
      <c r="F353" t="s">
        <v>116</v>
      </c>
      <c r="G353">
        <v>351593.3</v>
      </c>
      <c r="H353">
        <v>62856.26</v>
      </c>
      <c r="I353">
        <v>90779.55</v>
      </c>
      <c r="J353">
        <v>367031.43</v>
      </c>
      <c r="K353">
        <v>82098.39</v>
      </c>
      <c r="L353">
        <v>350839.71</v>
      </c>
      <c r="M353">
        <v>67408.78</v>
      </c>
      <c r="N353">
        <v>1372607.42</v>
      </c>
      <c r="O353">
        <v>144630.43</v>
      </c>
      <c r="P353">
        <v>157331.89</v>
      </c>
      <c r="Q353">
        <v>138370.16</v>
      </c>
      <c r="R353">
        <v>190898.96</v>
      </c>
      <c r="S353">
        <v>172356.36</v>
      </c>
      <c r="T353">
        <v>174268.36</v>
      </c>
      <c r="U353">
        <v>209273.11</v>
      </c>
      <c r="V353">
        <v>1187129.27</v>
      </c>
      <c r="W353">
        <v>67773.89</v>
      </c>
      <c r="X353">
        <v>352650.1</v>
      </c>
      <c r="Y353">
        <v>58840.08</v>
      </c>
      <c r="Z353">
        <v>395636.15</v>
      </c>
      <c r="AA353">
        <v>86705.44</v>
      </c>
      <c r="AB353">
        <v>47822.43</v>
      </c>
      <c r="AC353">
        <v>312123.66</v>
      </c>
      <c r="AD353">
        <v>1321551.75</v>
      </c>
      <c r="AE353">
        <v>149607.32</v>
      </c>
      <c r="AF353">
        <v>134338.99</v>
      </c>
      <c r="AG353">
        <v>678834.91</v>
      </c>
      <c r="AH353">
        <v>191037.33</v>
      </c>
      <c r="AI353">
        <v>172436.72</v>
      </c>
      <c r="AJ353">
        <v>160108.03</v>
      </c>
      <c r="AK353">
        <v>217645.63</v>
      </c>
      <c r="AL353">
        <v>1704008.93</v>
      </c>
      <c r="AM353" t="s">
        <v>960</v>
      </c>
      <c r="AP353">
        <v>774587</v>
      </c>
      <c r="AQ353" t="s">
        <v>120</v>
      </c>
      <c r="AR353" t="s">
        <v>116</v>
      </c>
      <c r="AS353">
        <v>83</v>
      </c>
      <c r="AT353">
        <v>30335.43</v>
      </c>
      <c r="AU353" t="s">
        <v>961</v>
      </c>
      <c r="AV353" t="s">
        <v>122</v>
      </c>
      <c r="AW353">
        <v>1187129.27</v>
      </c>
      <c r="AX353">
        <v>1704008.93</v>
      </c>
      <c r="AY353">
        <v>-51055.6699999999</v>
      </c>
      <c r="AZ353">
        <v>-3.71961197761848</v>
      </c>
      <c r="BA353">
        <v>516879.66</v>
      </c>
      <c r="BB353">
        <v>43.5403012175751</v>
      </c>
      <c r="BC353">
        <v>0.864871668841773</v>
      </c>
      <c r="BD353">
        <v>1.28940007835486</v>
      </c>
      <c r="BE353">
        <v>0.424528409513085</v>
      </c>
      <c r="BF353">
        <v>0</v>
      </c>
    </row>
    <row r="354" spans="1:58" ht="15">
      <c r="A354" t="s">
        <v>962</v>
      </c>
      <c r="B354">
        <v>900</v>
      </c>
      <c r="C354">
        <v>1175</v>
      </c>
      <c r="D354" t="s">
        <v>189</v>
      </c>
      <c r="G354">
        <v>256066.19</v>
      </c>
      <c r="H354">
        <v>80894.9</v>
      </c>
      <c r="I354">
        <v>322801.48</v>
      </c>
      <c r="J354">
        <v>78921.38</v>
      </c>
      <c r="K354">
        <v>59185.33</v>
      </c>
      <c r="L354">
        <v>67908.27</v>
      </c>
      <c r="M354">
        <v>67863.32</v>
      </c>
      <c r="N354">
        <v>933640.87</v>
      </c>
      <c r="O354">
        <v>111132.83</v>
      </c>
      <c r="P354">
        <v>330490.98</v>
      </c>
      <c r="Q354">
        <v>21616.92</v>
      </c>
      <c r="R354">
        <v>88150.1</v>
      </c>
      <c r="S354">
        <v>64873.09</v>
      </c>
      <c r="T354">
        <v>118688.28</v>
      </c>
      <c r="U354">
        <v>39581.49</v>
      </c>
      <c r="V354">
        <v>774533.68</v>
      </c>
      <c r="W354">
        <v>119977.47</v>
      </c>
      <c r="X354">
        <v>81050.35</v>
      </c>
      <c r="Y354">
        <v>485223.95</v>
      </c>
      <c r="Z354">
        <v>364144.36</v>
      </c>
      <c r="AA354">
        <v>90899.69</v>
      </c>
      <c r="AB354">
        <v>82751.25</v>
      </c>
      <c r="AC354">
        <v>146396.51</v>
      </c>
      <c r="AD354">
        <v>1370443.58</v>
      </c>
      <c r="AE354">
        <v>89027.5</v>
      </c>
      <c r="AF354">
        <v>254104.48</v>
      </c>
      <c r="AG354">
        <v>389440.93</v>
      </c>
      <c r="AH354">
        <v>258448.43</v>
      </c>
      <c r="AI354">
        <v>42340.27</v>
      </c>
      <c r="AJ354">
        <v>222694.69</v>
      </c>
      <c r="AK354">
        <v>20094.71</v>
      </c>
      <c r="AL354">
        <v>1276151.01</v>
      </c>
      <c r="AM354" t="s">
        <v>963</v>
      </c>
      <c r="AO354">
        <v>912952.79</v>
      </c>
      <c r="AP354">
        <v>912952.79</v>
      </c>
      <c r="AQ354" t="s">
        <v>120</v>
      </c>
      <c r="AR354" t="s">
        <v>116</v>
      </c>
      <c r="AS354">
        <v>49</v>
      </c>
      <c r="AT354">
        <v>24870.42</v>
      </c>
      <c r="AV354" t="s">
        <v>117</v>
      </c>
      <c r="AW354">
        <v>774533.68</v>
      </c>
      <c r="AX354">
        <v>1276151.01</v>
      </c>
      <c r="AY354">
        <v>436802.71</v>
      </c>
      <c r="AZ354">
        <v>46.784874573882</v>
      </c>
      <c r="BA354">
        <v>501617.33</v>
      </c>
      <c r="BB354">
        <v>64.7637853527557</v>
      </c>
      <c r="BC354">
        <v>0.829584163341093</v>
      </c>
      <c r="BD354">
        <v>0.931195584133423</v>
      </c>
      <c r="BE354">
        <v>0.10161142079233</v>
      </c>
      <c r="BF354">
        <v>1</v>
      </c>
    </row>
    <row r="355" spans="1:58" ht="15">
      <c r="A355" t="s">
        <v>964</v>
      </c>
      <c r="B355">
        <v>32400</v>
      </c>
      <c r="C355">
        <v>6675</v>
      </c>
      <c r="D355" t="s">
        <v>113</v>
      </c>
      <c r="E355" t="s">
        <v>965</v>
      </c>
      <c r="F355" t="s">
        <v>116</v>
      </c>
      <c r="G355">
        <v>498726</v>
      </c>
      <c r="H355">
        <v>682087</v>
      </c>
      <c r="I355">
        <v>1140740</v>
      </c>
      <c r="J355">
        <v>473570</v>
      </c>
      <c r="K355">
        <v>279823</v>
      </c>
      <c r="L355">
        <v>763798</v>
      </c>
      <c r="M355">
        <v>588121</v>
      </c>
      <c r="N355">
        <v>4426865</v>
      </c>
      <c r="O355">
        <v>513592</v>
      </c>
      <c r="P355">
        <v>521094</v>
      </c>
      <c r="Q355">
        <v>1057643</v>
      </c>
      <c r="R355">
        <v>143977</v>
      </c>
      <c r="S355">
        <v>721582</v>
      </c>
      <c r="T355">
        <v>641366</v>
      </c>
      <c r="U355">
        <v>712621</v>
      </c>
      <c r="V355">
        <v>4311875</v>
      </c>
      <c r="W355">
        <v>366056</v>
      </c>
      <c r="X355">
        <v>370126</v>
      </c>
      <c r="Y355">
        <v>2080001</v>
      </c>
      <c r="Z355">
        <v>195380</v>
      </c>
      <c r="AA355">
        <v>428590</v>
      </c>
      <c r="AB355">
        <v>650000</v>
      </c>
      <c r="AC355">
        <v>638535</v>
      </c>
      <c r="AD355">
        <v>4728688</v>
      </c>
      <c r="AE355">
        <v>507142</v>
      </c>
      <c r="AF355">
        <v>466858</v>
      </c>
      <c r="AG355">
        <v>1096930</v>
      </c>
      <c r="AH355">
        <v>144733</v>
      </c>
      <c r="AI355">
        <v>928371</v>
      </c>
      <c r="AJ355">
        <v>557720</v>
      </c>
      <c r="AK355">
        <v>715516</v>
      </c>
      <c r="AL355">
        <v>4417270</v>
      </c>
      <c r="AM355" t="s">
        <v>966</v>
      </c>
      <c r="AN355">
        <v>4153485</v>
      </c>
      <c r="AO355">
        <v>10070669</v>
      </c>
      <c r="AP355">
        <v>14224154</v>
      </c>
      <c r="AQ355" t="s">
        <v>115</v>
      </c>
      <c r="AR355" t="s">
        <v>116</v>
      </c>
      <c r="AS355">
        <v>428</v>
      </c>
      <c r="AT355">
        <v>132571.54</v>
      </c>
      <c r="AU355" t="s">
        <v>967</v>
      </c>
      <c r="AV355" t="s">
        <v>144</v>
      </c>
      <c r="AW355">
        <v>4311875</v>
      </c>
      <c r="AX355">
        <v>4417270</v>
      </c>
      <c r="AY355">
        <v>301823</v>
      </c>
      <c r="AZ355">
        <v>6.81798518816363</v>
      </c>
      <c r="BA355">
        <v>105395</v>
      </c>
      <c r="BB355">
        <v>2.44429627482244</v>
      </c>
      <c r="BC355">
        <v>0.974024507185107</v>
      </c>
      <c r="BD355">
        <v>0.934142832007525</v>
      </c>
      <c r="BE355">
        <v>-0.0398816751775821</v>
      </c>
      <c r="BF355">
        <v>0</v>
      </c>
    </row>
    <row r="356" spans="1:58" ht="15">
      <c r="A356" t="s">
        <v>968</v>
      </c>
      <c r="B356">
        <v>2535</v>
      </c>
      <c r="C356">
        <v>933</v>
      </c>
      <c r="D356" t="s">
        <v>113</v>
      </c>
      <c r="F356" t="s">
        <v>116</v>
      </c>
      <c r="G356">
        <v>161473.89</v>
      </c>
      <c r="H356">
        <v>123977.86</v>
      </c>
      <c r="I356">
        <v>193443</v>
      </c>
      <c r="J356">
        <v>86276.02</v>
      </c>
      <c r="K356">
        <v>112825.96</v>
      </c>
      <c r="L356">
        <v>161238.37</v>
      </c>
      <c r="M356">
        <v>219644.13</v>
      </c>
      <c r="N356">
        <v>1058879.23</v>
      </c>
      <c r="O356">
        <v>116008.11</v>
      </c>
      <c r="P356">
        <v>162623.15</v>
      </c>
      <c r="Q356">
        <v>136184.4</v>
      </c>
      <c r="R356">
        <v>129398.45</v>
      </c>
      <c r="S356">
        <v>144669.03</v>
      </c>
      <c r="T356">
        <v>138452.58</v>
      </c>
      <c r="U356">
        <v>140726.81</v>
      </c>
      <c r="V356">
        <v>968062.53</v>
      </c>
      <c r="W356">
        <v>124973.95</v>
      </c>
      <c r="X356">
        <v>94516.15</v>
      </c>
      <c r="Y356">
        <v>456987.58</v>
      </c>
      <c r="Z356">
        <v>87532.57</v>
      </c>
      <c r="AA356">
        <v>113314.63</v>
      </c>
      <c r="AB356">
        <v>136030.11</v>
      </c>
      <c r="AC356">
        <v>177803.88</v>
      </c>
      <c r="AD356">
        <v>1191158.87</v>
      </c>
      <c r="AE356">
        <v>124740.2</v>
      </c>
      <c r="AF356">
        <v>128996.86</v>
      </c>
      <c r="AG356">
        <v>213869.47</v>
      </c>
      <c r="AH356">
        <v>135035.86</v>
      </c>
      <c r="AI356">
        <v>148605.26</v>
      </c>
      <c r="AJ356">
        <v>154929.93</v>
      </c>
      <c r="AK356">
        <v>142527.16</v>
      </c>
      <c r="AL356">
        <v>1048704.74</v>
      </c>
      <c r="AM356" t="s">
        <v>969</v>
      </c>
      <c r="AP356">
        <v>840154</v>
      </c>
      <c r="AQ356" t="s">
        <v>120</v>
      </c>
      <c r="AR356" t="s">
        <v>116</v>
      </c>
      <c r="AS356">
        <v>252</v>
      </c>
      <c r="AT356">
        <v>40473.09</v>
      </c>
      <c r="AU356" t="s">
        <v>970</v>
      </c>
      <c r="AV356" t="s">
        <v>117</v>
      </c>
      <c r="AW356">
        <v>968062.53</v>
      </c>
      <c r="AX356">
        <v>1048704.74</v>
      </c>
      <c r="AY356">
        <v>132279.64</v>
      </c>
      <c r="AZ356">
        <v>12.4924199334801</v>
      </c>
      <c r="BA356">
        <v>80642.21</v>
      </c>
      <c r="BB356">
        <v>8.33026870691917</v>
      </c>
      <c r="BC356">
        <v>0.91423318408087</v>
      </c>
      <c r="BD356">
        <v>0.88040711143762</v>
      </c>
      <c r="BE356">
        <v>-0.0338260726432499</v>
      </c>
      <c r="BF356">
        <v>0</v>
      </c>
    </row>
    <row r="357" spans="1:58" ht="15">
      <c r="A357" t="s">
        <v>971</v>
      </c>
      <c r="B357">
        <v>4300</v>
      </c>
      <c r="C357">
        <v>1586</v>
      </c>
      <c r="D357" t="s">
        <v>113</v>
      </c>
      <c r="G357">
        <v>99676.4513194805</v>
      </c>
      <c r="H357">
        <v>93927.7430564357</v>
      </c>
      <c r="I357">
        <v>152519.127106714</v>
      </c>
      <c r="J357">
        <v>103933.91787366</v>
      </c>
      <c r="K357">
        <v>104345.053696645</v>
      </c>
      <c r="L357">
        <v>98163.3062772508</v>
      </c>
      <c r="M357">
        <v>104980.628222565</v>
      </c>
      <c r="N357">
        <v>757546.227552752</v>
      </c>
      <c r="O357">
        <v>80540.696579811</v>
      </c>
      <c r="P357">
        <v>102394.842959208</v>
      </c>
      <c r="Q357">
        <v>121880.998381553</v>
      </c>
      <c r="R357">
        <v>107413.64171454</v>
      </c>
      <c r="S357">
        <v>148854.212479027</v>
      </c>
      <c r="T357">
        <v>133260.453354456</v>
      </c>
      <c r="U357">
        <v>96715.3465235361</v>
      </c>
      <c r="V357">
        <v>791060.191992131</v>
      </c>
      <c r="W357">
        <v>78533.1212261243</v>
      </c>
      <c r="X357">
        <v>87297.2328767881</v>
      </c>
      <c r="Y357">
        <v>115829.49732218</v>
      </c>
      <c r="Z357">
        <v>97903.7871634926</v>
      </c>
      <c r="AA357">
        <v>102868.16870137</v>
      </c>
      <c r="AB357">
        <v>110639.630506974</v>
      </c>
      <c r="AC357">
        <v>96862.5914038276</v>
      </c>
      <c r="AD357">
        <v>689934.029200757</v>
      </c>
      <c r="AE357">
        <v>56227.5676759</v>
      </c>
      <c r="AF357">
        <v>90959.1263545072</v>
      </c>
      <c r="AG357">
        <v>140808.194159586</v>
      </c>
      <c r="AH357">
        <v>128315.87345786</v>
      </c>
      <c r="AI357">
        <v>136459.122374685</v>
      </c>
      <c r="AJ357">
        <v>129536.446426731</v>
      </c>
      <c r="AK357">
        <v>106905.11394994</v>
      </c>
      <c r="AL357">
        <v>789211.44439921</v>
      </c>
      <c r="AM357" t="s">
        <v>972</v>
      </c>
      <c r="AN357">
        <v>50015858</v>
      </c>
      <c r="AO357">
        <v>48499000</v>
      </c>
      <c r="AP357">
        <v>98514858</v>
      </c>
      <c r="AQ357" t="s">
        <v>120</v>
      </c>
      <c r="AR357" t="s">
        <v>116</v>
      </c>
      <c r="AS357">
        <v>110</v>
      </c>
      <c r="AT357">
        <v>20273.62</v>
      </c>
      <c r="AU357" t="s">
        <v>942</v>
      </c>
      <c r="AV357" t="s">
        <v>122</v>
      </c>
      <c r="AW357">
        <v>791060.191992131</v>
      </c>
      <c r="AX357">
        <v>789211.44439921</v>
      </c>
      <c r="AY357">
        <v>-67612.198351995</v>
      </c>
      <c r="AZ357">
        <v>-8.92515808182634</v>
      </c>
      <c r="BA357">
        <v>-1848.74759292149</v>
      </c>
      <c r="BB357">
        <v>-0.23370504692769</v>
      </c>
      <c r="BC357">
        <v>1.04424015752497</v>
      </c>
      <c r="BD357">
        <v>1.1438940695728</v>
      </c>
      <c r="BE357">
        <v>0.099653912047827</v>
      </c>
      <c r="BF357">
        <v>0</v>
      </c>
    </row>
    <row r="358" spans="1:58" ht="15">
      <c r="A358" t="s">
        <v>973</v>
      </c>
      <c r="B358">
        <v>18146</v>
      </c>
      <c r="C358">
        <v>5662</v>
      </c>
      <c r="D358" t="s">
        <v>113</v>
      </c>
      <c r="G358">
        <v>310322</v>
      </c>
      <c r="H358">
        <v>298501</v>
      </c>
      <c r="I358">
        <v>364415</v>
      </c>
      <c r="J358">
        <v>501500</v>
      </c>
      <c r="K358">
        <v>525597</v>
      </c>
      <c r="L358">
        <v>472287</v>
      </c>
      <c r="M358">
        <v>437351</v>
      </c>
      <c r="N358">
        <v>2909973</v>
      </c>
      <c r="O358">
        <v>477475</v>
      </c>
      <c r="P358">
        <v>535469</v>
      </c>
      <c r="Q358">
        <v>558253</v>
      </c>
      <c r="R358">
        <v>595302</v>
      </c>
      <c r="S358">
        <v>620780</v>
      </c>
      <c r="T358">
        <v>585968</v>
      </c>
      <c r="U358">
        <v>648958</v>
      </c>
      <c r="V358">
        <v>4022205</v>
      </c>
      <c r="W358">
        <v>327662</v>
      </c>
      <c r="X358">
        <v>421900</v>
      </c>
      <c r="Y358">
        <v>417697</v>
      </c>
      <c r="Z358">
        <v>532788</v>
      </c>
      <c r="AA358">
        <v>560832</v>
      </c>
      <c r="AB358">
        <v>504027</v>
      </c>
      <c r="AC358">
        <v>488003</v>
      </c>
      <c r="AD358">
        <v>3252909</v>
      </c>
      <c r="AE358">
        <v>391786</v>
      </c>
      <c r="AF358">
        <v>691460</v>
      </c>
      <c r="AG358">
        <v>659254</v>
      </c>
      <c r="AH358">
        <v>738505</v>
      </c>
      <c r="AI358">
        <v>655893</v>
      </c>
      <c r="AJ358">
        <v>635305</v>
      </c>
      <c r="AK358">
        <v>594458</v>
      </c>
      <c r="AL358">
        <v>4366661</v>
      </c>
      <c r="AN358">
        <v>25000000</v>
      </c>
      <c r="AO358">
        <v>3952543</v>
      </c>
      <c r="AP358">
        <v>28952543</v>
      </c>
      <c r="AQ358" t="s">
        <v>120</v>
      </c>
      <c r="AR358" t="s">
        <v>116</v>
      </c>
      <c r="AS358">
        <v>509</v>
      </c>
      <c r="AT358">
        <v>98000</v>
      </c>
      <c r="AV358" t="s">
        <v>144</v>
      </c>
      <c r="AW358">
        <v>4022205</v>
      </c>
      <c r="AX358">
        <v>4366661</v>
      </c>
      <c r="AY358">
        <v>342936</v>
      </c>
      <c r="AZ358">
        <v>11.7848516120253</v>
      </c>
      <c r="BA358">
        <v>344456</v>
      </c>
      <c r="BB358">
        <v>8.56385987288067</v>
      </c>
      <c r="BC358">
        <v>1.38221385559247</v>
      </c>
      <c r="BD358">
        <v>1.34238646085704</v>
      </c>
      <c r="BE358">
        <v>-0.0398273947354386</v>
      </c>
      <c r="BF358">
        <v>0</v>
      </c>
    </row>
    <row r="359" spans="1:55" ht="15">
      <c r="A359" t="s">
        <v>974</v>
      </c>
      <c r="B359">
        <v>4500</v>
      </c>
      <c r="C359">
        <v>1389</v>
      </c>
      <c r="E359" t="s">
        <v>975</v>
      </c>
      <c r="F359" t="s">
        <v>976</v>
      </c>
      <c r="G359">
        <v>56062.46</v>
      </c>
      <c r="H359">
        <v>35417.07</v>
      </c>
      <c r="I359">
        <v>735520.6</v>
      </c>
      <c r="J359">
        <v>7811.94</v>
      </c>
      <c r="K359">
        <v>41810.89</v>
      </c>
      <c r="L359">
        <v>57383.17</v>
      </c>
      <c r="M359">
        <v>11059.61</v>
      </c>
      <c r="N359">
        <v>945065.74</v>
      </c>
      <c r="O359">
        <v>56788.71</v>
      </c>
      <c r="P359">
        <v>34197.0799999998</v>
      </c>
      <c r="Q359">
        <v>106590.42</v>
      </c>
      <c r="R359">
        <v>118025.01</v>
      </c>
      <c r="S359">
        <v>88083.44</v>
      </c>
      <c r="T359">
        <v>110806.36</v>
      </c>
      <c r="U359">
        <v>102367.38</v>
      </c>
      <c r="V359">
        <v>616858.4</v>
      </c>
      <c r="AN359">
        <v>0</v>
      </c>
      <c r="AO359">
        <v>0</v>
      </c>
      <c r="AP359">
        <v>0</v>
      </c>
      <c r="AQ359" t="s">
        <v>319</v>
      </c>
      <c r="AR359" t="s">
        <v>116</v>
      </c>
      <c r="AS359">
        <v>440</v>
      </c>
      <c r="AV359" t="s">
        <v>122</v>
      </c>
      <c r="AW359">
        <v>616858.4</v>
      </c>
      <c r="BC359">
        <v>0.65271480479231</v>
      </c>
    </row>
    <row r="360" spans="1:58" ht="15">
      <c r="A360" t="s">
        <v>977</v>
      </c>
      <c r="B360">
        <v>52</v>
      </c>
      <c r="C360">
        <v>180</v>
      </c>
      <c r="D360" t="s">
        <v>113</v>
      </c>
      <c r="F360" t="s">
        <v>116</v>
      </c>
      <c r="N360">
        <v>30000</v>
      </c>
      <c r="V360">
        <v>18690</v>
      </c>
      <c r="AD360">
        <v>38880</v>
      </c>
      <c r="AL360">
        <v>18690</v>
      </c>
      <c r="AM360" t="s">
        <v>978</v>
      </c>
      <c r="AP360">
        <v>0</v>
      </c>
      <c r="AQ360" t="s">
        <v>319</v>
      </c>
      <c r="AR360" t="s">
        <v>127</v>
      </c>
      <c r="AS360">
        <v>20</v>
      </c>
      <c r="AT360">
        <v>4200</v>
      </c>
      <c r="AU360" t="s">
        <v>979</v>
      </c>
      <c r="AV360" t="s">
        <v>129</v>
      </c>
      <c r="AW360">
        <v>18690</v>
      </c>
      <c r="AX360">
        <v>18690</v>
      </c>
      <c r="AY360">
        <v>8880</v>
      </c>
      <c r="AZ360">
        <v>29.6</v>
      </c>
      <c r="BA360">
        <v>0</v>
      </c>
      <c r="BB360">
        <v>0</v>
      </c>
      <c r="BC360">
        <v>0.623</v>
      </c>
      <c r="BD360">
        <v>0.48070987654321</v>
      </c>
      <c r="BE360">
        <v>-0.14229012345679</v>
      </c>
      <c r="BF360">
        <v>0</v>
      </c>
    </row>
    <row r="361" spans="1:58" ht="15">
      <c r="A361" t="s">
        <v>980</v>
      </c>
      <c r="B361">
        <v>350</v>
      </c>
      <c r="C361">
        <v>77</v>
      </c>
      <c r="D361" t="s">
        <v>113</v>
      </c>
      <c r="G361">
        <v>12318.4</v>
      </c>
      <c r="H361">
        <v>17648.07</v>
      </c>
      <c r="I361">
        <v>16288.96</v>
      </c>
      <c r="J361">
        <v>3795.86</v>
      </c>
      <c r="K361">
        <v>11494.22</v>
      </c>
      <c r="L361">
        <v>54608.46</v>
      </c>
      <c r="M361">
        <v>21180.56</v>
      </c>
      <c r="N361">
        <v>137334.53</v>
      </c>
      <c r="O361">
        <v>7980.84</v>
      </c>
      <c r="P361">
        <v>34273.77</v>
      </c>
      <c r="Q361">
        <v>14190.6</v>
      </c>
      <c r="R361">
        <v>5812.56</v>
      </c>
      <c r="S361">
        <v>6625.27</v>
      </c>
      <c r="T361">
        <v>6844.98</v>
      </c>
      <c r="U361">
        <v>7066.06</v>
      </c>
      <c r="V361">
        <v>82794.08</v>
      </c>
      <c r="W361">
        <v>10508.72</v>
      </c>
      <c r="X361">
        <v>9534.22</v>
      </c>
      <c r="Y361">
        <v>21329.48</v>
      </c>
      <c r="Z361">
        <v>9388.99</v>
      </c>
      <c r="AA361">
        <v>11308.27</v>
      </c>
      <c r="AB361">
        <v>14851.49</v>
      </c>
      <c r="AC361">
        <v>10302.7</v>
      </c>
      <c r="AD361">
        <v>87233.87</v>
      </c>
      <c r="AE361">
        <v>9513.82</v>
      </c>
      <c r="AF361">
        <v>22505.11</v>
      </c>
      <c r="AG361">
        <v>24626.06</v>
      </c>
      <c r="AH361">
        <v>7255.35</v>
      </c>
      <c r="AI361">
        <v>9065.68</v>
      </c>
      <c r="AJ361">
        <v>3918.21</v>
      </c>
      <c r="AK361">
        <v>9832.68</v>
      </c>
      <c r="AL361">
        <v>86716.91</v>
      </c>
      <c r="AM361" t="s">
        <v>981</v>
      </c>
      <c r="AN361">
        <v>732372.62</v>
      </c>
      <c r="AP361">
        <v>732372.62</v>
      </c>
      <c r="AQ361" t="s">
        <v>115</v>
      </c>
      <c r="AR361" t="s">
        <v>116</v>
      </c>
      <c r="AS361">
        <v>12</v>
      </c>
      <c r="AT361">
        <v>2700</v>
      </c>
      <c r="AU361" t="s">
        <v>982</v>
      </c>
      <c r="AV361" t="s">
        <v>129</v>
      </c>
      <c r="AW361">
        <v>82794.08</v>
      </c>
      <c r="AX361">
        <v>86716.91</v>
      </c>
      <c r="AY361">
        <v>-50100.66</v>
      </c>
      <c r="AZ361">
        <v>-36.4807452284578</v>
      </c>
      <c r="BA361">
        <v>3922.83</v>
      </c>
      <c r="BB361">
        <v>4.73805615087456</v>
      </c>
      <c r="BC361">
        <v>0.602864261449761</v>
      </c>
      <c r="BD361">
        <v>0.994073861448541</v>
      </c>
      <c r="BE361">
        <v>0.39120959999878</v>
      </c>
      <c r="BF361">
        <v>0</v>
      </c>
    </row>
    <row r="362" spans="1:58" ht="15">
      <c r="A362" t="s">
        <v>983</v>
      </c>
      <c r="B362">
        <v>250</v>
      </c>
      <c r="C362">
        <v>83</v>
      </c>
      <c r="D362" t="s">
        <v>113</v>
      </c>
      <c r="G362">
        <v>2139.49</v>
      </c>
      <c r="H362">
        <v>3293.95</v>
      </c>
      <c r="I362">
        <v>3353.42</v>
      </c>
      <c r="J362">
        <v>1177.67</v>
      </c>
      <c r="K362">
        <v>3053.96</v>
      </c>
      <c r="L362">
        <v>3861.67</v>
      </c>
      <c r="M362">
        <v>2490.41</v>
      </c>
      <c r="N362">
        <v>19370.57</v>
      </c>
      <c r="O362">
        <v>3515.09</v>
      </c>
      <c r="P362">
        <v>3600.04</v>
      </c>
      <c r="Q362">
        <v>3288.33</v>
      </c>
      <c r="R362">
        <v>3430.93</v>
      </c>
      <c r="S362">
        <v>2954.16</v>
      </c>
      <c r="T362">
        <v>4765.79</v>
      </c>
      <c r="U362">
        <v>2869.45</v>
      </c>
      <c r="V362">
        <v>24423.79</v>
      </c>
      <c r="W362">
        <v>2222.15</v>
      </c>
      <c r="X362">
        <v>3861.02</v>
      </c>
      <c r="Y362">
        <v>3803.93</v>
      </c>
      <c r="Z362">
        <v>2301.36</v>
      </c>
      <c r="AA362">
        <v>474.23</v>
      </c>
      <c r="AB362">
        <v>4859.19</v>
      </c>
      <c r="AC362">
        <v>2473.03</v>
      </c>
      <c r="AD362">
        <v>19994.91</v>
      </c>
      <c r="AE362">
        <v>3168.82</v>
      </c>
      <c r="AF362">
        <v>2756.16</v>
      </c>
      <c r="AG362">
        <v>28871.91</v>
      </c>
      <c r="AH362">
        <v>3609.99</v>
      </c>
      <c r="AI362">
        <v>2708.49</v>
      </c>
      <c r="AJ362">
        <v>2996.72</v>
      </c>
      <c r="AK362">
        <v>3003.1</v>
      </c>
      <c r="AL362">
        <v>21115.19</v>
      </c>
      <c r="AM362" t="s">
        <v>984</v>
      </c>
      <c r="AN362">
        <v>0</v>
      </c>
      <c r="AO362">
        <v>0</v>
      </c>
      <c r="AP362">
        <v>0</v>
      </c>
      <c r="AQ362" t="s">
        <v>120</v>
      </c>
      <c r="AR362" t="s">
        <v>116</v>
      </c>
      <c r="AS362">
        <v>15</v>
      </c>
      <c r="AT362">
        <v>8218.69</v>
      </c>
      <c r="AU362" t="s">
        <v>985</v>
      </c>
      <c r="AV362" t="s">
        <v>129</v>
      </c>
      <c r="AW362">
        <v>24423.79</v>
      </c>
      <c r="AX362">
        <v>21115.19</v>
      </c>
      <c r="AY362">
        <v>624.34</v>
      </c>
      <c r="AZ362">
        <v>3.22313695466886</v>
      </c>
      <c r="BA362">
        <v>-3308.6</v>
      </c>
      <c r="BB362">
        <v>-13.5466281031732</v>
      </c>
      <c r="BC362">
        <v>1.26087100173098</v>
      </c>
      <c r="BD362">
        <v>1.05602825919196</v>
      </c>
      <c r="BE362">
        <v>-0.204842742539012</v>
      </c>
      <c r="BF362">
        <v>0</v>
      </c>
    </row>
    <row r="363" spans="1:58" ht="15">
      <c r="A363" t="s">
        <v>986</v>
      </c>
      <c r="B363">
        <v>52</v>
      </c>
      <c r="C363">
        <v>34</v>
      </c>
      <c r="D363" t="s">
        <v>174</v>
      </c>
      <c r="E363" t="s">
        <v>987</v>
      </c>
      <c r="N363">
        <v>4812</v>
      </c>
      <c r="V363">
        <v>2800</v>
      </c>
      <c r="AD363">
        <v>4775</v>
      </c>
      <c r="AL363">
        <v>4800</v>
      </c>
      <c r="AM363" t="s">
        <v>988</v>
      </c>
      <c r="AO363">
        <v>12000</v>
      </c>
      <c r="AP363">
        <v>12000</v>
      </c>
      <c r="AQ363" t="s">
        <v>120</v>
      </c>
      <c r="AR363" t="s">
        <v>116</v>
      </c>
      <c r="AS363">
        <v>1</v>
      </c>
      <c r="AT363">
        <v>8000</v>
      </c>
      <c r="AU363" t="s">
        <v>989</v>
      </c>
      <c r="AV363" t="s">
        <v>129</v>
      </c>
      <c r="AW363">
        <v>2800</v>
      </c>
      <c r="AX363">
        <v>4800</v>
      </c>
      <c r="AY363">
        <v>-37</v>
      </c>
      <c r="AZ363">
        <v>-0.768911055694098</v>
      </c>
      <c r="BA363">
        <v>2000</v>
      </c>
      <c r="BB363">
        <v>71.4285714285714</v>
      </c>
      <c r="BC363">
        <v>0.58187863674148</v>
      </c>
      <c r="BD363">
        <v>1.00523560209424</v>
      </c>
      <c r="BE363">
        <v>0.423356965352761</v>
      </c>
      <c r="BF363">
        <v>1</v>
      </c>
    </row>
    <row r="364" spans="1:58" ht="15">
      <c r="A364" t="s">
        <v>990</v>
      </c>
      <c r="B364">
        <v>316</v>
      </c>
      <c r="C364">
        <v>113</v>
      </c>
      <c r="D364" t="s">
        <v>113</v>
      </c>
      <c r="F364" t="s">
        <v>116</v>
      </c>
      <c r="G364">
        <v>574.66</v>
      </c>
      <c r="H364">
        <v>602.31</v>
      </c>
      <c r="I364">
        <v>690.7</v>
      </c>
      <c r="J364">
        <v>1758.09</v>
      </c>
      <c r="K364">
        <v>678.23</v>
      </c>
      <c r="L364">
        <v>649.05</v>
      </c>
      <c r="M364">
        <v>1018.39</v>
      </c>
      <c r="N364">
        <v>5971.43</v>
      </c>
      <c r="O364">
        <v>1550</v>
      </c>
      <c r="P364">
        <v>1550</v>
      </c>
      <c r="Q364">
        <v>1550</v>
      </c>
      <c r="R364">
        <v>1550</v>
      </c>
      <c r="S364">
        <v>1550</v>
      </c>
      <c r="T364">
        <v>1550</v>
      </c>
      <c r="U364">
        <v>1550</v>
      </c>
      <c r="V364">
        <v>10850</v>
      </c>
      <c r="W364">
        <v>406.58</v>
      </c>
      <c r="X364">
        <v>436.6</v>
      </c>
      <c r="Y364">
        <v>467.27</v>
      </c>
      <c r="Z364">
        <v>1612.53</v>
      </c>
      <c r="AA364">
        <v>445.67</v>
      </c>
      <c r="AB364">
        <v>410.6</v>
      </c>
      <c r="AC364">
        <v>650</v>
      </c>
      <c r="AD364">
        <v>4429.25</v>
      </c>
      <c r="AE364">
        <v>1550</v>
      </c>
      <c r="AF364">
        <v>1550</v>
      </c>
      <c r="AG364">
        <v>1550</v>
      </c>
      <c r="AH364">
        <v>1550</v>
      </c>
      <c r="AI364">
        <v>1550</v>
      </c>
      <c r="AJ364">
        <v>1550</v>
      </c>
      <c r="AK364">
        <v>1550</v>
      </c>
      <c r="AL364">
        <v>10850</v>
      </c>
      <c r="AM364" t="s">
        <v>991</v>
      </c>
      <c r="AN364">
        <v>25000</v>
      </c>
      <c r="AO364">
        <v>10000</v>
      </c>
      <c r="AP364">
        <v>35000</v>
      </c>
      <c r="AQ364" t="s">
        <v>120</v>
      </c>
      <c r="AR364" t="s">
        <v>116</v>
      </c>
      <c r="AS364">
        <v>0</v>
      </c>
      <c r="AT364">
        <v>0</v>
      </c>
      <c r="AU364" t="s">
        <v>992</v>
      </c>
      <c r="AV364" t="s">
        <v>129</v>
      </c>
      <c r="AW364">
        <v>10850</v>
      </c>
      <c r="AX364">
        <v>10850</v>
      </c>
      <c r="AY364">
        <v>-1542.18</v>
      </c>
      <c r="AZ364">
        <v>-25.8259746827812</v>
      </c>
      <c r="BA364">
        <v>0</v>
      </c>
      <c r="BB364">
        <v>0</v>
      </c>
      <c r="BC364">
        <v>1.81698521124756</v>
      </c>
      <c r="BD364">
        <v>2.44962465428684</v>
      </c>
      <c r="BE364">
        <v>0.632639443039286</v>
      </c>
      <c r="BF364">
        <v>0</v>
      </c>
    </row>
    <row r="365" spans="1:58" ht="15">
      <c r="A365" t="s">
        <v>993</v>
      </c>
      <c r="B365">
        <v>749</v>
      </c>
      <c r="C365">
        <v>237</v>
      </c>
      <c r="D365" t="s">
        <v>113</v>
      </c>
      <c r="F365" t="s">
        <v>116</v>
      </c>
      <c r="G365">
        <v>18844.68</v>
      </c>
      <c r="H365">
        <v>41051.83</v>
      </c>
      <c r="I365">
        <v>29169.4</v>
      </c>
      <c r="J365">
        <v>24319.76</v>
      </c>
      <c r="K365">
        <v>26055.11</v>
      </c>
      <c r="L365">
        <v>25184.44</v>
      </c>
      <c r="M365">
        <v>27969.41</v>
      </c>
      <c r="N365">
        <v>192594.63</v>
      </c>
      <c r="O365">
        <v>9022.9</v>
      </c>
      <c r="P365">
        <v>13983.81</v>
      </c>
      <c r="Q365">
        <v>21178.98</v>
      </c>
      <c r="R365">
        <v>27723.51</v>
      </c>
      <c r="S365">
        <v>24487.6</v>
      </c>
      <c r="T365">
        <v>27087.29</v>
      </c>
      <c r="U365">
        <v>17547.5</v>
      </c>
      <c r="V365">
        <v>141031.59</v>
      </c>
      <c r="W365">
        <v>39524.61</v>
      </c>
      <c r="X365">
        <v>22812.14</v>
      </c>
      <c r="Y365">
        <v>25129.35</v>
      </c>
      <c r="Z365">
        <v>25539.2</v>
      </c>
      <c r="AA365">
        <v>26003.21</v>
      </c>
      <c r="AB365">
        <v>25071.7</v>
      </c>
      <c r="AC365">
        <v>26343.61</v>
      </c>
      <c r="AD365">
        <v>190423.82</v>
      </c>
      <c r="AE365">
        <v>26935.14</v>
      </c>
      <c r="AF365">
        <v>9932.08</v>
      </c>
      <c r="AG365">
        <v>21467.01</v>
      </c>
      <c r="AH365">
        <v>29735.62</v>
      </c>
      <c r="AI365">
        <v>27054.06</v>
      </c>
      <c r="AJ365">
        <v>27048.96</v>
      </c>
      <c r="AK365">
        <v>23959.94</v>
      </c>
      <c r="AL365">
        <v>166132.81</v>
      </c>
      <c r="AM365" t="s">
        <v>994</v>
      </c>
      <c r="AN365">
        <v>31316.31</v>
      </c>
      <c r="AO365">
        <v>61862.74</v>
      </c>
      <c r="AP365">
        <v>93179.05</v>
      </c>
      <c r="AQ365" t="s">
        <v>120</v>
      </c>
      <c r="AR365" t="s">
        <v>116</v>
      </c>
      <c r="AS365">
        <v>7</v>
      </c>
      <c r="AT365">
        <v>4388.55</v>
      </c>
      <c r="AU365" t="s">
        <v>995</v>
      </c>
      <c r="AV365" t="s">
        <v>117</v>
      </c>
      <c r="AW365">
        <v>141031.59</v>
      </c>
      <c r="AX365">
        <v>166132.81</v>
      </c>
      <c r="AY365">
        <v>-2170.81</v>
      </c>
      <c r="AZ365">
        <v>-1.1271394223193</v>
      </c>
      <c r="BA365">
        <v>25101.22</v>
      </c>
      <c r="BB365">
        <v>17.7982961122398</v>
      </c>
      <c r="BC365">
        <v>0.732271663026119</v>
      </c>
      <c r="BD365">
        <v>0.872437124725258</v>
      </c>
      <c r="BE365">
        <v>0.140165461699139</v>
      </c>
      <c r="BF365">
        <v>0</v>
      </c>
    </row>
    <row r="366" spans="1:58" ht="15">
      <c r="A366" t="s">
        <v>996</v>
      </c>
      <c r="B366">
        <v>22407</v>
      </c>
      <c r="C366">
        <v>6790</v>
      </c>
      <c r="D366" t="s">
        <v>113</v>
      </c>
      <c r="F366" t="s">
        <v>116</v>
      </c>
      <c r="G366">
        <v>76373</v>
      </c>
      <c r="H366">
        <v>123116</v>
      </c>
      <c r="I366">
        <v>271774</v>
      </c>
      <c r="J366">
        <v>123826</v>
      </c>
      <c r="K366">
        <v>118538</v>
      </c>
      <c r="L366">
        <v>118157</v>
      </c>
      <c r="M366">
        <v>95075</v>
      </c>
      <c r="N366">
        <v>926859</v>
      </c>
      <c r="O366">
        <v>146292</v>
      </c>
      <c r="P366">
        <v>183518</v>
      </c>
      <c r="Q366">
        <v>206521</v>
      </c>
      <c r="R366">
        <v>243411</v>
      </c>
      <c r="S366">
        <v>283901</v>
      </c>
      <c r="T366">
        <v>252970</v>
      </c>
      <c r="U366">
        <v>222600</v>
      </c>
      <c r="V366">
        <v>1539213</v>
      </c>
      <c r="W366">
        <v>125542</v>
      </c>
      <c r="X366">
        <v>105848</v>
      </c>
      <c r="Y366">
        <v>370950</v>
      </c>
      <c r="Z366">
        <v>128575</v>
      </c>
      <c r="AA366">
        <v>116529</v>
      </c>
      <c r="AB366">
        <v>83570</v>
      </c>
      <c r="AC366">
        <v>148757</v>
      </c>
      <c r="AD366">
        <v>1079771</v>
      </c>
      <c r="AE366">
        <v>178970</v>
      </c>
      <c r="AF366">
        <v>216746</v>
      </c>
      <c r="AG366">
        <v>272752</v>
      </c>
      <c r="AH366">
        <v>311663</v>
      </c>
      <c r="AI366">
        <v>296348</v>
      </c>
      <c r="AJ366">
        <v>265653</v>
      </c>
      <c r="AK366">
        <v>316463</v>
      </c>
      <c r="AL366">
        <v>1858595</v>
      </c>
      <c r="AM366" t="s">
        <v>997</v>
      </c>
      <c r="AN366">
        <v>3594547</v>
      </c>
      <c r="AO366">
        <v>26340781</v>
      </c>
      <c r="AP366">
        <v>29935328</v>
      </c>
      <c r="AQ366" t="s">
        <v>115</v>
      </c>
      <c r="AR366" t="s">
        <v>116</v>
      </c>
      <c r="AS366">
        <v>551</v>
      </c>
      <c r="AT366">
        <v>61900</v>
      </c>
      <c r="AU366" t="s">
        <v>998</v>
      </c>
      <c r="AV366" t="s">
        <v>144</v>
      </c>
      <c r="AW366">
        <v>1539213</v>
      </c>
      <c r="AX366">
        <v>1858595</v>
      </c>
      <c r="AY366">
        <v>152912</v>
      </c>
      <c r="AZ366">
        <v>16.497870765672</v>
      </c>
      <c r="BA366">
        <v>319382</v>
      </c>
      <c r="BB366">
        <v>20.7496948115693</v>
      </c>
      <c r="BC366">
        <v>1.66067654303405</v>
      </c>
      <c r="BD366">
        <v>1.72128627273746</v>
      </c>
      <c r="BE366">
        <v>0.0606097297034063</v>
      </c>
      <c r="BF366">
        <v>0</v>
      </c>
    </row>
    <row r="367" spans="1:58" ht="15">
      <c r="A367" t="s">
        <v>999</v>
      </c>
      <c r="B367">
        <v>10095</v>
      </c>
      <c r="C367">
        <v>3059</v>
      </c>
      <c r="D367" t="s">
        <v>113</v>
      </c>
      <c r="F367" t="s">
        <v>116</v>
      </c>
      <c r="N367">
        <v>984409.21</v>
      </c>
      <c r="O367">
        <v>295618.79</v>
      </c>
      <c r="P367">
        <v>396726.82</v>
      </c>
      <c r="Q367">
        <v>194866.22</v>
      </c>
      <c r="R367">
        <v>291706.28</v>
      </c>
      <c r="S367">
        <v>229209.85</v>
      </c>
      <c r="T367">
        <v>238259.75</v>
      </c>
      <c r="U367">
        <v>230800.98</v>
      </c>
      <c r="V367">
        <v>1877188.69</v>
      </c>
      <c r="AD367">
        <v>1085436.29</v>
      </c>
      <c r="AE367">
        <v>163939.99</v>
      </c>
      <c r="AF367">
        <v>156873.05</v>
      </c>
      <c r="AG367">
        <v>331367.52</v>
      </c>
      <c r="AH367">
        <v>205025.69</v>
      </c>
      <c r="AI367">
        <v>243732.54</v>
      </c>
      <c r="AJ367">
        <v>238581.36</v>
      </c>
      <c r="AK367">
        <v>385584.11</v>
      </c>
      <c r="AL367">
        <v>1725104.26</v>
      </c>
      <c r="AM367" t="s">
        <v>1000</v>
      </c>
      <c r="AP367">
        <v>3991917.26</v>
      </c>
      <c r="AQ367" t="s">
        <v>115</v>
      </c>
      <c r="AR367" t="s">
        <v>116</v>
      </c>
      <c r="AS367">
        <v>315</v>
      </c>
      <c r="AT367">
        <v>65519</v>
      </c>
      <c r="AU367" t="s">
        <v>831</v>
      </c>
      <c r="AV367" t="s">
        <v>144</v>
      </c>
      <c r="AW367">
        <v>1877188.69</v>
      </c>
      <c r="AX367">
        <v>1725104.26</v>
      </c>
      <c r="AY367">
        <v>101027.08</v>
      </c>
      <c r="AZ367">
        <v>10.2627117842589</v>
      </c>
      <c r="BA367">
        <v>-152084.43</v>
      </c>
      <c r="BB367">
        <v>-8.10171246024287</v>
      </c>
      <c r="BC367">
        <v>1.90691906468449</v>
      </c>
      <c r="BD367">
        <v>1.5893187613987</v>
      </c>
      <c r="BE367">
        <v>-0.317600303285793</v>
      </c>
      <c r="BF367">
        <v>0</v>
      </c>
    </row>
    <row r="368" spans="1:48" ht="15">
      <c r="A368" t="s">
        <v>1001</v>
      </c>
      <c r="B368">
        <v>2778</v>
      </c>
      <c r="C368">
        <v>1002</v>
      </c>
      <c r="D368" t="s">
        <v>113</v>
      </c>
      <c r="AU368" t="s">
        <v>1002</v>
      </c>
      <c r="AV368" t="s">
        <v>117</v>
      </c>
    </row>
    <row r="369" spans="1:58" ht="15">
      <c r="A369" t="s">
        <v>1003</v>
      </c>
      <c r="B369">
        <v>5255</v>
      </c>
      <c r="C369">
        <v>1448</v>
      </c>
      <c r="D369" t="s">
        <v>113</v>
      </c>
      <c r="F369" t="s">
        <v>116</v>
      </c>
      <c r="N369">
        <v>678903</v>
      </c>
      <c r="V369">
        <v>601675</v>
      </c>
      <c r="AD369">
        <v>741878</v>
      </c>
      <c r="AL369">
        <v>642607</v>
      </c>
      <c r="AO369">
        <v>425571</v>
      </c>
      <c r="AP369">
        <v>425571</v>
      </c>
      <c r="AQ369" t="s">
        <v>120</v>
      </c>
      <c r="AR369" t="s">
        <v>116</v>
      </c>
      <c r="AS369">
        <v>201</v>
      </c>
      <c r="AT369">
        <v>86286</v>
      </c>
      <c r="AV369" t="s">
        <v>122</v>
      </c>
      <c r="AW369">
        <v>601675</v>
      </c>
      <c r="AX369">
        <v>642607</v>
      </c>
      <c r="AY369">
        <v>62975</v>
      </c>
      <c r="AZ369">
        <v>9.27599377230621</v>
      </c>
      <c r="BA369">
        <v>40932</v>
      </c>
      <c r="BB369">
        <v>6.80300826858354</v>
      </c>
      <c r="BC369">
        <v>0.886245899635147</v>
      </c>
      <c r="BD369">
        <v>0.866189589123818</v>
      </c>
      <c r="BE369">
        <v>-0.0200563105113285</v>
      </c>
      <c r="BF369">
        <v>0</v>
      </c>
    </row>
    <row r="370" spans="1:58" ht="15">
      <c r="A370" t="s">
        <v>1004</v>
      </c>
      <c r="B370">
        <v>75</v>
      </c>
      <c r="C370">
        <v>48</v>
      </c>
      <c r="D370" t="s">
        <v>113</v>
      </c>
      <c r="G370">
        <v>17297.67</v>
      </c>
      <c r="H370">
        <v>20457.47</v>
      </c>
      <c r="I370">
        <v>26916.46</v>
      </c>
      <c r="J370">
        <v>2126.98</v>
      </c>
      <c r="K370">
        <v>3940.72</v>
      </c>
      <c r="L370">
        <v>5686.37</v>
      </c>
      <c r="M370">
        <v>8614.42</v>
      </c>
      <c r="N370">
        <v>85040.09</v>
      </c>
      <c r="O370">
        <v>28751.16</v>
      </c>
      <c r="P370">
        <v>29923.54</v>
      </c>
      <c r="Q370">
        <v>48888.58</v>
      </c>
      <c r="R370">
        <v>1225.3</v>
      </c>
      <c r="S370">
        <v>1947.04</v>
      </c>
      <c r="T370">
        <v>2920.12</v>
      </c>
      <c r="U370">
        <v>3955.96</v>
      </c>
      <c r="V370">
        <v>117611.7</v>
      </c>
      <c r="W370">
        <v>23634.03</v>
      </c>
      <c r="X370">
        <v>23757.73</v>
      </c>
      <c r="Y370">
        <v>34972.18</v>
      </c>
      <c r="Z370">
        <v>2678</v>
      </c>
      <c r="AA370">
        <v>4623.02</v>
      </c>
      <c r="AB370">
        <v>12599.31</v>
      </c>
      <c r="AC370">
        <v>13740.48</v>
      </c>
      <c r="AD370">
        <v>116004.75</v>
      </c>
      <c r="AE370">
        <v>18574.34</v>
      </c>
      <c r="AF370">
        <v>25469.68</v>
      </c>
      <c r="AG370">
        <v>34135.14</v>
      </c>
      <c r="AH370">
        <v>3265.85</v>
      </c>
      <c r="AI370">
        <v>5409.1</v>
      </c>
      <c r="AJ370">
        <v>5949.54</v>
      </c>
      <c r="AK370">
        <v>7372.42</v>
      </c>
      <c r="AL370">
        <v>100176.07</v>
      </c>
      <c r="AR370" t="s">
        <v>116</v>
      </c>
      <c r="AS370">
        <v>8</v>
      </c>
      <c r="AT370">
        <v>26351.43</v>
      </c>
      <c r="AV370" t="s">
        <v>129</v>
      </c>
      <c r="AW370">
        <v>117611.7</v>
      </c>
      <c r="AX370">
        <v>100176.07</v>
      </c>
      <c r="AY370">
        <v>30964.66</v>
      </c>
      <c r="AZ370">
        <v>36.4118382282992</v>
      </c>
      <c r="BA370">
        <v>-17435.63</v>
      </c>
      <c r="BB370">
        <v>-14.8247410759304</v>
      </c>
      <c r="BC370">
        <v>1.38301476397779</v>
      </c>
      <c r="BD370">
        <v>0.863551449401856</v>
      </c>
      <c r="BE370">
        <v>-0.519463314575933</v>
      </c>
      <c r="BF370">
        <v>0</v>
      </c>
    </row>
    <row r="371" spans="1:58" ht="15">
      <c r="A371" t="s">
        <v>1005</v>
      </c>
      <c r="B371">
        <v>7932</v>
      </c>
      <c r="C371">
        <v>2559</v>
      </c>
      <c r="D371" t="s">
        <v>189</v>
      </c>
      <c r="G371">
        <v>179296.4</v>
      </c>
      <c r="H371">
        <v>144041.11</v>
      </c>
      <c r="I371">
        <v>374545.52</v>
      </c>
      <c r="J371">
        <v>118827.98</v>
      </c>
      <c r="K371">
        <v>87547.22</v>
      </c>
      <c r="L371">
        <v>34683.49</v>
      </c>
      <c r="M371">
        <v>158352.2</v>
      </c>
      <c r="N371">
        <v>1098293.92</v>
      </c>
      <c r="O371">
        <v>342969.6</v>
      </c>
      <c r="P371">
        <v>82689.59</v>
      </c>
      <c r="Q371">
        <v>364538.9</v>
      </c>
      <c r="R371">
        <v>84630.47</v>
      </c>
      <c r="S371">
        <v>426297.7</v>
      </c>
      <c r="T371">
        <v>104814</v>
      </c>
      <c r="U371">
        <v>437172.4</v>
      </c>
      <c r="V371">
        <v>1843112.66</v>
      </c>
      <c r="W371">
        <v>67043.26</v>
      </c>
      <c r="X371">
        <v>53447.84</v>
      </c>
      <c r="Y371">
        <v>333526.1</v>
      </c>
      <c r="Z371">
        <v>120804.61</v>
      </c>
      <c r="AA371">
        <v>50063.38</v>
      </c>
      <c r="AB371">
        <v>80062.91</v>
      </c>
      <c r="AC371">
        <v>120804.61</v>
      </c>
      <c r="AD371">
        <v>825752.71</v>
      </c>
      <c r="AE371">
        <v>364822.8</v>
      </c>
      <c r="AF371">
        <v>66606.9</v>
      </c>
      <c r="AG371">
        <v>419545.4</v>
      </c>
      <c r="AH371">
        <v>67707.02</v>
      </c>
      <c r="AI371">
        <v>472842.8</v>
      </c>
      <c r="AJ371">
        <v>124236.8</v>
      </c>
      <c r="AK371">
        <v>445309.8</v>
      </c>
      <c r="AL371">
        <v>1961071.52</v>
      </c>
      <c r="AM371" t="s">
        <v>1006</v>
      </c>
      <c r="AO371">
        <v>97264</v>
      </c>
      <c r="AP371">
        <v>97264</v>
      </c>
      <c r="AQ371" t="s">
        <v>242</v>
      </c>
      <c r="AR371" t="s">
        <v>116</v>
      </c>
      <c r="AS371">
        <v>47</v>
      </c>
      <c r="AT371">
        <v>15621.9</v>
      </c>
      <c r="AU371" t="s">
        <v>1007</v>
      </c>
      <c r="AV371" t="s">
        <v>122</v>
      </c>
      <c r="AW371">
        <v>1843112.66</v>
      </c>
      <c r="AX371">
        <v>1961071.52</v>
      </c>
      <c r="AY371">
        <v>-272541.21</v>
      </c>
      <c r="AZ371">
        <v>-24.8149611899882</v>
      </c>
      <c r="BA371">
        <v>117958.86</v>
      </c>
      <c r="BB371">
        <v>6.39998099736346</v>
      </c>
      <c r="BC371">
        <v>1.67815975891044</v>
      </c>
      <c r="BD371">
        <v>2.37488959618431</v>
      </c>
      <c r="BE371">
        <v>0.696729837273872</v>
      </c>
      <c r="BF371">
        <v>0</v>
      </c>
    </row>
    <row r="372" spans="1:58" ht="15">
      <c r="A372" t="s">
        <v>1008</v>
      </c>
      <c r="B372">
        <v>122</v>
      </c>
      <c r="C372">
        <v>35</v>
      </c>
      <c r="D372" t="s">
        <v>113</v>
      </c>
      <c r="F372" t="s">
        <v>116</v>
      </c>
      <c r="G372">
        <v>1509.58</v>
      </c>
      <c r="H372">
        <v>3354.14</v>
      </c>
      <c r="I372">
        <v>1910.76</v>
      </c>
      <c r="J372">
        <v>1883.53</v>
      </c>
      <c r="K372">
        <v>1875.07</v>
      </c>
      <c r="L372">
        <v>1685.99</v>
      </c>
      <c r="M372">
        <v>4251.86</v>
      </c>
      <c r="N372">
        <v>16470.93</v>
      </c>
      <c r="O372">
        <v>2465.2</v>
      </c>
      <c r="P372">
        <v>2485.2</v>
      </c>
      <c r="Q372">
        <v>2460.2</v>
      </c>
      <c r="R372">
        <v>2485.2</v>
      </c>
      <c r="S372">
        <v>2470.2</v>
      </c>
      <c r="T372">
        <v>2455.2</v>
      </c>
      <c r="U372">
        <v>2520.2</v>
      </c>
      <c r="V372">
        <v>17341.4</v>
      </c>
      <c r="W372">
        <v>2232.89</v>
      </c>
      <c r="X372">
        <v>1982.43</v>
      </c>
      <c r="Y372">
        <v>2449.88</v>
      </c>
      <c r="Z372">
        <v>2264.99</v>
      </c>
      <c r="AA372">
        <v>2600.79</v>
      </c>
      <c r="AB372">
        <v>2121.02</v>
      </c>
      <c r="AC372">
        <v>2041.84</v>
      </c>
      <c r="AD372">
        <v>15693.84</v>
      </c>
      <c r="AE372">
        <v>2521.4</v>
      </c>
      <c r="AF372">
        <v>2489.42</v>
      </c>
      <c r="AG372">
        <v>2449.36</v>
      </c>
      <c r="AH372">
        <v>2449.36</v>
      </c>
      <c r="AI372">
        <v>3992.12</v>
      </c>
      <c r="AJ372">
        <v>3452.98</v>
      </c>
      <c r="AK372">
        <v>3012.14</v>
      </c>
      <c r="AL372">
        <v>20366.78</v>
      </c>
      <c r="AM372" t="s">
        <v>1009</v>
      </c>
      <c r="AN372">
        <v>0</v>
      </c>
      <c r="AO372">
        <v>25119.35</v>
      </c>
      <c r="AP372">
        <v>25119.35</v>
      </c>
      <c r="AQ372" t="s">
        <v>120</v>
      </c>
      <c r="AR372" t="s">
        <v>116</v>
      </c>
      <c r="AS372">
        <v>5</v>
      </c>
      <c r="AT372">
        <v>1006.96</v>
      </c>
      <c r="AV372" t="s">
        <v>129</v>
      </c>
      <c r="AW372">
        <v>17341.4</v>
      </c>
      <c r="AX372">
        <v>20366.78</v>
      </c>
      <c r="AY372">
        <v>-777.09</v>
      </c>
      <c r="AZ372">
        <v>-4.71794853113941</v>
      </c>
      <c r="BA372">
        <v>3025.38</v>
      </c>
      <c r="BB372">
        <v>17.4459962863436</v>
      </c>
      <c r="BC372">
        <v>1.05284886767171</v>
      </c>
      <c r="BD372">
        <v>1.29775631712825</v>
      </c>
      <c r="BE372">
        <v>0.244907449456539</v>
      </c>
      <c r="BF372">
        <v>0</v>
      </c>
    </row>
    <row r="373" spans="1:58" ht="15">
      <c r="A373" t="s">
        <v>1010</v>
      </c>
      <c r="B373">
        <v>14076</v>
      </c>
      <c r="C373">
        <v>4870</v>
      </c>
      <c r="D373" t="s">
        <v>113</v>
      </c>
      <c r="F373" t="s">
        <v>116</v>
      </c>
      <c r="N373">
        <v>1399534</v>
      </c>
      <c r="V373">
        <v>1532778</v>
      </c>
      <c r="AD373">
        <v>1846948</v>
      </c>
      <c r="AL373">
        <v>1801709</v>
      </c>
      <c r="AM373" t="s">
        <v>1011</v>
      </c>
      <c r="AO373">
        <v>8410000</v>
      </c>
      <c r="AP373">
        <v>8410000</v>
      </c>
      <c r="AQ373" t="s">
        <v>120</v>
      </c>
      <c r="AR373" t="s">
        <v>116</v>
      </c>
      <c r="AS373">
        <v>240</v>
      </c>
      <c r="AT373">
        <v>19511</v>
      </c>
      <c r="AU373" t="s">
        <v>1012</v>
      </c>
      <c r="AV373" t="s">
        <v>144</v>
      </c>
      <c r="AW373">
        <v>1532778</v>
      </c>
      <c r="AX373">
        <v>1801709</v>
      </c>
      <c r="AY373">
        <v>447414</v>
      </c>
      <c r="AZ373">
        <v>31.9687838952108</v>
      </c>
      <c r="BA373">
        <v>268931</v>
      </c>
      <c r="BB373">
        <v>17.5453327226774</v>
      </c>
      <c r="BC373">
        <v>1.09520597570334</v>
      </c>
      <c r="BD373">
        <v>0.975506078135389</v>
      </c>
      <c r="BE373">
        <v>-0.119699897567952</v>
      </c>
      <c r="BF373">
        <v>0</v>
      </c>
    </row>
    <row r="374" spans="1:58" ht="15">
      <c r="A374" t="s">
        <v>1013</v>
      </c>
      <c r="B374">
        <v>75</v>
      </c>
      <c r="C374">
        <v>32</v>
      </c>
      <c r="D374" t="s">
        <v>113</v>
      </c>
      <c r="G374">
        <v>1420.28</v>
      </c>
      <c r="H374">
        <v>1658.02</v>
      </c>
      <c r="I374">
        <v>2107.99</v>
      </c>
      <c r="J374">
        <v>2708.45</v>
      </c>
      <c r="K374">
        <v>3655.2</v>
      </c>
      <c r="L374">
        <v>3519.69</v>
      </c>
      <c r="M374">
        <v>2970.27</v>
      </c>
      <c r="N374">
        <v>18039.9</v>
      </c>
      <c r="O374">
        <v>725.79</v>
      </c>
      <c r="P374">
        <v>1987.04</v>
      </c>
      <c r="Q374">
        <v>3940.55</v>
      </c>
      <c r="R374">
        <v>4906.5</v>
      </c>
      <c r="S374">
        <v>3163.14</v>
      </c>
      <c r="T374">
        <v>4654.42</v>
      </c>
      <c r="U374">
        <v>2192.03</v>
      </c>
      <c r="V374">
        <v>21569.47</v>
      </c>
      <c r="W374">
        <v>2145.2</v>
      </c>
      <c r="X374">
        <v>2370.24</v>
      </c>
      <c r="Y374">
        <v>2745.73</v>
      </c>
      <c r="Z374">
        <v>3098.74</v>
      </c>
      <c r="AA374">
        <v>3993.93</v>
      </c>
      <c r="AB374">
        <v>4651.15</v>
      </c>
      <c r="AC374">
        <v>3291.5</v>
      </c>
      <c r="AD374">
        <v>22296.49</v>
      </c>
      <c r="AE374">
        <v>4363.94</v>
      </c>
      <c r="AF374">
        <v>2102.55</v>
      </c>
      <c r="AG374">
        <v>2392.87</v>
      </c>
      <c r="AH374">
        <v>2217.09</v>
      </c>
      <c r="AI374">
        <v>2473.53</v>
      </c>
      <c r="AJ374">
        <v>7687.11</v>
      </c>
      <c r="AK374">
        <v>4299.34</v>
      </c>
      <c r="AL374">
        <v>25536.43</v>
      </c>
      <c r="AN374">
        <v>9219.17</v>
      </c>
      <c r="AO374">
        <v>4406.42</v>
      </c>
      <c r="AP374">
        <v>13625.59</v>
      </c>
      <c r="AQ374" t="s">
        <v>319</v>
      </c>
      <c r="AR374" t="s">
        <v>116</v>
      </c>
      <c r="AS374">
        <v>9</v>
      </c>
      <c r="AT374">
        <v>0</v>
      </c>
      <c r="AV374" t="s">
        <v>129</v>
      </c>
      <c r="AW374">
        <v>21569.47</v>
      </c>
      <c r="AX374">
        <v>25536.43</v>
      </c>
      <c r="AY374">
        <v>4256.59</v>
      </c>
      <c r="AZ374">
        <v>23.5954190433428</v>
      </c>
      <c r="BA374">
        <v>3966.96</v>
      </c>
      <c r="BB374">
        <v>18.3915506500623</v>
      </c>
      <c r="BC374">
        <v>1.19565352357829</v>
      </c>
      <c r="BD374">
        <v>1.14531166116281</v>
      </c>
      <c r="BE374">
        <v>-0.0503418624154797</v>
      </c>
      <c r="BF374">
        <v>0</v>
      </c>
    </row>
    <row r="375" spans="1:58" ht="15">
      <c r="A375" t="s">
        <v>1014</v>
      </c>
      <c r="B375">
        <v>44</v>
      </c>
      <c r="C375">
        <v>17</v>
      </c>
      <c r="D375" t="s">
        <v>135</v>
      </c>
      <c r="N375">
        <v>924</v>
      </c>
      <c r="V375">
        <v>1565</v>
      </c>
      <c r="AD375">
        <v>1378</v>
      </c>
      <c r="AL375">
        <v>1922</v>
      </c>
      <c r="AP375">
        <v>58950</v>
      </c>
      <c r="AQ375" t="s">
        <v>120</v>
      </c>
      <c r="AR375" t="s">
        <v>116</v>
      </c>
      <c r="AS375">
        <v>0</v>
      </c>
      <c r="AU375" t="s">
        <v>1015</v>
      </c>
      <c r="AV375" t="s">
        <v>129</v>
      </c>
      <c r="AW375">
        <v>1565</v>
      </c>
      <c r="AX375">
        <v>1922</v>
      </c>
      <c r="AY375">
        <v>454</v>
      </c>
      <c r="AZ375">
        <v>49.1341991341991</v>
      </c>
      <c r="BA375">
        <v>357</v>
      </c>
      <c r="BB375">
        <v>22.8115015974441</v>
      </c>
      <c r="BC375">
        <v>1.69372294372294</v>
      </c>
      <c r="BD375">
        <v>1.39477503628447</v>
      </c>
      <c r="BE375">
        <v>-0.298947907438474</v>
      </c>
      <c r="BF375">
        <v>0</v>
      </c>
    </row>
    <row r="376" spans="1:58" ht="15">
      <c r="A376" t="s">
        <v>1016</v>
      </c>
      <c r="B376">
        <v>412</v>
      </c>
      <c r="C376">
        <v>85</v>
      </c>
      <c r="D376" t="s">
        <v>113</v>
      </c>
      <c r="N376">
        <v>45997.96</v>
      </c>
      <c r="V376">
        <v>37016.45</v>
      </c>
      <c r="AD376">
        <v>43330.69</v>
      </c>
      <c r="AL376">
        <v>41113.1</v>
      </c>
      <c r="AP376">
        <v>33791.43</v>
      </c>
      <c r="AQ376" t="s">
        <v>319</v>
      </c>
      <c r="AR376" t="s">
        <v>116</v>
      </c>
      <c r="AS376">
        <v>27</v>
      </c>
      <c r="AT376">
        <v>9187.97</v>
      </c>
      <c r="AU376" t="s">
        <v>1017</v>
      </c>
      <c r="AV376" t="s">
        <v>129</v>
      </c>
      <c r="AW376">
        <v>37016.45</v>
      </c>
      <c r="AX376">
        <v>41113.1</v>
      </c>
      <c r="AY376">
        <v>-2667.27</v>
      </c>
      <c r="AZ376">
        <v>-5.7986702018959</v>
      </c>
      <c r="BA376">
        <v>4096.65</v>
      </c>
      <c r="BB376">
        <v>11.0671066512321</v>
      </c>
      <c r="BC376">
        <v>0.80474112330199</v>
      </c>
      <c r="BD376">
        <v>0.948821724279027</v>
      </c>
      <c r="BE376">
        <v>0.144080600977037</v>
      </c>
      <c r="BF376">
        <v>0</v>
      </c>
    </row>
    <row r="377" spans="1:58" ht="15">
      <c r="A377" t="s">
        <v>1018</v>
      </c>
      <c r="B377">
        <v>36</v>
      </c>
      <c r="C377">
        <v>12</v>
      </c>
      <c r="D377" t="s">
        <v>135</v>
      </c>
      <c r="N377">
        <v>3738</v>
      </c>
      <c r="V377">
        <v>2520</v>
      </c>
      <c r="AD377">
        <v>2682</v>
      </c>
      <c r="AL377">
        <v>2520</v>
      </c>
      <c r="AM377" t="s">
        <v>1019</v>
      </c>
      <c r="AN377">
        <v>576</v>
      </c>
      <c r="AO377">
        <v>2320</v>
      </c>
      <c r="AP377">
        <v>2896</v>
      </c>
      <c r="AQ377" t="s">
        <v>115</v>
      </c>
      <c r="AR377" t="s">
        <v>116</v>
      </c>
      <c r="AS377">
        <v>0</v>
      </c>
      <c r="AT377">
        <v>0</v>
      </c>
      <c r="AV377" t="s">
        <v>129</v>
      </c>
      <c r="AW377">
        <v>2520</v>
      </c>
      <c r="AX377">
        <v>2520</v>
      </c>
      <c r="AY377">
        <v>-1056</v>
      </c>
      <c r="AZ377">
        <v>-28.2504012841091</v>
      </c>
      <c r="BA377">
        <v>0</v>
      </c>
      <c r="BB377">
        <v>0</v>
      </c>
      <c r="BC377">
        <v>0.674157303370786</v>
      </c>
      <c r="BD377">
        <v>0.939597315436242</v>
      </c>
      <c r="BE377">
        <v>0.265440012065455</v>
      </c>
      <c r="BF377">
        <v>0</v>
      </c>
    </row>
    <row r="378" spans="1:48" ht="15">
      <c r="A378" t="s">
        <v>1020</v>
      </c>
      <c r="B378">
        <v>23802</v>
      </c>
      <c r="C378">
        <v>6978</v>
      </c>
      <c r="D378" t="s">
        <v>156</v>
      </c>
      <c r="AM378" t="s">
        <v>1021</v>
      </c>
      <c r="AS378">
        <v>1673</v>
      </c>
      <c r="AT378">
        <v>483682.32</v>
      </c>
      <c r="AU378" t="s">
        <v>1022</v>
      </c>
      <c r="AV378" t="s">
        <v>144</v>
      </c>
    </row>
    <row r="379" spans="1:58" ht="15">
      <c r="A379" t="s">
        <v>1023</v>
      </c>
      <c r="B379">
        <v>15414</v>
      </c>
      <c r="C379">
        <v>5572</v>
      </c>
      <c r="D379" t="s">
        <v>189</v>
      </c>
      <c r="G379">
        <v>313134.85</v>
      </c>
      <c r="H379">
        <v>317145.65</v>
      </c>
      <c r="I379">
        <v>1631211.24</v>
      </c>
      <c r="J379">
        <v>133285.16</v>
      </c>
      <c r="K379">
        <v>267241.72</v>
      </c>
      <c r="L379">
        <v>403168.23</v>
      </c>
      <c r="M379">
        <v>922860.55</v>
      </c>
      <c r="N379">
        <v>3988047.4</v>
      </c>
      <c r="O379">
        <v>394474.9</v>
      </c>
      <c r="P379">
        <v>481576.79</v>
      </c>
      <c r="Q379">
        <v>1440708.86</v>
      </c>
      <c r="R379">
        <v>498990.94</v>
      </c>
      <c r="S379">
        <v>360570.19</v>
      </c>
      <c r="T379">
        <v>282377.53</v>
      </c>
      <c r="U379">
        <v>484851.51</v>
      </c>
      <c r="V379">
        <v>3943551.03</v>
      </c>
      <c r="W379">
        <v>809327.86</v>
      </c>
      <c r="X379">
        <v>295599.47</v>
      </c>
      <c r="Y379">
        <v>1403341.93</v>
      </c>
      <c r="Z379">
        <v>249099.79</v>
      </c>
      <c r="AA379">
        <v>116240.66</v>
      </c>
      <c r="AB379">
        <v>558055.98</v>
      </c>
      <c r="AC379">
        <v>577851.79</v>
      </c>
      <c r="AD379">
        <v>4009517.48</v>
      </c>
      <c r="AE379">
        <v>380990.35</v>
      </c>
      <c r="AF379">
        <v>454003.66</v>
      </c>
      <c r="AG379">
        <v>669871.86</v>
      </c>
      <c r="AH379">
        <v>463032.45</v>
      </c>
      <c r="AI379">
        <v>443835.88</v>
      </c>
      <c r="AJ379">
        <v>547827.63</v>
      </c>
      <c r="AK379">
        <v>424272.44</v>
      </c>
      <c r="AL379">
        <v>3383834.27</v>
      </c>
      <c r="AO379">
        <v>5791937</v>
      </c>
      <c r="AP379">
        <v>5791937</v>
      </c>
      <c r="AR379" t="s">
        <v>116</v>
      </c>
      <c r="AS379">
        <v>621</v>
      </c>
      <c r="AT379">
        <v>124436</v>
      </c>
      <c r="AU379" t="s">
        <v>1024</v>
      </c>
      <c r="AV379" t="s">
        <v>144</v>
      </c>
      <c r="AW379">
        <v>3943551.03</v>
      </c>
      <c r="AX379">
        <v>3383834.27</v>
      </c>
      <c r="AY379">
        <v>21470.0800000001</v>
      </c>
      <c r="AZ379">
        <v>0.538360702533277</v>
      </c>
      <c r="BA379">
        <v>-559716.76</v>
      </c>
      <c r="BB379">
        <v>-14.1932171218791</v>
      </c>
      <c r="BC379">
        <v>0.98884256741783</v>
      </c>
      <c r="BD379">
        <v>0.843950497005939</v>
      </c>
      <c r="BE379">
        <v>-0.144892070411891</v>
      </c>
      <c r="BF379">
        <v>0</v>
      </c>
    </row>
    <row r="380" spans="1:58" ht="15">
      <c r="A380" t="s">
        <v>1025</v>
      </c>
      <c r="B380">
        <v>8195</v>
      </c>
      <c r="C380">
        <v>1493</v>
      </c>
      <c r="D380" t="s">
        <v>189</v>
      </c>
      <c r="G380">
        <v>92918.28</v>
      </c>
      <c r="H380">
        <v>159494.75</v>
      </c>
      <c r="I380">
        <v>192131.15</v>
      </c>
      <c r="J380">
        <v>159016.03</v>
      </c>
      <c r="K380">
        <v>154831.21</v>
      </c>
      <c r="L380">
        <v>450509.01</v>
      </c>
      <c r="M380">
        <v>276361.98</v>
      </c>
      <c r="N380">
        <v>1485262.41</v>
      </c>
      <c r="O380">
        <v>189227.42</v>
      </c>
      <c r="P380">
        <v>196829.55</v>
      </c>
      <c r="Q380">
        <v>483272.61</v>
      </c>
      <c r="R380">
        <v>244552.66</v>
      </c>
      <c r="S380">
        <v>223404.81</v>
      </c>
      <c r="T380">
        <v>481808.29</v>
      </c>
      <c r="U380">
        <v>231512.8</v>
      </c>
      <c r="V380">
        <v>2050608.14</v>
      </c>
      <c r="W380">
        <v>173298</v>
      </c>
      <c r="X380">
        <v>143834.74</v>
      </c>
      <c r="Y380">
        <v>261226.4</v>
      </c>
      <c r="Z380">
        <v>154990.27</v>
      </c>
      <c r="AA380">
        <v>265941.45</v>
      </c>
      <c r="AB380">
        <v>215250.89</v>
      </c>
      <c r="AC380">
        <v>123149.86</v>
      </c>
      <c r="AD380">
        <v>1337691.61</v>
      </c>
      <c r="AE380">
        <v>192463.78</v>
      </c>
      <c r="AF380">
        <v>168260.12</v>
      </c>
      <c r="AG380">
        <v>237494.53</v>
      </c>
      <c r="AH380">
        <v>201730.51</v>
      </c>
      <c r="AI380">
        <v>237183.58</v>
      </c>
      <c r="AJ380">
        <v>222000.24</v>
      </c>
      <c r="AK380">
        <v>234945</v>
      </c>
      <c r="AL380">
        <v>1494077.76</v>
      </c>
      <c r="AM380" t="s">
        <v>1026</v>
      </c>
      <c r="AN380">
        <v>0</v>
      </c>
      <c r="AO380">
        <v>902000</v>
      </c>
      <c r="AP380">
        <v>902000</v>
      </c>
      <c r="AQ380" t="s">
        <v>120</v>
      </c>
      <c r="AR380" t="s">
        <v>116</v>
      </c>
      <c r="AS380">
        <v>15</v>
      </c>
      <c r="AT380">
        <v>3559</v>
      </c>
      <c r="AU380" t="s">
        <v>1027</v>
      </c>
      <c r="AV380" t="s">
        <v>122</v>
      </c>
      <c r="AW380">
        <v>2050608.14</v>
      </c>
      <c r="AX380">
        <v>1494077.76</v>
      </c>
      <c r="AY380">
        <v>-147570.8</v>
      </c>
      <c r="AZ380">
        <v>-9.93567190594959</v>
      </c>
      <c r="BA380">
        <v>-556530.38</v>
      </c>
      <c r="BB380">
        <v>-27.1397723018889</v>
      </c>
      <c r="BC380">
        <v>1.38063693404858</v>
      </c>
      <c r="BD380">
        <v>1.11690747615588</v>
      </c>
      <c r="BE380">
        <v>-0.263729457892694</v>
      </c>
      <c r="BF380">
        <v>0</v>
      </c>
    </row>
    <row r="381" spans="1:48" ht="15">
      <c r="A381" t="s">
        <v>1028</v>
      </c>
      <c r="B381">
        <v>34171</v>
      </c>
      <c r="C381">
        <v>4480</v>
      </c>
      <c r="D381" t="s">
        <v>156</v>
      </c>
      <c r="AM381" t="s">
        <v>1029</v>
      </c>
      <c r="AS381">
        <v>680</v>
      </c>
      <c r="AT381">
        <v>171745.26</v>
      </c>
      <c r="AU381" t="s">
        <v>1030</v>
      </c>
      <c r="AV381" t="s">
        <v>144</v>
      </c>
    </row>
    <row r="382" spans="1:58" ht="15">
      <c r="A382" t="s">
        <v>1031</v>
      </c>
      <c r="B382">
        <v>18533</v>
      </c>
      <c r="C382">
        <v>6788</v>
      </c>
      <c r="D382" t="s">
        <v>189</v>
      </c>
      <c r="G382">
        <v>785130</v>
      </c>
      <c r="H382">
        <v>394066</v>
      </c>
      <c r="I382">
        <v>1315804</v>
      </c>
      <c r="J382">
        <v>774743</v>
      </c>
      <c r="K382">
        <v>367122</v>
      </c>
      <c r="L382">
        <v>998651</v>
      </c>
      <c r="M382">
        <v>952985</v>
      </c>
      <c r="N382">
        <v>5588501</v>
      </c>
      <c r="O382">
        <v>837083</v>
      </c>
      <c r="P382">
        <v>980158</v>
      </c>
      <c r="Q382">
        <v>928415</v>
      </c>
      <c r="R382">
        <v>1227899</v>
      </c>
      <c r="S382">
        <v>1170113</v>
      </c>
      <c r="T382">
        <v>1274559</v>
      </c>
      <c r="U382">
        <v>973560</v>
      </c>
      <c r="V382">
        <v>7391787</v>
      </c>
      <c r="W382">
        <v>902197</v>
      </c>
      <c r="X382">
        <v>845097</v>
      </c>
      <c r="Y382">
        <v>1619273</v>
      </c>
      <c r="Z382">
        <v>628104</v>
      </c>
      <c r="AA382">
        <v>257833</v>
      </c>
      <c r="AB382">
        <v>1035816</v>
      </c>
      <c r="AC382">
        <v>1069549</v>
      </c>
      <c r="AD382">
        <v>6357869</v>
      </c>
      <c r="AE382">
        <v>914494</v>
      </c>
      <c r="AF382">
        <v>1021213</v>
      </c>
      <c r="AG382">
        <v>934767</v>
      </c>
      <c r="AH382">
        <v>1268205</v>
      </c>
      <c r="AI382">
        <v>1212928</v>
      </c>
      <c r="AJ382">
        <v>1393286</v>
      </c>
      <c r="AK382">
        <v>1175215</v>
      </c>
      <c r="AL382">
        <v>7920108</v>
      </c>
      <c r="AM382" t="s">
        <v>1032</v>
      </c>
      <c r="AP382">
        <v>6500000</v>
      </c>
      <c r="AQ382" t="s">
        <v>120</v>
      </c>
      <c r="AR382" t="s">
        <v>116</v>
      </c>
      <c r="AS382">
        <v>85</v>
      </c>
      <c r="AT382">
        <v>35721</v>
      </c>
      <c r="AU382" t="s">
        <v>1033</v>
      </c>
      <c r="AV382" t="s">
        <v>144</v>
      </c>
      <c r="AW382">
        <v>7391787</v>
      </c>
      <c r="AX382">
        <v>7920108</v>
      </c>
      <c r="AY382">
        <v>769368</v>
      </c>
      <c r="AZ382">
        <v>13.7669833109093</v>
      </c>
      <c r="BA382">
        <v>528321</v>
      </c>
      <c r="BB382">
        <v>7.14740562735371</v>
      </c>
      <c r="BC382">
        <v>1.32267794172355</v>
      </c>
      <c r="BD382">
        <v>1.24571739367389</v>
      </c>
      <c r="BE382">
        <v>-0.0769605480496633</v>
      </c>
      <c r="BF382">
        <v>0</v>
      </c>
    </row>
    <row r="383" spans="1:58" ht="15">
      <c r="A383" t="s">
        <v>1034</v>
      </c>
      <c r="B383">
        <v>1145</v>
      </c>
      <c r="C383">
        <v>454</v>
      </c>
      <c r="D383" t="s">
        <v>113</v>
      </c>
      <c r="G383">
        <v>24924.97</v>
      </c>
      <c r="H383">
        <v>32938.52</v>
      </c>
      <c r="I383">
        <v>29149.3</v>
      </c>
      <c r="J383">
        <v>43638.1</v>
      </c>
      <c r="K383">
        <v>59892.72</v>
      </c>
      <c r="L383">
        <v>55126.82</v>
      </c>
      <c r="M383">
        <v>94238.22</v>
      </c>
      <c r="N383">
        <v>339908.65</v>
      </c>
      <c r="O383">
        <v>25791.33</v>
      </c>
      <c r="P383">
        <v>37411.39</v>
      </c>
      <c r="Q383">
        <v>39072.27</v>
      </c>
      <c r="R383">
        <v>48967</v>
      </c>
      <c r="S383">
        <v>49350.41</v>
      </c>
      <c r="T383">
        <v>54019.26</v>
      </c>
      <c r="U383">
        <v>52613.16</v>
      </c>
      <c r="V383">
        <v>307224.82</v>
      </c>
      <c r="W383">
        <v>31793.86</v>
      </c>
      <c r="X383">
        <v>41726.64</v>
      </c>
      <c r="Y383">
        <v>48360.06</v>
      </c>
      <c r="Z383">
        <v>46564.99</v>
      </c>
      <c r="AA383">
        <v>41163.93</v>
      </c>
      <c r="AB383">
        <v>41003.83</v>
      </c>
      <c r="AC383">
        <v>53864.43</v>
      </c>
      <c r="AD383">
        <v>304477.74</v>
      </c>
      <c r="AE383">
        <v>29924.56</v>
      </c>
      <c r="AF383">
        <v>33461.04</v>
      </c>
      <c r="AG383">
        <v>49707.63</v>
      </c>
      <c r="AH383">
        <v>48383.22</v>
      </c>
      <c r="AI383">
        <v>56315.98</v>
      </c>
      <c r="AJ383">
        <v>56717.41</v>
      </c>
      <c r="AK383">
        <v>48699.44</v>
      </c>
      <c r="AL383">
        <v>323209.28</v>
      </c>
      <c r="AO383">
        <v>276000</v>
      </c>
      <c r="AP383">
        <v>276000</v>
      </c>
      <c r="AQ383" t="s">
        <v>120</v>
      </c>
      <c r="AR383" t="s">
        <v>116</v>
      </c>
      <c r="AS383">
        <v>114</v>
      </c>
      <c r="AT383">
        <v>21698.34</v>
      </c>
      <c r="AU383" t="s">
        <v>1035</v>
      </c>
      <c r="AV383" t="s">
        <v>117</v>
      </c>
      <c r="AW383">
        <v>307224.82</v>
      </c>
      <c r="AX383">
        <v>323209.28</v>
      </c>
      <c r="AY383">
        <v>-35430.91</v>
      </c>
      <c r="AZ383">
        <v>-10.4236564735849</v>
      </c>
      <c r="BA383">
        <v>15984.46</v>
      </c>
      <c r="BB383">
        <v>5.20285437875756</v>
      </c>
      <c r="BC383">
        <v>0.903845253717433</v>
      </c>
      <c r="BD383">
        <v>1.06152022804688</v>
      </c>
      <c r="BE383">
        <v>0.157674974329452</v>
      </c>
      <c r="BF383">
        <v>0</v>
      </c>
    </row>
    <row r="384" spans="1:58" ht="15">
      <c r="A384" t="s">
        <v>1036</v>
      </c>
      <c r="B384">
        <v>124</v>
      </c>
      <c r="C384">
        <v>67</v>
      </c>
      <c r="D384" t="s">
        <v>135</v>
      </c>
      <c r="G384">
        <v>4715</v>
      </c>
      <c r="H384">
        <v>4715</v>
      </c>
      <c r="I384">
        <v>4715</v>
      </c>
      <c r="J384">
        <v>4715</v>
      </c>
      <c r="K384">
        <v>4715</v>
      </c>
      <c r="L384">
        <v>4715</v>
      </c>
      <c r="M384">
        <v>4715</v>
      </c>
      <c r="N384">
        <v>33005</v>
      </c>
      <c r="O384">
        <v>6310.72</v>
      </c>
      <c r="P384">
        <v>6310.72</v>
      </c>
      <c r="Q384">
        <v>6310.72</v>
      </c>
      <c r="R384">
        <v>6310.72</v>
      </c>
      <c r="S384">
        <v>6310.72</v>
      </c>
      <c r="T384">
        <v>6310.72</v>
      </c>
      <c r="U384">
        <v>6310.72</v>
      </c>
      <c r="V384">
        <v>44175.04</v>
      </c>
      <c r="W384">
        <v>2597.15</v>
      </c>
      <c r="X384">
        <v>2597.15</v>
      </c>
      <c r="Y384">
        <v>2597.15</v>
      </c>
      <c r="Z384">
        <v>2597.15</v>
      </c>
      <c r="AA384">
        <v>2597.15</v>
      </c>
      <c r="AB384">
        <v>2597.15</v>
      </c>
      <c r="AC384">
        <v>2597.15</v>
      </c>
      <c r="AD384">
        <v>18180.05</v>
      </c>
      <c r="AE384">
        <v>5020.63</v>
      </c>
      <c r="AF384">
        <v>5020.63</v>
      </c>
      <c r="AG384">
        <v>5020.63</v>
      </c>
      <c r="AH384">
        <v>5020.63</v>
      </c>
      <c r="AI384">
        <v>5020.63</v>
      </c>
      <c r="AJ384">
        <v>5020.63</v>
      </c>
      <c r="AK384">
        <v>5020.63</v>
      </c>
      <c r="AL384">
        <v>35144.41</v>
      </c>
      <c r="AO384">
        <v>108808.17</v>
      </c>
      <c r="AP384">
        <v>108808.17</v>
      </c>
      <c r="AQ384" t="s">
        <v>115</v>
      </c>
      <c r="AR384" t="s">
        <v>116</v>
      </c>
      <c r="AS384">
        <v>2</v>
      </c>
      <c r="AT384">
        <v>500</v>
      </c>
      <c r="AU384" t="s">
        <v>1037</v>
      </c>
      <c r="AV384" t="s">
        <v>129</v>
      </c>
      <c r="AW384">
        <v>44175.04</v>
      </c>
      <c r="AX384">
        <v>35144.41</v>
      </c>
      <c r="AY384">
        <v>-14824.95</v>
      </c>
      <c r="AZ384">
        <v>-44.9172852598091</v>
      </c>
      <c r="BA384">
        <v>-9030.63</v>
      </c>
      <c r="BB384">
        <v>-20.4428337812484</v>
      </c>
      <c r="BC384">
        <v>1.3384347826087</v>
      </c>
      <c r="BD384">
        <v>1.93313054694569</v>
      </c>
      <c r="BE384">
        <v>0.594695764336995</v>
      </c>
      <c r="BF384">
        <v>0</v>
      </c>
    </row>
    <row r="385" spans="1:58" ht="15">
      <c r="A385" t="s">
        <v>1038</v>
      </c>
      <c r="B385">
        <v>115</v>
      </c>
      <c r="C385">
        <v>41</v>
      </c>
      <c r="D385" t="s">
        <v>174</v>
      </c>
      <c r="F385" t="s">
        <v>116</v>
      </c>
      <c r="G385">
        <v>370.31</v>
      </c>
      <c r="H385">
        <v>588.82</v>
      </c>
      <c r="I385">
        <v>0.01</v>
      </c>
      <c r="J385">
        <v>927.76</v>
      </c>
      <c r="K385">
        <v>4974.06</v>
      </c>
      <c r="L385">
        <v>22898.15</v>
      </c>
      <c r="M385">
        <v>5284.94</v>
      </c>
      <c r="N385">
        <v>35044.05</v>
      </c>
      <c r="O385">
        <v>2335.57</v>
      </c>
      <c r="P385">
        <v>2335.57</v>
      </c>
      <c r="Q385">
        <v>2335.57</v>
      </c>
      <c r="R385">
        <v>2335.57</v>
      </c>
      <c r="S385">
        <v>2335.57</v>
      </c>
      <c r="T385">
        <v>2335.57</v>
      </c>
      <c r="U385">
        <v>2335.57</v>
      </c>
      <c r="V385">
        <v>16348.99</v>
      </c>
      <c r="W385">
        <v>1679.64</v>
      </c>
      <c r="X385">
        <v>1045.03</v>
      </c>
      <c r="Y385">
        <v>19721.67</v>
      </c>
      <c r="Z385">
        <v>0.01</v>
      </c>
      <c r="AA385">
        <v>4995.72</v>
      </c>
      <c r="AB385">
        <v>5865.95</v>
      </c>
      <c r="AC385">
        <v>6156.95</v>
      </c>
      <c r="AD385">
        <v>39464.97</v>
      </c>
      <c r="AE385">
        <v>2335.57</v>
      </c>
      <c r="AF385">
        <v>2335.57</v>
      </c>
      <c r="AG385">
        <v>2335.57</v>
      </c>
      <c r="AH385">
        <v>2335.57</v>
      </c>
      <c r="AI385">
        <v>2335.57</v>
      </c>
      <c r="AJ385">
        <v>2335.57</v>
      </c>
      <c r="AK385">
        <v>2335.57</v>
      </c>
      <c r="AL385">
        <v>16348.99</v>
      </c>
      <c r="AM385" t="s">
        <v>1039</v>
      </c>
      <c r="AN385">
        <v>1972761</v>
      </c>
      <c r="AO385">
        <v>0</v>
      </c>
      <c r="AP385">
        <v>1972761</v>
      </c>
      <c r="AQ385" t="s">
        <v>319</v>
      </c>
      <c r="AR385" t="s">
        <v>116</v>
      </c>
      <c r="AS385">
        <v>0</v>
      </c>
      <c r="AT385">
        <v>0</v>
      </c>
      <c r="AU385" t="s">
        <v>1040</v>
      </c>
      <c r="AV385" t="s">
        <v>129</v>
      </c>
      <c r="AW385">
        <v>16348.99</v>
      </c>
      <c r="AX385">
        <v>16348.99</v>
      </c>
      <c r="AY385">
        <v>4420.91999999998</v>
      </c>
      <c r="AZ385">
        <v>12.6153227152683</v>
      </c>
      <c r="BA385">
        <v>0</v>
      </c>
      <c r="BB385">
        <v>0</v>
      </c>
      <c r="BC385">
        <v>0.466526842645185</v>
      </c>
      <c r="BD385">
        <v>0.414265866666059</v>
      </c>
      <c r="BE385">
        <v>-0.0522609759791264</v>
      </c>
      <c r="BF385">
        <v>0</v>
      </c>
    </row>
    <row r="386" spans="1:58" ht="15">
      <c r="A386" t="s">
        <v>1041</v>
      </c>
      <c r="B386">
        <v>64</v>
      </c>
      <c r="C386">
        <v>12</v>
      </c>
      <c r="D386" t="s">
        <v>113</v>
      </c>
      <c r="F386" t="s">
        <v>116</v>
      </c>
      <c r="G386">
        <v>500</v>
      </c>
      <c r="H386">
        <v>500</v>
      </c>
      <c r="I386">
        <v>500</v>
      </c>
      <c r="J386">
        <v>500</v>
      </c>
      <c r="K386">
        <v>500</v>
      </c>
      <c r="L386">
        <v>500</v>
      </c>
      <c r="M386">
        <v>500</v>
      </c>
      <c r="N386">
        <v>3500</v>
      </c>
      <c r="O386">
        <v>800</v>
      </c>
      <c r="P386">
        <v>800</v>
      </c>
      <c r="Q386">
        <v>800</v>
      </c>
      <c r="R386">
        <v>800</v>
      </c>
      <c r="S386">
        <v>800</v>
      </c>
      <c r="T386">
        <v>800</v>
      </c>
      <c r="U386">
        <v>800</v>
      </c>
      <c r="V386">
        <v>5600</v>
      </c>
      <c r="W386">
        <v>500</v>
      </c>
      <c r="X386">
        <v>500</v>
      </c>
      <c r="Y386">
        <v>500</v>
      </c>
      <c r="Z386">
        <v>500</v>
      </c>
      <c r="AA386">
        <v>500</v>
      </c>
      <c r="AB386">
        <v>500</v>
      </c>
      <c r="AC386">
        <v>500</v>
      </c>
      <c r="AD386">
        <v>3500</v>
      </c>
      <c r="AE386">
        <v>800</v>
      </c>
      <c r="AF386">
        <v>800</v>
      </c>
      <c r="AG386">
        <v>800</v>
      </c>
      <c r="AH386">
        <v>800</v>
      </c>
      <c r="AI386">
        <v>800</v>
      </c>
      <c r="AJ386">
        <v>800</v>
      </c>
      <c r="AK386">
        <v>800</v>
      </c>
      <c r="AL386">
        <v>5600</v>
      </c>
      <c r="AM386" t="s">
        <v>1042</v>
      </c>
      <c r="AQ386" t="s">
        <v>120</v>
      </c>
      <c r="AR386" t="s">
        <v>116</v>
      </c>
      <c r="AS386">
        <v>0</v>
      </c>
      <c r="AT386">
        <v>0</v>
      </c>
      <c r="AU386" t="s">
        <v>1043</v>
      </c>
      <c r="AV386" t="s">
        <v>129</v>
      </c>
      <c r="AW386">
        <v>5600</v>
      </c>
      <c r="AX386">
        <v>5600</v>
      </c>
      <c r="AY386">
        <v>0</v>
      </c>
      <c r="AZ386">
        <v>0</v>
      </c>
      <c r="BA386">
        <v>0</v>
      </c>
      <c r="BB386">
        <v>0</v>
      </c>
      <c r="BC386">
        <v>1.6</v>
      </c>
      <c r="BD386">
        <v>1.6</v>
      </c>
      <c r="BE386">
        <v>0</v>
      </c>
      <c r="BF386">
        <v>0</v>
      </c>
    </row>
    <row r="387" spans="1:58" ht="15">
      <c r="A387" t="s">
        <v>1044</v>
      </c>
      <c r="B387">
        <v>350</v>
      </c>
      <c r="C387">
        <v>159</v>
      </c>
      <c r="D387" t="s">
        <v>113</v>
      </c>
      <c r="F387" t="s">
        <v>116</v>
      </c>
      <c r="G387">
        <v>369.71</v>
      </c>
      <c r="H387">
        <v>369.71</v>
      </c>
      <c r="I387">
        <v>369.71</v>
      </c>
      <c r="J387">
        <v>369.71</v>
      </c>
      <c r="K387">
        <v>369.71</v>
      </c>
      <c r="L387">
        <v>369.71</v>
      </c>
      <c r="M387">
        <v>369.71</v>
      </c>
      <c r="N387">
        <v>2587.97</v>
      </c>
      <c r="O387">
        <v>895</v>
      </c>
      <c r="P387">
        <v>895</v>
      </c>
      <c r="Q387">
        <v>895</v>
      </c>
      <c r="R387">
        <v>895</v>
      </c>
      <c r="S387">
        <v>895</v>
      </c>
      <c r="T387">
        <v>895</v>
      </c>
      <c r="U387">
        <v>895</v>
      </c>
      <c r="V387">
        <v>6265</v>
      </c>
      <c r="W387">
        <v>283.85</v>
      </c>
      <c r="X387">
        <v>283.85</v>
      </c>
      <c r="Y387">
        <v>283.85</v>
      </c>
      <c r="Z387">
        <v>283.85</v>
      </c>
      <c r="AA387">
        <v>283.85</v>
      </c>
      <c r="AB387">
        <v>283.85</v>
      </c>
      <c r="AC387">
        <v>283.85</v>
      </c>
      <c r="AD387">
        <v>1986.95</v>
      </c>
      <c r="AE387">
        <v>895</v>
      </c>
      <c r="AF387">
        <v>895</v>
      </c>
      <c r="AG387">
        <v>895</v>
      </c>
      <c r="AH387">
        <v>895</v>
      </c>
      <c r="AI387">
        <v>895</v>
      </c>
      <c r="AJ387">
        <v>895</v>
      </c>
      <c r="AK387">
        <v>895</v>
      </c>
      <c r="AL387">
        <v>6265</v>
      </c>
      <c r="AM387" t="s">
        <v>1045</v>
      </c>
      <c r="AN387">
        <v>0</v>
      </c>
      <c r="AO387">
        <v>0</v>
      </c>
      <c r="AP387">
        <v>0</v>
      </c>
      <c r="AQ387" t="s">
        <v>120</v>
      </c>
      <c r="AR387" t="s">
        <v>116</v>
      </c>
      <c r="AS387">
        <v>0</v>
      </c>
      <c r="AT387">
        <v>0</v>
      </c>
      <c r="AU387" t="s">
        <v>1046</v>
      </c>
      <c r="AV387" t="s">
        <v>129</v>
      </c>
      <c r="AW387">
        <v>6265</v>
      </c>
      <c r="AX387">
        <v>6265</v>
      </c>
      <c r="AY387">
        <v>-601.02</v>
      </c>
      <c r="AZ387">
        <v>-23.2236076925157</v>
      </c>
      <c r="BA387">
        <v>0</v>
      </c>
      <c r="BB387">
        <v>0</v>
      </c>
      <c r="BC387">
        <v>2.42081631549052</v>
      </c>
      <c r="BD387">
        <v>3.15307380658799</v>
      </c>
      <c r="BE387">
        <v>0.732257491097467</v>
      </c>
      <c r="BF387">
        <v>0</v>
      </c>
    </row>
    <row r="388" spans="1:58" ht="15">
      <c r="A388" t="s">
        <v>1047</v>
      </c>
      <c r="B388">
        <v>25</v>
      </c>
      <c r="C388">
        <v>15</v>
      </c>
      <c r="D388" t="s">
        <v>113</v>
      </c>
      <c r="G388">
        <v>420</v>
      </c>
      <c r="H388">
        <v>420</v>
      </c>
      <c r="I388">
        <v>420</v>
      </c>
      <c r="J388">
        <v>420</v>
      </c>
      <c r="K388">
        <v>420</v>
      </c>
      <c r="L388">
        <v>420</v>
      </c>
      <c r="M388">
        <v>420</v>
      </c>
      <c r="N388">
        <v>1260</v>
      </c>
      <c r="O388">
        <v>425</v>
      </c>
      <c r="P388">
        <v>425</v>
      </c>
      <c r="Q388">
        <v>425</v>
      </c>
      <c r="R388">
        <v>425</v>
      </c>
      <c r="S388">
        <v>425</v>
      </c>
      <c r="T388">
        <v>425</v>
      </c>
      <c r="U388">
        <v>425</v>
      </c>
      <c r="V388">
        <v>2975</v>
      </c>
      <c r="W388">
        <v>650</v>
      </c>
      <c r="X388">
        <v>650</v>
      </c>
      <c r="Y388">
        <v>650</v>
      </c>
      <c r="Z388">
        <v>650</v>
      </c>
      <c r="AA388">
        <v>650</v>
      </c>
      <c r="AB388">
        <v>650</v>
      </c>
      <c r="AC388">
        <v>650</v>
      </c>
      <c r="AD388">
        <v>4550</v>
      </c>
      <c r="AE388">
        <v>425</v>
      </c>
      <c r="AF388">
        <v>425</v>
      </c>
      <c r="AG388">
        <v>425</v>
      </c>
      <c r="AH388">
        <v>425</v>
      </c>
      <c r="AI388">
        <v>425</v>
      </c>
      <c r="AJ388">
        <v>425</v>
      </c>
      <c r="AK388">
        <v>425</v>
      </c>
      <c r="AL388">
        <v>2975</v>
      </c>
      <c r="AM388" t="s">
        <v>1048</v>
      </c>
      <c r="AO388">
        <v>2000</v>
      </c>
      <c r="AP388">
        <v>2000</v>
      </c>
      <c r="AQ388" t="s">
        <v>120</v>
      </c>
      <c r="AR388" t="s">
        <v>116</v>
      </c>
      <c r="AS388">
        <v>0</v>
      </c>
      <c r="AV388" t="s">
        <v>129</v>
      </c>
      <c r="AW388">
        <v>2975</v>
      </c>
      <c r="AX388">
        <v>2975</v>
      </c>
      <c r="AY388">
        <v>3290</v>
      </c>
      <c r="AZ388">
        <v>261.111111111111</v>
      </c>
      <c r="BA388">
        <v>0</v>
      </c>
      <c r="BB388">
        <v>0</v>
      </c>
      <c r="BC388">
        <v>2.36111111111111</v>
      </c>
      <c r="BD388">
        <v>0.653846153846154</v>
      </c>
      <c r="BE388">
        <v>-1.70726495726496</v>
      </c>
      <c r="BF388">
        <v>0</v>
      </c>
    </row>
    <row r="389" spans="1:58" ht="15">
      <c r="A389" t="s">
        <v>1049</v>
      </c>
      <c r="B389">
        <v>868</v>
      </c>
      <c r="C389">
        <v>315</v>
      </c>
      <c r="D389" t="s">
        <v>189</v>
      </c>
      <c r="G389">
        <v>22995.4</v>
      </c>
      <c r="H389">
        <v>30496.74</v>
      </c>
      <c r="I389">
        <v>23555.54</v>
      </c>
      <c r="J389">
        <v>321.23</v>
      </c>
      <c r="K389">
        <v>62739.8</v>
      </c>
      <c r="L389">
        <v>88028.13</v>
      </c>
      <c r="M389">
        <v>140219.08</v>
      </c>
      <c r="N389">
        <v>368355.92</v>
      </c>
      <c r="O389">
        <v>13375.06</v>
      </c>
      <c r="P389">
        <v>646.96</v>
      </c>
      <c r="Q389">
        <v>1968.27</v>
      </c>
      <c r="S389">
        <v>249513</v>
      </c>
      <c r="T389">
        <v>961.31</v>
      </c>
      <c r="U389">
        <v>168.92</v>
      </c>
      <c r="V389">
        <v>266633.52</v>
      </c>
      <c r="W389">
        <v>53110.1</v>
      </c>
      <c r="X389">
        <v>31873.44</v>
      </c>
      <c r="Y389">
        <v>63047.58</v>
      </c>
      <c r="Z389">
        <v>848.34</v>
      </c>
      <c r="AA389">
        <v>106220.06</v>
      </c>
      <c r="AB389">
        <v>52231.72</v>
      </c>
      <c r="AC389">
        <v>63414.19</v>
      </c>
      <c r="AD389">
        <v>370745.43</v>
      </c>
      <c r="AE389">
        <v>152.48</v>
      </c>
      <c r="AG389">
        <v>86516.46</v>
      </c>
      <c r="AH389">
        <v>104.85</v>
      </c>
      <c r="AI389">
        <v>1289.16</v>
      </c>
      <c r="AJ389">
        <v>165890.1</v>
      </c>
      <c r="AK389">
        <v>133.81</v>
      </c>
      <c r="AL389">
        <v>254086.86</v>
      </c>
      <c r="AM389" t="s">
        <v>1050</v>
      </c>
      <c r="AO389">
        <v>399045</v>
      </c>
      <c r="AP389">
        <v>399045</v>
      </c>
      <c r="AQ389" t="s">
        <v>120</v>
      </c>
      <c r="AR389" t="s">
        <v>116</v>
      </c>
      <c r="AS389">
        <v>0</v>
      </c>
      <c r="AT389">
        <v>0</v>
      </c>
      <c r="AV389" t="s">
        <v>117</v>
      </c>
      <c r="AW389">
        <v>266633.52</v>
      </c>
      <c r="AX389">
        <v>254086.86</v>
      </c>
      <c r="AY389">
        <v>2389.51000000001</v>
      </c>
      <c r="AZ389">
        <v>0.648695967747718</v>
      </c>
      <c r="BA389">
        <v>-12546.66</v>
      </c>
      <c r="BB389">
        <v>-4.70558240389282</v>
      </c>
      <c r="BC389">
        <v>0.723847522255106</v>
      </c>
      <c r="BD389">
        <v>0.685340504399474</v>
      </c>
      <c r="BE389">
        <v>-0.0385070178556317</v>
      </c>
      <c r="BF389">
        <v>0</v>
      </c>
    </row>
    <row r="390" spans="1:58" ht="15">
      <c r="A390" t="s">
        <v>1051</v>
      </c>
      <c r="B390">
        <v>190</v>
      </c>
      <c r="C390">
        <v>68</v>
      </c>
      <c r="D390" t="s">
        <v>113</v>
      </c>
      <c r="F390" t="s">
        <v>127</v>
      </c>
      <c r="G390">
        <v>2461.84</v>
      </c>
      <c r="H390">
        <v>2092.6</v>
      </c>
      <c r="I390">
        <v>4168.94</v>
      </c>
      <c r="J390">
        <v>866.96</v>
      </c>
      <c r="K390">
        <v>3896.71</v>
      </c>
      <c r="L390">
        <v>7919.01</v>
      </c>
      <c r="M390">
        <v>6624.18</v>
      </c>
      <c r="N390">
        <v>28030.24</v>
      </c>
      <c r="O390">
        <v>7318.66</v>
      </c>
      <c r="P390">
        <v>4290.06</v>
      </c>
      <c r="Q390">
        <v>14123.26</v>
      </c>
      <c r="R390">
        <v>7107.25</v>
      </c>
      <c r="S390">
        <v>5283.96</v>
      </c>
      <c r="T390">
        <v>5312.75</v>
      </c>
      <c r="U390">
        <v>7752.53</v>
      </c>
      <c r="V390">
        <v>51188.47</v>
      </c>
      <c r="W390">
        <v>7505.05</v>
      </c>
      <c r="X390">
        <v>3962.29</v>
      </c>
      <c r="Y390">
        <v>5584.19</v>
      </c>
      <c r="AA390">
        <v>10065</v>
      </c>
      <c r="AB390">
        <v>3602.12</v>
      </c>
      <c r="AC390">
        <v>6901.99</v>
      </c>
      <c r="AD390">
        <v>37620.64</v>
      </c>
      <c r="AE390">
        <v>6110.76</v>
      </c>
      <c r="AF390">
        <v>2788.57</v>
      </c>
      <c r="AG390">
        <v>16184.5</v>
      </c>
      <c r="AH390">
        <v>573.55</v>
      </c>
      <c r="AI390">
        <v>7884.65</v>
      </c>
      <c r="AJ390">
        <v>3904.52</v>
      </c>
      <c r="AK390">
        <v>8090.99</v>
      </c>
      <c r="AL390">
        <v>45537.54</v>
      </c>
      <c r="AM390" t="s">
        <v>1052</v>
      </c>
      <c r="AQ390" t="s">
        <v>132</v>
      </c>
      <c r="AR390" t="s">
        <v>116</v>
      </c>
      <c r="AS390">
        <v>25</v>
      </c>
      <c r="AT390">
        <v>5117.33</v>
      </c>
      <c r="AU390" t="s">
        <v>1053</v>
      </c>
      <c r="AV390" t="s">
        <v>129</v>
      </c>
      <c r="AW390">
        <v>51188.47</v>
      </c>
      <c r="AX390">
        <v>45537.54</v>
      </c>
      <c r="AY390">
        <v>9590.4</v>
      </c>
      <c r="AZ390">
        <v>34.2144769363373</v>
      </c>
      <c r="BA390">
        <v>-5650.93000000001</v>
      </c>
      <c r="BB390">
        <v>-11.0394586905997</v>
      </c>
      <c r="BC390">
        <v>1.82618736050779</v>
      </c>
      <c r="BD390">
        <v>1.21044033275351</v>
      </c>
      <c r="BE390">
        <v>-0.615747027754285</v>
      </c>
      <c r="BF390">
        <v>0</v>
      </c>
    </row>
    <row r="391" spans="1:58" ht="15">
      <c r="A391" t="s">
        <v>1054</v>
      </c>
      <c r="B391">
        <v>16791</v>
      </c>
      <c r="C391">
        <v>3561</v>
      </c>
      <c r="D391" t="s">
        <v>113</v>
      </c>
      <c r="G391">
        <v>349185.79</v>
      </c>
      <c r="H391">
        <v>381311.38</v>
      </c>
      <c r="I391">
        <v>757149.12</v>
      </c>
      <c r="J391">
        <v>161872.07</v>
      </c>
      <c r="K391">
        <v>816071.32</v>
      </c>
      <c r="L391">
        <v>705015.23</v>
      </c>
      <c r="M391">
        <v>501632.45</v>
      </c>
      <c r="N391">
        <v>3672237.36</v>
      </c>
      <c r="O391">
        <v>751831.5</v>
      </c>
      <c r="P391">
        <v>445817.15</v>
      </c>
      <c r="Q391">
        <v>857167.17</v>
      </c>
      <c r="R391">
        <v>1375198.58</v>
      </c>
      <c r="S391">
        <v>537009.96</v>
      </c>
      <c r="T391">
        <v>638755.72</v>
      </c>
      <c r="U391">
        <v>557058.29</v>
      </c>
      <c r="V391">
        <v>5162838.37</v>
      </c>
      <c r="W391">
        <v>298806.04</v>
      </c>
      <c r="X391">
        <v>547313.62</v>
      </c>
      <c r="Y391">
        <v>1314255.8</v>
      </c>
      <c r="Z391">
        <v>254055.62</v>
      </c>
      <c r="AA391">
        <v>532903.5</v>
      </c>
      <c r="AB391">
        <v>397517.02</v>
      </c>
      <c r="AC391">
        <v>319663.12</v>
      </c>
      <c r="AD391">
        <v>3664514.72</v>
      </c>
      <c r="AE391">
        <v>690637.55</v>
      </c>
      <c r="AF391">
        <v>430457.1</v>
      </c>
      <c r="AG391">
        <v>391134.46</v>
      </c>
      <c r="AH391">
        <v>516783.73</v>
      </c>
      <c r="AI391">
        <v>596730.61</v>
      </c>
      <c r="AJ391">
        <v>598773.99</v>
      </c>
      <c r="AK391">
        <v>496536.41</v>
      </c>
      <c r="AL391">
        <v>3721053.85</v>
      </c>
      <c r="AN391">
        <v>0</v>
      </c>
      <c r="AO391">
        <v>2632843</v>
      </c>
      <c r="AP391">
        <v>2632843</v>
      </c>
      <c r="AQ391" t="s">
        <v>115</v>
      </c>
      <c r="AR391" t="s">
        <v>116</v>
      </c>
      <c r="AS391">
        <v>916</v>
      </c>
      <c r="AT391">
        <v>201221.56</v>
      </c>
      <c r="AU391" t="s">
        <v>1055</v>
      </c>
      <c r="AV391" t="s">
        <v>144</v>
      </c>
      <c r="AW391">
        <v>5162838.37</v>
      </c>
      <c r="AX391">
        <v>3721053.85</v>
      </c>
      <c r="AY391">
        <v>-7722.63999999966</v>
      </c>
      <c r="AZ391">
        <v>-0.210297953071303</v>
      </c>
      <c r="BA391">
        <v>-1441784.52</v>
      </c>
      <c r="BB391">
        <v>-27.926199053177</v>
      </c>
      <c r="BC391">
        <v>1.40591085593661</v>
      </c>
      <c r="BD391">
        <v>1.01542881781629</v>
      </c>
      <c r="BE391">
        <v>-0.390482038120319</v>
      </c>
      <c r="BF391">
        <v>0</v>
      </c>
    </row>
    <row r="392" spans="1:58" ht="15">
      <c r="A392" t="s">
        <v>1056</v>
      </c>
      <c r="B392">
        <v>14349</v>
      </c>
      <c r="C392">
        <v>3478</v>
      </c>
      <c r="D392" t="s">
        <v>113</v>
      </c>
      <c r="G392">
        <v>99977.81</v>
      </c>
      <c r="H392">
        <v>120078.39</v>
      </c>
      <c r="I392">
        <v>439473.02</v>
      </c>
      <c r="J392">
        <v>111688.85</v>
      </c>
      <c r="K392">
        <v>141271.59</v>
      </c>
      <c r="L392">
        <v>165454.36</v>
      </c>
      <c r="M392">
        <v>138672.61</v>
      </c>
      <c r="N392">
        <v>1216616.63</v>
      </c>
      <c r="O392">
        <v>132859.27</v>
      </c>
      <c r="P392">
        <v>146862.13</v>
      </c>
      <c r="Q392">
        <v>172755.26</v>
      </c>
      <c r="R392">
        <v>185881.89</v>
      </c>
      <c r="S392">
        <v>183266.51</v>
      </c>
      <c r="T392">
        <v>195442.42</v>
      </c>
      <c r="U392">
        <v>189927.25</v>
      </c>
      <c r="V392">
        <v>1206994.73</v>
      </c>
      <c r="W392">
        <v>113645.36</v>
      </c>
      <c r="X392">
        <v>104049.75</v>
      </c>
      <c r="Y392">
        <v>301627.02</v>
      </c>
      <c r="Z392">
        <v>134749.18</v>
      </c>
      <c r="AA392">
        <v>149503.75</v>
      </c>
      <c r="AB392">
        <v>154194.53</v>
      </c>
      <c r="AC392">
        <v>140088.58</v>
      </c>
      <c r="AD392">
        <v>1097858.17</v>
      </c>
      <c r="AE392">
        <v>170333.94</v>
      </c>
      <c r="AF392">
        <v>158886.45</v>
      </c>
      <c r="AG392">
        <v>201057.52</v>
      </c>
      <c r="AH392">
        <v>233114.02</v>
      </c>
      <c r="AI392">
        <v>219933.25</v>
      </c>
      <c r="AJ392">
        <v>238943.76</v>
      </c>
      <c r="AK392">
        <v>208464.74</v>
      </c>
      <c r="AL392">
        <v>1430733.68</v>
      </c>
      <c r="AM392" t="s">
        <v>1057</v>
      </c>
      <c r="AN392">
        <v>819761</v>
      </c>
      <c r="AP392">
        <v>819761</v>
      </c>
      <c r="AQ392" t="s">
        <v>132</v>
      </c>
      <c r="AR392" t="s">
        <v>116</v>
      </c>
      <c r="AS392">
        <v>551</v>
      </c>
      <c r="AT392">
        <v>197766.5</v>
      </c>
      <c r="AV392" t="s">
        <v>144</v>
      </c>
      <c r="AW392">
        <v>1206994.73</v>
      </c>
      <c r="AX392">
        <v>1430733.68</v>
      </c>
      <c r="AY392">
        <v>-118758.46</v>
      </c>
      <c r="AZ392">
        <v>-9.76137076146986</v>
      </c>
      <c r="BA392">
        <v>223738.95</v>
      </c>
      <c r="BB392">
        <v>18.5368622114862</v>
      </c>
      <c r="BC392">
        <v>0.992091263786194</v>
      </c>
      <c r="BD392">
        <v>1.30320447494598</v>
      </c>
      <c r="BE392">
        <v>0.311113211159782</v>
      </c>
      <c r="BF392">
        <v>0</v>
      </c>
    </row>
    <row r="393" spans="1:58" ht="15">
      <c r="A393" t="s">
        <v>1058</v>
      </c>
      <c r="B393">
        <v>11504</v>
      </c>
      <c r="C393">
        <v>3704</v>
      </c>
      <c r="D393" t="s">
        <v>113</v>
      </c>
      <c r="N393">
        <v>1633445.51</v>
      </c>
      <c r="O393">
        <v>327670.56</v>
      </c>
      <c r="P393">
        <v>334570.24</v>
      </c>
      <c r="Q393">
        <v>354948.09</v>
      </c>
      <c r="R393">
        <v>358555.05</v>
      </c>
      <c r="S393">
        <v>387468.18</v>
      </c>
      <c r="T393">
        <v>395250.93</v>
      </c>
      <c r="U393">
        <v>402471.25</v>
      </c>
      <c r="V393">
        <v>2560934.3</v>
      </c>
      <c r="AD393">
        <v>1287289.75</v>
      </c>
      <c r="AE393">
        <v>325587.94</v>
      </c>
      <c r="AF393">
        <v>333854.8</v>
      </c>
      <c r="AG393">
        <v>333737.31</v>
      </c>
      <c r="AH393">
        <v>357664</v>
      </c>
      <c r="AI393">
        <v>356168.23</v>
      </c>
      <c r="AJ393">
        <v>376875.91</v>
      </c>
      <c r="AK393">
        <v>362999.38</v>
      </c>
      <c r="AL393">
        <v>2446887.57</v>
      </c>
      <c r="AO393">
        <v>6646919</v>
      </c>
      <c r="AP393">
        <v>6646919</v>
      </c>
      <c r="AQ393" t="s">
        <v>115</v>
      </c>
      <c r="AR393" t="s">
        <v>116</v>
      </c>
      <c r="AS393">
        <v>197</v>
      </c>
      <c r="AT393">
        <v>71107.33</v>
      </c>
      <c r="AU393" t="s">
        <v>1059</v>
      </c>
      <c r="AV393" t="s">
        <v>144</v>
      </c>
      <c r="AW393">
        <v>2560934.3</v>
      </c>
      <c r="AX393">
        <v>2446887.57</v>
      </c>
      <c r="AY393">
        <v>-346155.76</v>
      </c>
      <c r="AZ393">
        <v>-21.191754354879</v>
      </c>
      <c r="BA393">
        <v>-114046.73</v>
      </c>
      <c r="BB393">
        <v>-4.45332510092117</v>
      </c>
      <c r="BC393">
        <v>1.56781128254471</v>
      </c>
      <c r="BD393">
        <v>1.90080560340048</v>
      </c>
      <c r="BE393">
        <v>0.332994320855766</v>
      </c>
      <c r="BF393">
        <v>0</v>
      </c>
    </row>
    <row r="394" spans="1:58" ht="15">
      <c r="A394" t="s">
        <v>1060</v>
      </c>
      <c r="B394">
        <v>11104</v>
      </c>
      <c r="C394">
        <v>1911</v>
      </c>
      <c r="D394" t="s">
        <v>113</v>
      </c>
      <c r="F394" t="s">
        <v>116</v>
      </c>
      <c r="G394">
        <v>102834.86</v>
      </c>
      <c r="H394">
        <v>260509.46</v>
      </c>
      <c r="I394">
        <v>279741.49</v>
      </c>
      <c r="J394">
        <v>150613.39</v>
      </c>
      <c r="K394">
        <v>111145.9</v>
      </c>
      <c r="L394">
        <v>173897.93</v>
      </c>
      <c r="M394">
        <v>159705.99</v>
      </c>
      <c r="N394">
        <v>1238449.02</v>
      </c>
      <c r="O394">
        <v>151918.8</v>
      </c>
      <c r="P394">
        <v>172641.57</v>
      </c>
      <c r="Q394">
        <v>347893.67</v>
      </c>
      <c r="R394">
        <v>5850.34</v>
      </c>
      <c r="S394">
        <v>209561.84</v>
      </c>
      <c r="T394">
        <v>198008.17</v>
      </c>
      <c r="U394">
        <v>195643.82</v>
      </c>
      <c r="V394">
        <v>1281518.21</v>
      </c>
      <c r="W394">
        <v>99512.8</v>
      </c>
      <c r="X394">
        <v>194297.51</v>
      </c>
      <c r="Y394">
        <v>192543.31</v>
      </c>
      <c r="Z394">
        <v>202148.19</v>
      </c>
      <c r="AA394">
        <v>96175.32</v>
      </c>
      <c r="AB394">
        <v>90766.45</v>
      </c>
      <c r="AC394">
        <v>261348.27</v>
      </c>
      <c r="AD394">
        <v>1136791.85</v>
      </c>
      <c r="AE394">
        <v>147850.42</v>
      </c>
      <c r="AF394">
        <v>152229.94</v>
      </c>
      <c r="AG394">
        <v>509891.49</v>
      </c>
      <c r="AH394">
        <v>307.27</v>
      </c>
      <c r="AI394">
        <v>222464.39</v>
      </c>
      <c r="AJ394">
        <v>200698.52</v>
      </c>
      <c r="AK394">
        <v>205990.31</v>
      </c>
      <c r="AL394">
        <v>1439432.34</v>
      </c>
      <c r="AM394" t="s">
        <v>1061</v>
      </c>
      <c r="AN394">
        <v>5880215.93</v>
      </c>
      <c r="AO394">
        <v>1370692.07</v>
      </c>
      <c r="AP394">
        <v>7250908</v>
      </c>
      <c r="AQ394" t="s">
        <v>242</v>
      </c>
      <c r="AR394" t="s">
        <v>116</v>
      </c>
      <c r="AS394">
        <v>1809</v>
      </c>
      <c r="AT394">
        <v>282283.67</v>
      </c>
      <c r="AU394" t="s">
        <v>1062</v>
      </c>
      <c r="AV394" t="s">
        <v>144</v>
      </c>
      <c r="AW394">
        <v>1281518.21</v>
      </c>
      <c r="AX394">
        <v>1439432.34</v>
      </c>
      <c r="AY394">
        <v>-101657.17</v>
      </c>
      <c r="AZ394">
        <v>-8.20842589063536</v>
      </c>
      <c r="BA394">
        <v>157914.13</v>
      </c>
      <c r="BB394">
        <v>12.3224257578049</v>
      </c>
      <c r="BC394">
        <v>1.03477671612191</v>
      </c>
      <c r="BD394">
        <v>1.26622331080224</v>
      </c>
      <c r="BE394">
        <v>0.231446594680325</v>
      </c>
      <c r="BF394">
        <v>0</v>
      </c>
    </row>
    <row r="395" spans="1:58" ht="15">
      <c r="A395" t="s">
        <v>1063</v>
      </c>
      <c r="B395">
        <v>24194</v>
      </c>
      <c r="C395">
        <v>6342</v>
      </c>
      <c r="D395" t="s">
        <v>113</v>
      </c>
      <c r="F395" t="s">
        <v>116</v>
      </c>
      <c r="G395">
        <v>409058</v>
      </c>
      <c r="H395">
        <v>230020</v>
      </c>
      <c r="I395">
        <v>410375</v>
      </c>
      <c r="J395">
        <v>859368</v>
      </c>
      <c r="K395">
        <v>249429</v>
      </c>
      <c r="L395">
        <v>396418</v>
      </c>
      <c r="M395">
        <v>298970</v>
      </c>
      <c r="N395">
        <v>2853638</v>
      </c>
      <c r="O395">
        <v>253211</v>
      </c>
      <c r="P395">
        <v>266239</v>
      </c>
      <c r="Q395">
        <v>430892</v>
      </c>
      <c r="R395">
        <v>309678</v>
      </c>
      <c r="S395">
        <v>344227</v>
      </c>
      <c r="T395">
        <v>373859</v>
      </c>
      <c r="U395">
        <v>342264</v>
      </c>
      <c r="V395">
        <v>2320370</v>
      </c>
      <c r="W395">
        <v>219098</v>
      </c>
      <c r="X395">
        <v>237728</v>
      </c>
      <c r="Y395">
        <v>399254</v>
      </c>
      <c r="Z395">
        <v>952334</v>
      </c>
      <c r="AA395">
        <v>281044</v>
      </c>
      <c r="AB395">
        <v>351010</v>
      </c>
      <c r="AC395">
        <v>299820</v>
      </c>
      <c r="AD395">
        <v>2740288</v>
      </c>
      <c r="AE395">
        <v>272270</v>
      </c>
      <c r="AF395">
        <v>273455</v>
      </c>
      <c r="AG395">
        <v>330067</v>
      </c>
      <c r="AH395">
        <v>341153</v>
      </c>
      <c r="AI395">
        <v>360406</v>
      </c>
      <c r="AJ395">
        <v>398836</v>
      </c>
      <c r="AK395">
        <v>380264</v>
      </c>
      <c r="AL395">
        <v>2356451</v>
      </c>
      <c r="AM395" t="s">
        <v>1064</v>
      </c>
      <c r="AO395">
        <v>351016</v>
      </c>
      <c r="AP395">
        <v>351016</v>
      </c>
      <c r="AQ395" t="s">
        <v>120</v>
      </c>
      <c r="AR395" t="s">
        <v>116</v>
      </c>
      <c r="AS395">
        <v>689</v>
      </c>
      <c r="AT395">
        <v>33437.77</v>
      </c>
      <c r="AU395" t="s">
        <v>1065</v>
      </c>
      <c r="AV395" t="s">
        <v>144</v>
      </c>
      <c r="AW395">
        <v>2320370</v>
      </c>
      <c r="AX395">
        <v>2356451</v>
      </c>
      <c r="AY395">
        <v>-113350</v>
      </c>
      <c r="AZ395">
        <v>-3.97212260279685</v>
      </c>
      <c r="BA395">
        <v>36081</v>
      </c>
      <c r="BB395">
        <v>1.55496752673065</v>
      </c>
      <c r="BC395">
        <v>0.813126962845322</v>
      </c>
      <c r="BD395">
        <v>0.859928226522176</v>
      </c>
      <c r="BE395">
        <v>0.0468012636768534</v>
      </c>
      <c r="BF395">
        <v>0</v>
      </c>
    </row>
    <row r="396" spans="1:58" ht="15">
      <c r="A396" t="s">
        <v>1066</v>
      </c>
      <c r="B396">
        <v>25664</v>
      </c>
      <c r="C396">
        <v>6210</v>
      </c>
      <c r="D396" t="s">
        <v>113</v>
      </c>
      <c r="G396">
        <v>194801.1</v>
      </c>
      <c r="H396">
        <v>183996</v>
      </c>
      <c r="I396">
        <v>313066</v>
      </c>
      <c r="J396">
        <v>188800</v>
      </c>
      <c r="K396">
        <v>208519</v>
      </c>
      <c r="L396">
        <v>256053</v>
      </c>
      <c r="M396">
        <v>255483</v>
      </c>
      <c r="N396">
        <v>1600718.1</v>
      </c>
      <c r="O396">
        <v>250328</v>
      </c>
      <c r="P396">
        <v>265308</v>
      </c>
      <c r="Q396">
        <v>416843</v>
      </c>
      <c r="R396">
        <v>222846</v>
      </c>
      <c r="S396">
        <v>350153</v>
      </c>
      <c r="T396">
        <v>350448</v>
      </c>
      <c r="U396">
        <v>278439</v>
      </c>
      <c r="V396">
        <v>2134365</v>
      </c>
      <c r="W396">
        <v>150043</v>
      </c>
      <c r="X396">
        <v>212104</v>
      </c>
      <c r="Y396">
        <v>258320</v>
      </c>
      <c r="Z396">
        <v>148894</v>
      </c>
      <c r="AA396">
        <v>156249</v>
      </c>
      <c r="AB396">
        <v>148921</v>
      </c>
      <c r="AC396">
        <v>144498</v>
      </c>
      <c r="AD396">
        <v>1219029</v>
      </c>
      <c r="AE396">
        <v>225948</v>
      </c>
      <c r="AF396">
        <v>265708</v>
      </c>
      <c r="AG396">
        <v>460983</v>
      </c>
      <c r="AH396">
        <v>215109</v>
      </c>
      <c r="AI396">
        <v>325062</v>
      </c>
      <c r="AJ396">
        <v>326668</v>
      </c>
      <c r="AK396">
        <v>275000</v>
      </c>
      <c r="AL396">
        <v>2094478</v>
      </c>
      <c r="AM396" t="s">
        <v>1067</v>
      </c>
      <c r="AN396">
        <v>4401545</v>
      </c>
      <c r="AO396">
        <v>632252</v>
      </c>
      <c r="AP396">
        <v>5033797</v>
      </c>
      <c r="AQ396" t="s">
        <v>115</v>
      </c>
      <c r="AR396" t="s">
        <v>116</v>
      </c>
      <c r="AS396">
        <v>681</v>
      </c>
      <c r="AT396">
        <v>564539</v>
      </c>
      <c r="AU396" t="s">
        <v>1068</v>
      </c>
      <c r="AV396" t="s">
        <v>144</v>
      </c>
      <c r="AW396">
        <v>2134365</v>
      </c>
      <c r="AX396">
        <v>2094478</v>
      </c>
      <c r="AY396">
        <v>-381689.1</v>
      </c>
      <c r="AZ396">
        <v>-23.8448668756854</v>
      </c>
      <c r="BA396">
        <v>-39887</v>
      </c>
      <c r="BB396">
        <v>-1.86879938529727</v>
      </c>
      <c r="BC396">
        <v>1.33337968752899</v>
      </c>
      <c r="BD396">
        <v>1.71815272647328</v>
      </c>
      <c r="BE396">
        <v>0.384773038944292</v>
      </c>
      <c r="BF396">
        <v>0</v>
      </c>
    </row>
    <row r="397" spans="1:58" ht="15">
      <c r="A397" t="s">
        <v>1069</v>
      </c>
      <c r="B397">
        <v>92</v>
      </c>
      <c r="C397">
        <v>33</v>
      </c>
      <c r="D397" t="s">
        <v>135</v>
      </c>
      <c r="G397">
        <v>94</v>
      </c>
      <c r="H397">
        <v>2237.92</v>
      </c>
      <c r="I397">
        <v>5088.62</v>
      </c>
      <c r="J397">
        <v>1766.9</v>
      </c>
      <c r="K397">
        <v>4119.24</v>
      </c>
      <c r="L397">
        <v>2040.4</v>
      </c>
      <c r="M397">
        <v>5129.12</v>
      </c>
      <c r="N397">
        <v>20476.2</v>
      </c>
      <c r="O397">
        <v>9289.56</v>
      </c>
      <c r="R397">
        <v>11330.24</v>
      </c>
      <c r="U397">
        <v>13016.1</v>
      </c>
      <c r="V397">
        <v>33635.9</v>
      </c>
      <c r="W397">
        <v>3482.38</v>
      </c>
      <c r="X397">
        <v>5067.86</v>
      </c>
      <c r="Y397">
        <v>5974.97</v>
      </c>
      <c r="Z397">
        <v>3696.78</v>
      </c>
      <c r="AB397">
        <v>2339</v>
      </c>
      <c r="AC397">
        <v>2588.12</v>
      </c>
      <c r="AD397">
        <v>23149.11</v>
      </c>
      <c r="AE397">
        <v>11099.797</v>
      </c>
      <c r="AH397">
        <v>11099.79</v>
      </c>
      <c r="AK397">
        <v>16736.52</v>
      </c>
      <c r="AL397">
        <v>38936.107</v>
      </c>
      <c r="AM397" t="s">
        <v>1070</v>
      </c>
      <c r="AO397">
        <v>43402.33</v>
      </c>
      <c r="AP397">
        <v>43402.33</v>
      </c>
      <c r="AQ397" t="s">
        <v>120</v>
      </c>
      <c r="AR397" t="s">
        <v>116</v>
      </c>
      <c r="AS397">
        <v>3</v>
      </c>
      <c r="AT397">
        <v>831.23</v>
      </c>
      <c r="AV397" t="s">
        <v>129</v>
      </c>
      <c r="AW397">
        <v>33635.9</v>
      </c>
      <c r="AX397">
        <v>38936.107</v>
      </c>
      <c r="AY397">
        <v>2672.91</v>
      </c>
      <c r="AZ397">
        <v>13.0537404401207</v>
      </c>
      <c r="BA397">
        <v>5300.207</v>
      </c>
      <c r="BB397">
        <v>15.7575893613669</v>
      </c>
      <c r="BC397">
        <v>1.64268272433362</v>
      </c>
      <c r="BD397">
        <v>1.68196993318534</v>
      </c>
      <c r="BE397">
        <v>0.0392872088517198</v>
      </c>
      <c r="BF397">
        <v>0</v>
      </c>
    </row>
    <row r="398" spans="1:52" ht="15">
      <c r="A398" t="s">
        <v>1071</v>
      </c>
      <c r="B398">
        <v>103</v>
      </c>
      <c r="C398">
        <v>14</v>
      </c>
      <c r="D398" t="s">
        <v>156</v>
      </c>
      <c r="E398" t="s">
        <v>1072</v>
      </c>
      <c r="F398" t="s">
        <v>116</v>
      </c>
      <c r="N398">
        <v>697.74</v>
      </c>
      <c r="AD398">
        <v>930.92</v>
      </c>
      <c r="AM398" t="s">
        <v>1073</v>
      </c>
      <c r="AQ398" t="s">
        <v>120</v>
      </c>
      <c r="AR398" t="s">
        <v>116</v>
      </c>
      <c r="AS398">
        <v>4</v>
      </c>
      <c r="AT398">
        <v>40000</v>
      </c>
      <c r="AU398" t="s">
        <v>1074</v>
      </c>
      <c r="AV398" t="s">
        <v>129</v>
      </c>
      <c r="AY398">
        <v>233.18</v>
      </c>
      <c r="AZ398">
        <v>33.4193252500932</v>
      </c>
    </row>
    <row r="399" spans="1:58" ht="15">
      <c r="A399" t="s">
        <v>1075</v>
      </c>
      <c r="B399">
        <v>95</v>
      </c>
      <c r="C399">
        <v>32</v>
      </c>
      <c r="D399" t="s">
        <v>113</v>
      </c>
      <c r="G399">
        <v>1430</v>
      </c>
      <c r="H399">
        <v>1400.4</v>
      </c>
      <c r="I399">
        <v>2065</v>
      </c>
      <c r="J399">
        <v>1328</v>
      </c>
      <c r="K399">
        <v>1499</v>
      </c>
      <c r="L399">
        <v>1571</v>
      </c>
      <c r="M399">
        <v>1607.61</v>
      </c>
      <c r="N399">
        <v>10901.01</v>
      </c>
      <c r="O399">
        <v>1500</v>
      </c>
      <c r="P399">
        <v>1500</v>
      </c>
      <c r="Q399">
        <v>1500</v>
      </c>
      <c r="R399">
        <v>1500</v>
      </c>
      <c r="S399">
        <v>1500</v>
      </c>
      <c r="T399">
        <v>1500</v>
      </c>
      <c r="U399">
        <v>1500</v>
      </c>
      <c r="V399">
        <v>10500</v>
      </c>
      <c r="W399">
        <v>1125.09</v>
      </c>
      <c r="X399">
        <v>1095.2</v>
      </c>
      <c r="Y399">
        <v>917.82</v>
      </c>
      <c r="Z399">
        <v>1016.91</v>
      </c>
      <c r="AA399">
        <v>1146.04</v>
      </c>
      <c r="AB399">
        <v>1444.29</v>
      </c>
      <c r="AC399">
        <v>1391.97</v>
      </c>
      <c r="AD399">
        <v>8137.32</v>
      </c>
      <c r="AE399">
        <v>1500</v>
      </c>
      <c r="AF399">
        <v>1500</v>
      </c>
      <c r="AG399">
        <v>1500</v>
      </c>
      <c r="AH399">
        <v>1500</v>
      </c>
      <c r="AI399">
        <v>1500</v>
      </c>
      <c r="AJ399">
        <v>1500</v>
      </c>
      <c r="AK399">
        <v>1500</v>
      </c>
      <c r="AL399">
        <v>10500</v>
      </c>
      <c r="AP399">
        <v>35000</v>
      </c>
      <c r="AQ399" t="s">
        <v>115</v>
      </c>
      <c r="AR399" t="s">
        <v>116</v>
      </c>
      <c r="AS399">
        <v>0</v>
      </c>
      <c r="AT399">
        <v>0</v>
      </c>
      <c r="AV399" t="s">
        <v>129</v>
      </c>
      <c r="AW399">
        <v>10500</v>
      </c>
      <c r="AX399">
        <v>10500</v>
      </c>
      <c r="AY399">
        <v>-2763.69</v>
      </c>
      <c r="AZ399">
        <v>-25.3526049421109</v>
      </c>
      <c r="BA399">
        <v>0</v>
      </c>
      <c r="BB399">
        <v>0</v>
      </c>
      <c r="BC399">
        <v>0.963213500400422</v>
      </c>
      <c r="BD399">
        <v>1.29035112297415</v>
      </c>
      <c r="BE399">
        <v>0.327137622573727</v>
      </c>
      <c r="BF399">
        <v>0</v>
      </c>
    </row>
    <row r="400" spans="1:58" ht="15">
      <c r="A400" t="s">
        <v>1076</v>
      </c>
      <c r="B400">
        <v>140</v>
      </c>
      <c r="C400">
        <v>32</v>
      </c>
      <c r="D400" t="s">
        <v>113</v>
      </c>
      <c r="G400">
        <v>2707.05</v>
      </c>
      <c r="H400">
        <v>3229.3</v>
      </c>
      <c r="I400">
        <v>2691.28</v>
      </c>
      <c r="J400">
        <v>7683.59</v>
      </c>
      <c r="K400">
        <v>6032.21</v>
      </c>
      <c r="L400">
        <v>2621.99</v>
      </c>
      <c r="M400">
        <v>1973.02</v>
      </c>
      <c r="N400">
        <v>26938.44</v>
      </c>
      <c r="O400">
        <v>1104.02</v>
      </c>
      <c r="P400">
        <v>1094.99</v>
      </c>
      <c r="Q400">
        <v>1192</v>
      </c>
      <c r="R400">
        <v>1309.27</v>
      </c>
      <c r="S400">
        <v>1443.84</v>
      </c>
      <c r="T400">
        <v>967.83</v>
      </c>
      <c r="U400">
        <v>1357.1</v>
      </c>
      <c r="V400">
        <v>8469.05</v>
      </c>
      <c r="W400">
        <v>2137.05</v>
      </c>
      <c r="X400">
        <v>1752.8</v>
      </c>
      <c r="Y400">
        <v>2052.58</v>
      </c>
      <c r="Z400">
        <v>3006.22</v>
      </c>
      <c r="AA400">
        <v>2664.02</v>
      </c>
      <c r="AB400">
        <v>2610.31</v>
      </c>
      <c r="AC400">
        <v>1985.13</v>
      </c>
      <c r="AD400">
        <v>16208.11</v>
      </c>
      <c r="AE400">
        <v>1227.8</v>
      </c>
      <c r="AF400">
        <v>1094.99</v>
      </c>
      <c r="AG400">
        <v>1232.85</v>
      </c>
      <c r="AH400">
        <v>1217.85</v>
      </c>
      <c r="AI400">
        <v>1697.95</v>
      </c>
      <c r="AJ400">
        <v>1082.85</v>
      </c>
      <c r="AK400">
        <v>1424.55</v>
      </c>
      <c r="AL400">
        <v>8978.84</v>
      </c>
      <c r="AM400" t="s">
        <v>1077</v>
      </c>
      <c r="AO400">
        <v>10000</v>
      </c>
      <c r="AP400">
        <v>10000</v>
      </c>
      <c r="AQ400" t="s">
        <v>242</v>
      </c>
      <c r="AR400" t="s">
        <v>116</v>
      </c>
      <c r="AS400">
        <v>9</v>
      </c>
      <c r="AT400">
        <v>867.84</v>
      </c>
      <c r="AV400" t="s">
        <v>129</v>
      </c>
      <c r="AW400">
        <v>8469.05</v>
      </c>
      <c r="AX400">
        <v>8978.84</v>
      </c>
      <c r="AY400">
        <v>-10730.33</v>
      </c>
      <c r="AZ400">
        <v>-39.8327817052509</v>
      </c>
      <c r="BA400">
        <v>509.789999999997</v>
      </c>
      <c r="BB400">
        <v>6.01944728157228</v>
      </c>
      <c r="BC400">
        <v>0.314385317041373</v>
      </c>
      <c r="BD400">
        <v>0.553972054730625</v>
      </c>
      <c r="BE400">
        <v>0.239586737689253</v>
      </c>
      <c r="BF400">
        <v>0</v>
      </c>
    </row>
    <row r="401" spans="1:48" ht="15">
      <c r="A401" t="s">
        <v>1078</v>
      </c>
      <c r="B401">
        <v>6200</v>
      </c>
      <c r="C401">
        <v>1218</v>
      </c>
      <c r="D401" t="s">
        <v>113</v>
      </c>
      <c r="AM401" t="s">
        <v>1079</v>
      </c>
      <c r="AR401" t="s">
        <v>116</v>
      </c>
      <c r="AV401" t="s">
        <v>122</v>
      </c>
    </row>
    <row r="402" spans="1:58" ht="15">
      <c r="A402" t="s">
        <v>1080</v>
      </c>
      <c r="B402">
        <v>26305</v>
      </c>
      <c r="C402">
        <v>6036</v>
      </c>
      <c r="D402" t="s">
        <v>113</v>
      </c>
      <c r="F402" t="s">
        <v>116</v>
      </c>
      <c r="G402">
        <v>213358</v>
      </c>
      <c r="H402">
        <v>492623</v>
      </c>
      <c r="I402">
        <v>668121</v>
      </c>
      <c r="J402">
        <v>17890</v>
      </c>
      <c r="K402">
        <v>151185</v>
      </c>
      <c r="L402">
        <v>500757</v>
      </c>
      <c r="M402">
        <v>205242</v>
      </c>
      <c r="N402">
        <v>2249176</v>
      </c>
      <c r="O402">
        <v>183622</v>
      </c>
      <c r="P402">
        <v>227949</v>
      </c>
      <c r="Q402">
        <v>292522</v>
      </c>
      <c r="R402">
        <v>315687</v>
      </c>
      <c r="S402">
        <v>337201</v>
      </c>
      <c r="T402">
        <v>311319</v>
      </c>
      <c r="U402">
        <v>263010</v>
      </c>
      <c r="V402">
        <v>1931310</v>
      </c>
      <c r="W402">
        <v>179190</v>
      </c>
      <c r="X402">
        <v>182802</v>
      </c>
      <c r="Y402">
        <v>727305</v>
      </c>
      <c r="Z402">
        <v>110072</v>
      </c>
      <c r="AA402">
        <v>585598</v>
      </c>
      <c r="AB402">
        <v>261685</v>
      </c>
      <c r="AC402">
        <v>245479</v>
      </c>
      <c r="AD402">
        <v>2292131</v>
      </c>
      <c r="AE402">
        <v>192657</v>
      </c>
      <c r="AF402">
        <v>236954</v>
      </c>
      <c r="AG402">
        <v>295027</v>
      </c>
      <c r="AH402">
        <v>350040</v>
      </c>
      <c r="AI402">
        <v>333221</v>
      </c>
      <c r="AJ402">
        <v>333482</v>
      </c>
      <c r="AK402">
        <v>283405</v>
      </c>
      <c r="AL402">
        <v>2024786</v>
      </c>
      <c r="AP402">
        <v>350000</v>
      </c>
      <c r="AQ402" t="s">
        <v>242</v>
      </c>
      <c r="AR402" t="s">
        <v>116</v>
      </c>
      <c r="AS402">
        <v>943</v>
      </c>
      <c r="AT402">
        <v>278402.16</v>
      </c>
      <c r="AV402" t="s">
        <v>144</v>
      </c>
      <c r="AW402">
        <v>1931310</v>
      </c>
      <c r="AX402">
        <v>2024786</v>
      </c>
      <c r="AY402">
        <v>42955</v>
      </c>
      <c r="AZ402">
        <v>1.90981052616603</v>
      </c>
      <c r="BA402">
        <v>93476</v>
      </c>
      <c r="BB402">
        <v>4.84003085988267</v>
      </c>
      <c r="BC402">
        <v>0.858674465670983</v>
      </c>
      <c r="BD402">
        <v>0.883363996211386</v>
      </c>
      <c r="BE402">
        <v>0.0246895305404023</v>
      </c>
      <c r="BF402">
        <v>0</v>
      </c>
    </row>
    <row r="403" spans="1:58" ht="15">
      <c r="A403" t="s">
        <v>1081</v>
      </c>
      <c r="B403">
        <v>14415</v>
      </c>
      <c r="C403">
        <v>3040</v>
      </c>
      <c r="D403" t="s">
        <v>113</v>
      </c>
      <c r="G403">
        <v>244458.24</v>
      </c>
      <c r="H403">
        <v>145995.3</v>
      </c>
      <c r="I403">
        <v>200332.26</v>
      </c>
      <c r="J403">
        <v>40233.43</v>
      </c>
      <c r="K403">
        <v>210050.84</v>
      </c>
      <c r="L403">
        <v>60152.11</v>
      </c>
      <c r="M403">
        <v>148549.92</v>
      </c>
      <c r="N403">
        <v>1049772.1</v>
      </c>
      <c r="O403">
        <v>456334.57</v>
      </c>
      <c r="P403">
        <v>118651.86</v>
      </c>
      <c r="Q403">
        <v>136175.66</v>
      </c>
      <c r="R403">
        <v>130214.34</v>
      </c>
      <c r="S403">
        <v>173500.25</v>
      </c>
      <c r="T403">
        <v>170826.45</v>
      </c>
      <c r="U403">
        <v>137394.47</v>
      </c>
      <c r="V403">
        <v>1323097.6</v>
      </c>
      <c r="W403">
        <v>60885.35</v>
      </c>
      <c r="X403">
        <v>262240.86</v>
      </c>
      <c r="Y403">
        <v>252454.14</v>
      </c>
      <c r="Z403">
        <v>142652.05</v>
      </c>
      <c r="AA403">
        <v>119901.14</v>
      </c>
      <c r="AB403">
        <v>151861.95</v>
      </c>
      <c r="AC403">
        <v>144957.55</v>
      </c>
      <c r="AD403">
        <v>1134953.04</v>
      </c>
      <c r="AE403">
        <v>112672.8</v>
      </c>
      <c r="AF403">
        <v>103763.28</v>
      </c>
      <c r="AG403">
        <v>151728.57</v>
      </c>
      <c r="AH403">
        <v>157622.82</v>
      </c>
      <c r="AI403">
        <v>245210.29</v>
      </c>
      <c r="AJ403">
        <v>159709.94</v>
      </c>
      <c r="AK403">
        <v>248056.14</v>
      </c>
      <c r="AL403">
        <v>1178763.84</v>
      </c>
      <c r="AN403">
        <v>0</v>
      </c>
      <c r="AO403">
        <v>0</v>
      </c>
      <c r="AP403">
        <v>0</v>
      </c>
      <c r="AQ403" t="s">
        <v>319</v>
      </c>
      <c r="AR403" t="s">
        <v>116</v>
      </c>
      <c r="AS403">
        <v>548</v>
      </c>
      <c r="AT403">
        <v>144516.31</v>
      </c>
      <c r="AU403" t="s">
        <v>1082</v>
      </c>
      <c r="AV403" t="s">
        <v>144</v>
      </c>
      <c r="AW403">
        <v>1323097.6</v>
      </c>
      <c r="AX403">
        <v>1178763.84</v>
      </c>
      <c r="AY403">
        <v>85180.9399999999</v>
      </c>
      <c r="AZ403">
        <v>8.11423165085069</v>
      </c>
      <c r="BA403">
        <v>-144333.76</v>
      </c>
      <c r="BB403">
        <v>-10.9087764953999</v>
      </c>
      <c r="BC403">
        <v>1.26036651193149</v>
      </c>
      <c r="BD403">
        <v>1.03860142090108</v>
      </c>
      <c r="BE403">
        <v>-0.221765091030415</v>
      </c>
      <c r="BF403">
        <v>0</v>
      </c>
    </row>
    <row r="404" spans="1:58" ht="15">
      <c r="A404" t="s">
        <v>1083</v>
      </c>
      <c r="B404">
        <v>8770</v>
      </c>
      <c r="C404">
        <v>1578</v>
      </c>
      <c r="D404" t="s">
        <v>113</v>
      </c>
      <c r="G404">
        <v>56670.89</v>
      </c>
      <c r="H404">
        <v>62761.24</v>
      </c>
      <c r="I404">
        <v>112735.73</v>
      </c>
      <c r="J404">
        <v>91185.46</v>
      </c>
      <c r="K404">
        <v>71890.84</v>
      </c>
      <c r="L404">
        <v>68505.47</v>
      </c>
      <c r="M404">
        <v>73540.76</v>
      </c>
      <c r="N404">
        <v>537290.39</v>
      </c>
      <c r="O404">
        <v>54831.33</v>
      </c>
      <c r="P404">
        <v>62150.18</v>
      </c>
      <c r="Q404">
        <v>74333.04</v>
      </c>
      <c r="R404">
        <v>153682.71</v>
      </c>
      <c r="S404">
        <v>72755.44</v>
      </c>
      <c r="T404">
        <v>81287.01</v>
      </c>
      <c r="U404">
        <v>71847.94</v>
      </c>
      <c r="V404">
        <v>570887.65</v>
      </c>
      <c r="W404">
        <v>62541.41</v>
      </c>
      <c r="X404">
        <v>70973.52</v>
      </c>
      <c r="Y404">
        <v>73036.86</v>
      </c>
      <c r="Z404">
        <v>62891.76</v>
      </c>
      <c r="AA404">
        <v>86409.8</v>
      </c>
      <c r="AB404">
        <v>28055.27</v>
      </c>
      <c r="AC404">
        <v>25054.6</v>
      </c>
      <c r="AD404">
        <v>408963.22</v>
      </c>
      <c r="AE404">
        <v>66604.62</v>
      </c>
      <c r="AF404">
        <v>55225.68</v>
      </c>
      <c r="AG404">
        <v>66087.88</v>
      </c>
      <c r="AH404">
        <v>74556.04</v>
      </c>
      <c r="AI404">
        <v>74623.97</v>
      </c>
      <c r="AJ404">
        <v>78754.42</v>
      </c>
      <c r="AK404">
        <v>69259.26</v>
      </c>
      <c r="AL404">
        <v>485111.87</v>
      </c>
      <c r="AN404">
        <v>1686193.15</v>
      </c>
      <c r="AP404">
        <v>1686193.15</v>
      </c>
      <c r="AQ404" t="s">
        <v>115</v>
      </c>
      <c r="AR404" t="s">
        <v>116</v>
      </c>
      <c r="AS404">
        <v>41</v>
      </c>
      <c r="AT404">
        <v>6000</v>
      </c>
      <c r="AU404" t="s">
        <v>1084</v>
      </c>
      <c r="AV404" t="s">
        <v>122</v>
      </c>
      <c r="AW404">
        <v>570887.65</v>
      </c>
      <c r="AX404">
        <v>485111.87</v>
      </c>
      <c r="AY404">
        <v>-128327.17</v>
      </c>
      <c r="AZ404">
        <v>-23.8841364722715</v>
      </c>
      <c r="BA404">
        <v>-85775.78</v>
      </c>
      <c r="BB404">
        <v>-15.0249843379866</v>
      </c>
      <c r="BC404">
        <v>1.06253091554457</v>
      </c>
      <c r="BD404">
        <v>1.1861992626134</v>
      </c>
      <c r="BE404">
        <v>0.123668347068824</v>
      </c>
      <c r="BF404">
        <v>0</v>
      </c>
    </row>
    <row r="405" spans="1:58" ht="15">
      <c r="A405" t="s">
        <v>1085</v>
      </c>
      <c r="B405">
        <v>8800</v>
      </c>
      <c r="C405">
        <v>1545</v>
      </c>
      <c r="D405" t="s">
        <v>113</v>
      </c>
      <c r="G405">
        <v>100461.15</v>
      </c>
      <c r="H405">
        <v>76285.16</v>
      </c>
      <c r="I405">
        <v>87459.54</v>
      </c>
      <c r="J405">
        <v>98716.31</v>
      </c>
      <c r="K405">
        <v>89498.03</v>
      </c>
      <c r="L405">
        <v>102121.1</v>
      </c>
      <c r="M405">
        <v>97965.85</v>
      </c>
      <c r="N405">
        <v>652507.14</v>
      </c>
      <c r="O405">
        <v>67963.57</v>
      </c>
      <c r="P405">
        <v>68922.87</v>
      </c>
      <c r="Q405">
        <v>73774.46</v>
      </c>
      <c r="R405">
        <v>73006.43</v>
      </c>
      <c r="S405">
        <v>75085.75</v>
      </c>
      <c r="T405">
        <v>75000.18</v>
      </c>
      <c r="U405">
        <v>72900.27</v>
      </c>
      <c r="V405">
        <v>506653.53</v>
      </c>
      <c r="W405">
        <v>107064.85</v>
      </c>
      <c r="X405">
        <v>83415.92</v>
      </c>
      <c r="Y405">
        <v>68094.14</v>
      </c>
      <c r="Z405">
        <v>126308.51</v>
      </c>
      <c r="AA405">
        <v>88347.64</v>
      </c>
      <c r="AB405">
        <v>84585.99</v>
      </c>
      <c r="AC405">
        <v>93285.45</v>
      </c>
      <c r="AD405">
        <v>651102.5</v>
      </c>
      <c r="AE405">
        <v>59362.59</v>
      </c>
      <c r="AF405">
        <v>72163.41</v>
      </c>
      <c r="AG405">
        <v>70690.06</v>
      </c>
      <c r="AH405">
        <v>73898.62</v>
      </c>
      <c r="AI405">
        <v>70647.93</v>
      </c>
      <c r="AJ405">
        <v>71515.27</v>
      </c>
      <c r="AK405">
        <v>65486.3</v>
      </c>
      <c r="AL405">
        <v>483764.18</v>
      </c>
      <c r="AM405" t="s">
        <v>1086</v>
      </c>
      <c r="AQ405" t="s">
        <v>162</v>
      </c>
      <c r="AR405" t="s">
        <v>116</v>
      </c>
      <c r="AS405">
        <v>43</v>
      </c>
      <c r="AT405">
        <v>34204.4</v>
      </c>
      <c r="AU405" t="s">
        <v>1087</v>
      </c>
      <c r="AV405" t="s">
        <v>122</v>
      </c>
      <c r="AW405">
        <v>506653.53</v>
      </c>
      <c r="AX405">
        <v>483764.18</v>
      </c>
      <c r="AY405">
        <v>-1404.6399999999</v>
      </c>
      <c r="AZ405">
        <v>-0.21526814250644</v>
      </c>
      <c r="BA405">
        <v>-22889.35</v>
      </c>
      <c r="BB405">
        <v>-4.51775200303056</v>
      </c>
      <c r="BC405">
        <v>0.776472009179854</v>
      </c>
      <c r="BD405">
        <v>0.742992355274323</v>
      </c>
      <c r="BE405">
        <v>-0.0334796539055305</v>
      </c>
      <c r="BF405">
        <v>0</v>
      </c>
    </row>
    <row r="406" spans="1:48" ht="15">
      <c r="A406" t="s">
        <v>1088</v>
      </c>
      <c r="B406">
        <v>347631</v>
      </c>
      <c r="C406">
        <v>72450</v>
      </c>
      <c r="AM406" t="s">
        <v>1089</v>
      </c>
      <c r="AV406" t="s">
        <v>144</v>
      </c>
    </row>
    <row r="407" spans="1:58" ht="15">
      <c r="A407" t="s">
        <v>1090</v>
      </c>
      <c r="B407">
        <v>5173</v>
      </c>
      <c r="C407">
        <v>1349</v>
      </c>
      <c r="D407" t="s">
        <v>189</v>
      </c>
      <c r="E407" t="s">
        <v>1091</v>
      </c>
      <c r="F407" t="s">
        <v>116</v>
      </c>
      <c r="G407">
        <v>93969.64</v>
      </c>
      <c r="H407">
        <v>98123.94</v>
      </c>
      <c r="I407">
        <v>52691.47</v>
      </c>
      <c r="J407">
        <v>37784.05</v>
      </c>
      <c r="K407">
        <v>650205.24</v>
      </c>
      <c r="L407">
        <v>50264.5</v>
      </c>
      <c r="M407">
        <v>92693.82</v>
      </c>
      <c r="N407">
        <v>1075732.66</v>
      </c>
      <c r="O407">
        <v>71678.16</v>
      </c>
      <c r="P407">
        <v>95248.04</v>
      </c>
      <c r="Q407">
        <v>128431.09</v>
      </c>
      <c r="R407">
        <v>95074.85</v>
      </c>
      <c r="S407">
        <v>88067.24</v>
      </c>
      <c r="T407">
        <v>148804.31</v>
      </c>
      <c r="U407">
        <v>170194.99</v>
      </c>
      <c r="V407">
        <v>797498.68</v>
      </c>
      <c r="W407">
        <v>79921.05</v>
      </c>
      <c r="X407">
        <v>104663.87</v>
      </c>
      <c r="Y407">
        <v>235169.85</v>
      </c>
      <c r="Z407">
        <v>633568.08</v>
      </c>
      <c r="AA407">
        <v>86222.23</v>
      </c>
      <c r="AB407">
        <v>231819.13</v>
      </c>
      <c r="AC407">
        <v>82093.71</v>
      </c>
      <c r="AD407">
        <v>1453457.92</v>
      </c>
      <c r="AE407">
        <v>108658.58</v>
      </c>
      <c r="AF407">
        <v>89590.74</v>
      </c>
      <c r="AG407">
        <v>97172.19</v>
      </c>
      <c r="AH407">
        <v>94142.13</v>
      </c>
      <c r="AI407">
        <v>26029.6</v>
      </c>
      <c r="AJ407">
        <v>149703.37</v>
      </c>
      <c r="AK407">
        <v>131422.97</v>
      </c>
      <c r="AL407">
        <v>696719.58</v>
      </c>
      <c r="AM407" t="s">
        <v>1092</v>
      </c>
      <c r="AO407">
        <v>3019000</v>
      </c>
      <c r="AP407">
        <v>3019000</v>
      </c>
      <c r="AQ407" t="s">
        <v>120</v>
      </c>
      <c r="AR407" t="s">
        <v>116</v>
      </c>
      <c r="AS407">
        <v>120</v>
      </c>
      <c r="AT407">
        <v>38041.5</v>
      </c>
      <c r="AU407" t="s">
        <v>1093</v>
      </c>
      <c r="AV407" t="s">
        <v>122</v>
      </c>
      <c r="AW407">
        <v>797498.68</v>
      </c>
      <c r="AX407">
        <v>696719.58</v>
      </c>
      <c r="AY407">
        <v>377725.26</v>
      </c>
      <c r="AZ407">
        <v>35.1133022213902</v>
      </c>
      <c r="BA407">
        <v>-100779.1</v>
      </c>
      <c r="BB407">
        <v>-12.6368986591928</v>
      </c>
      <c r="BC407">
        <v>0.741353971720074</v>
      </c>
      <c r="BD407">
        <v>0.479353113986265</v>
      </c>
      <c r="BE407">
        <v>-0.262000857733809</v>
      </c>
      <c r="BF407">
        <v>0</v>
      </c>
    </row>
  </sheetData>
  <autoFilter ref="A1:BF407"/>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A6424-D54E-4C6D-8027-760F21C2A6D9}">
  <dimension ref="A1:E31"/>
  <sheetViews>
    <sheetView workbookViewId="0" topLeftCell="A1"/>
  </sheetViews>
  <sheetFormatPr defaultColWidth="9.140625" defaultRowHeight="15"/>
  <cols>
    <col min="1" max="1" width="26.28125" style="0" bestFit="1" customWidth="1"/>
    <col min="2" max="2" width="17.7109375" style="0" bestFit="1" customWidth="1"/>
    <col min="3" max="3" width="18.57421875" style="0" bestFit="1" customWidth="1"/>
    <col min="4" max="4" width="23.57421875" style="0" bestFit="1" customWidth="1"/>
    <col min="5" max="5" width="15.28125" style="0" bestFit="1" customWidth="1"/>
  </cols>
  <sheetData>
    <row r="1" spans="1:3" ht="18.95" thickBot="1">
      <c r="A1" s="69" t="s">
        <v>9</v>
      </c>
      <c r="B1" s="54"/>
      <c r="C1" s="54"/>
    </row>
    <row r="2" spans="1:4" ht="15.95" thickBot="1">
      <c r="A2" s="143" t="s">
        <v>1094</v>
      </c>
      <c r="B2" s="120"/>
      <c r="C2" s="120"/>
      <c r="D2" s="71"/>
    </row>
    <row r="3" spans="1:4" ht="15">
      <c r="A3" s="65" t="s">
        <v>111</v>
      </c>
      <c r="B3" s="138">
        <v>0</v>
      </c>
      <c r="C3" s="54"/>
      <c r="D3" s="55"/>
    </row>
    <row r="4" spans="1:4" ht="15" thickBot="1">
      <c r="A4" s="53"/>
      <c r="B4" s="54"/>
      <c r="C4" s="54"/>
      <c r="D4" s="55"/>
    </row>
    <row r="5" spans="1:4" ht="29.45" thickBot="1">
      <c r="A5" s="121" t="s">
        <v>1095</v>
      </c>
      <c r="B5" s="119" t="s">
        <v>1096</v>
      </c>
      <c r="C5" s="113" t="s">
        <v>1097</v>
      </c>
      <c r="D5" s="114" t="s">
        <v>1098</v>
      </c>
    </row>
    <row r="6" spans="1:4" ht="15">
      <c r="A6" s="76" t="s">
        <v>129</v>
      </c>
      <c r="B6" s="57">
        <v>103</v>
      </c>
      <c r="C6" s="139">
        <v>3006.613854368932</v>
      </c>
      <c r="D6" s="93">
        <v>4.4558526919626145</v>
      </c>
    </row>
    <row r="7" spans="1:4" ht="15">
      <c r="A7" s="76" t="s">
        <v>117</v>
      </c>
      <c r="B7" s="57">
        <v>45</v>
      </c>
      <c r="C7" s="139">
        <v>30251.81399999999</v>
      </c>
      <c r="D7" s="93">
        <v>6.887827600385348</v>
      </c>
    </row>
    <row r="8" spans="1:4" ht="15">
      <c r="A8" s="76" t="s">
        <v>122</v>
      </c>
      <c r="B8" s="57">
        <v>77</v>
      </c>
      <c r="C8" s="139">
        <v>104376.10274792518</v>
      </c>
      <c r="D8" s="93">
        <v>5.971666975353717</v>
      </c>
    </row>
    <row r="9" spans="1:4" ht="15">
      <c r="A9" s="76" t="s">
        <v>144</v>
      </c>
      <c r="B9" s="57">
        <v>121</v>
      </c>
      <c r="C9" s="139">
        <v>240230.78552334986</v>
      </c>
      <c r="D9" s="93">
        <v>4.4534094427254205</v>
      </c>
    </row>
    <row r="10" spans="1:4" ht="15" thickBot="1">
      <c r="A10" s="77" t="s">
        <v>1099</v>
      </c>
      <c r="B10" s="61">
        <v>346</v>
      </c>
      <c r="C10" s="140">
        <v>112069.06883501608</v>
      </c>
      <c r="D10" s="95">
        <v>5.108629968096823</v>
      </c>
    </row>
    <row r="11" ht="15" thickBot="1"/>
    <row r="12" spans="1:5" ht="15.95" thickBot="1">
      <c r="A12" s="143" t="s">
        <v>1100</v>
      </c>
      <c r="B12" s="120"/>
      <c r="C12" s="120"/>
      <c r="D12" s="120"/>
      <c r="E12" s="71"/>
    </row>
    <row r="13" spans="1:5" ht="29.45" thickBot="1">
      <c r="A13" s="121" t="s">
        <v>1095</v>
      </c>
      <c r="B13" s="119" t="s">
        <v>1096</v>
      </c>
      <c r="C13" s="113" t="s">
        <v>1101</v>
      </c>
      <c r="D13" s="120" t="s">
        <v>1102</v>
      </c>
      <c r="E13" s="114" t="s">
        <v>1103</v>
      </c>
    </row>
    <row r="14" spans="1:5" ht="15">
      <c r="A14" s="76" t="s">
        <v>129</v>
      </c>
      <c r="B14" s="57">
        <v>134</v>
      </c>
      <c r="C14" s="139">
        <v>5.022388059701493</v>
      </c>
      <c r="D14" s="57">
        <v>673</v>
      </c>
      <c r="E14" s="141">
        <v>565292.57</v>
      </c>
    </row>
    <row r="15" spans="1:5" ht="15">
      <c r="A15" s="76" t="s">
        <v>117</v>
      </c>
      <c r="B15" s="57">
        <v>51</v>
      </c>
      <c r="C15" s="139">
        <v>61.35294117647059</v>
      </c>
      <c r="D15" s="57">
        <v>3129</v>
      </c>
      <c r="E15" s="141">
        <v>1065665.16</v>
      </c>
    </row>
    <row r="16" spans="1:5" ht="15">
      <c r="A16" s="76" t="s">
        <v>122</v>
      </c>
      <c r="B16" s="57">
        <v>81</v>
      </c>
      <c r="C16" s="139">
        <v>150.30864197530863</v>
      </c>
      <c r="D16" s="57">
        <v>12175</v>
      </c>
      <c r="E16" s="141">
        <v>3367116.7500000005</v>
      </c>
    </row>
    <row r="17" spans="1:5" ht="15">
      <c r="A17" s="76" t="s">
        <v>144</v>
      </c>
      <c r="B17" s="57">
        <v>125</v>
      </c>
      <c r="C17" s="139">
        <v>582.64</v>
      </c>
      <c r="D17" s="57">
        <v>72830</v>
      </c>
      <c r="E17" s="141">
        <v>24985704.529999997</v>
      </c>
    </row>
    <row r="18" spans="1:5" ht="15" thickBot="1">
      <c r="A18" s="77" t="s">
        <v>1099</v>
      </c>
      <c r="B18" s="61">
        <v>391</v>
      </c>
      <c r="C18" s="140">
        <v>227.12787723785166</v>
      </c>
      <c r="D18" s="61">
        <v>88807</v>
      </c>
      <c r="E18" s="142">
        <v>29983779.009999994</v>
      </c>
    </row>
    <row r="19" ht="15" thickBot="1"/>
    <row r="20" spans="1:2" ht="15.95" thickBot="1">
      <c r="A20" s="143" t="s">
        <v>1104</v>
      </c>
      <c r="B20" s="71"/>
    </row>
    <row r="21" spans="1:2" ht="15">
      <c r="A21" s="65" t="s">
        <v>101</v>
      </c>
      <c r="B21" s="55" t="s">
        <v>1105</v>
      </c>
    </row>
    <row r="22" spans="1:2" ht="15" thickBot="1">
      <c r="A22" s="53"/>
      <c r="B22" s="55"/>
    </row>
    <row r="23" spans="1:2" ht="15" thickBot="1">
      <c r="A23" s="121" t="s">
        <v>1106</v>
      </c>
      <c r="B23" s="144" t="s">
        <v>1096</v>
      </c>
    </row>
    <row r="24" spans="1:2" ht="15">
      <c r="A24" s="76" t="s">
        <v>319</v>
      </c>
      <c r="B24" s="67">
        <v>12</v>
      </c>
    </row>
    <row r="25" spans="1:2" ht="15">
      <c r="A25" s="76" t="s">
        <v>242</v>
      </c>
      <c r="B25" s="67">
        <v>18</v>
      </c>
    </row>
    <row r="26" spans="1:2" ht="15">
      <c r="A26" s="76" t="s">
        <v>162</v>
      </c>
      <c r="B26" s="67">
        <v>12</v>
      </c>
    </row>
    <row r="27" spans="1:2" ht="15">
      <c r="A27" s="76" t="s">
        <v>132</v>
      </c>
      <c r="B27" s="67">
        <v>16</v>
      </c>
    </row>
    <row r="28" spans="1:2" ht="15">
      <c r="A28" s="76" t="s">
        <v>115</v>
      </c>
      <c r="B28" s="67">
        <v>77</v>
      </c>
    </row>
    <row r="29" spans="1:2" ht="15">
      <c r="A29" s="76" t="s">
        <v>120</v>
      </c>
      <c r="B29" s="67">
        <v>255</v>
      </c>
    </row>
    <row r="30" spans="1:2" ht="15">
      <c r="A30" s="76" t="s">
        <v>1107</v>
      </c>
      <c r="B30" s="67"/>
    </row>
    <row r="31" spans="1:2" ht="15" thickBot="1">
      <c r="A31" s="77" t="s">
        <v>1099</v>
      </c>
      <c r="B31" s="68">
        <v>390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41585-6822-4263-8819-1FBAACBCA328}">
  <dimension ref="A1:B59"/>
  <sheetViews>
    <sheetView workbookViewId="0" topLeftCell="A1"/>
  </sheetViews>
  <sheetFormatPr defaultColWidth="9.140625" defaultRowHeight="15"/>
  <cols>
    <col min="1" max="1" width="25.140625" style="0" bestFit="1" customWidth="1"/>
    <col min="2" max="2" width="53.28125" style="13" customWidth="1"/>
  </cols>
  <sheetData>
    <row r="1" spans="1:2" ht="15">
      <c r="A1" s="136" t="s">
        <v>1108</v>
      </c>
      <c r="B1" s="137" t="s">
        <v>1109</v>
      </c>
    </row>
    <row r="2" spans="1:2" ht="15">
      <c r="A2" t="s">
        <v>54</v>
      </c>
      <c r="B2" s="13" t="s">
        <v>1110</v>
      </c>
    </row>
    <row r="3" spans="1:2" ht="15">
      <c r="A3" t="s">
        <v>55</v>
      </c>
      <c r="B3" s="13" t="s">
        <v>1111</v>
      </c>
    </row>
    <row r="4" spans="1:2" ht="15">
      <c r="A4" t="s">
        <v>1112</v>
      </c>
      <c r="B4" s="13" t="s">
        <v>1113</v>
      </c>
    </row>
    <row r="5" spans="1:2" ht="15">
      <c r="A5" t="s">
        <v>57</v>
      </c>
      <c r="B5" s="13" t="s">
        <v>1114</v>
      </c>
    </row>
    <row r="6" spans="1:2" ht="15">
      <c r="A6" t="s">
        <v>58</v>
      </c>
      <c r="B6" s="13" t="s">
        <v>1115</v>
      </c>
    </row>
    <row r="7" spans="1:2" ht="29.1">
      <c r="A7" t="s">
        <v>59</v>
      </c>
      <c r="B7" s="13" t="s">
        <v>1116</v>
      </c>
    </row>
    <row r="8" spans="1:2" ht="15">
      <c r="A8" t="s">
        <v>60</v>
      </c>
      <c r="B8" s="13" t="s">
        <v>1117</v>
      </c>
    </row>
    <row r="9" spans="1:2" ht="15">
      <c r="A9" t="s">
        <v>61</v>
      </c>
      <c r="B9" s="13" t="s">
        <v>1118</v>
      </c>
    </row>
    <row r="10" spans="1:2" ht="15">
      <c r="A10" t="s">
        <v>62</v>
      </c>
      <c r="B10" s="13" t="s">
        <v>1119</v>
      </c>
    </row>
    <row r="11" spans="1:2" ht="15">
      <c r="A11" t="s">
        <v>63</v>
      </c>
      <c r="B11" s="13" t="s">
        <v>1120</v>
      </c>
    </row>
    <row r="12" spans="1:2" ht="15">
      <c r="A12" t="s">
        <v>64</v>
      </c>
      <c r="B12" s="13" t="s">
        <v>1121</v>
      </c>
    </row>
    <row r="13" spans="1:2" ht="15">
      <c r="A13" t="s">
        <v>65</v>
      </c>
      <c r="B13" s="13" t="s">
        <v>1122</v>
      </c>
    </row>
    <row r="14" spans="1:2" ht="15">
      <c r="A14" t="s">
        <v>66</v>
      </c>
      <c r="B14" s="13" t="s">
        <v>1123</v>
      </c>
    </row>
    <row r="15" spans="1:2" ht="29.1">
      <c r="A15" t="s">
        <v>67</v>
      </c>
      <c r="B15" s="13" t="s">
        <v>1124</v>
      </c>
    </row>
    <row r="16" spans="1:2" ht="15">
      <c r="A16" t="s">
        <v>68</v>
      </c>
      <c r="B16" s="13" t="s">
        <v>1125</v>
      </c>
    </row>
    <row r="17" spans="1:2" ht="15">
      <c r="A17" t="s">
        <v>69</v>
      </c>
      <c r="B17" s="13" t="s">
        <v>1126</v>
      </c>
    </row>
    <row r="18" spans="1:2" ht="15">
      <c r="A18" t="s">
        <v>70</v>
      </c>
      <c r="B18" s="13" t="s">
        <v>1127</v>
      </c>
    </row>
    <row r="19" spans="1:2" ht="15">
      <c r="A19" t="s">
        <v>71</v>
      </c>
      <c r="B19" s="13" t="s">
        <v>1128</v>
      </c>
    </row>
    <row r="20" spans="1:2" ht="15">
      <c r="A20" t="s">
        <v>72</v>
      </c>
      <c r="B20" s="13" t="s">
        <v>1129</v>
      </c>
    </row>
    <row r="21" spans="1:2" ht="15">
      <c r="A21" t="s">
        <v>73</v>
      </c>
      <c r="B21" s="13" t="s">
        <v>1130</v>
      </c>
    </row>
    <row r="22" spans="1:2" ht="15">
      <c r="A22" t="s">
        <v>74</v>
      </c>
      <c r="B22" s="13" t="s">
        <v>1131</v>
      </c>
    </row>
    <row r="23" spans="1:2" ht="29.1">
      <c r="A23" t="s">
        <v>75</v>
      </c>
      <c r="B23" s="13" t="s">
        <v>1132</v>
      </c>
    </row>
    <row r="24" spans="1:2" ht="15">
      <c r="A24" t="s">
        <v>76</v>
      </c>
      <c r="B24" s="13" t="s">
        <v>1133</v>
      </c>
    </row>
    <row r="25" spans="1:2" ht="15">
      <c r="A25" t="s">
        <v>77</v>
      </c>
      <c r="B25" s="13" t="s">
        <v>1134</v>
      </c>
    </row>
    <row r="26" spans="1:2" ht="15">
      <c r="A26" t="s">
        <v>78</v>
      </c>
      <c r="B26" s="13" t="s">
        <v>1135</v>
      </c>
    </row>
    <row r="27" spans="1:2" ht="15">
      <c r="A27" t="s">
        <v>79</v>
      </c>
      <c r="B27" s="13" t="s">
        <v>1136</v>
      </c>
    </row>
    <row r="28" spans="1:2" ht="15">
      <c r="A28" t="s">
        <v>80</v>
      </c>
      <c r="B28" s="13" t="s">
        <v>1137</v>
      </c>
    </row>
    <row r="29" spans="1:2" ht="15">
      <c r="A29" t="s">
        <v>81</v>
      </c>
      <c r="B29" s="13" t="s">
        <v>1138</v>
      </c>
    </row>
    <row r="30" spans="1:2" ht="15">
      <c r="A30" t="s">
        <v>82</v>
      </c>
      <c r="B30" s="13" t="s">
        <v>1139</v>
      </c>
    </row>
    <row r="31" spans="1:2" ht="29.1">
      <c r="A31" t="s">
        <v>83</v>
      </c>
      <c r="B31" s="13" t="s">
        <v>1140</v>
      </c>
    </row>
    <row r="32" spans="1:2" ht="15">
      <c r="A32" t="s">
        <v>84</v>
      </c>
      <c r="B32" s="13" t="s">
        <v>1141</v>
      </c>
    </row>
    <row r="33" spans="1:2" ht="15">
      <c r="A33" t="s">
        <v>85</v>
      </c>
      <c r="B33" s="13" t="s">
        <v>1142</v>
      </c>
    </row>
    <row r="34" spans="1:2" ht="15">
      <c r="A34" t="s">
        <v>86</v>
      </c>
      <c r="B34" s="13" t="s">
        <v>1143</v>
      </c>
    </row>
    <row r="35" spans="1:2" ht="15">
      <c r="A35" t="s">
        <v>87</v>
      </c>
      <c r="B35" s="13" t="s">
        <v>1144</v>
      </c>
    </row>
    <row r="36" spans="1:2" ht="15">
      <c r="A36" t="s">
        <v>88</v>
      </c>
      <c r="B36" s="13" t="s">
        <v>1145</v>
      </c>
    </row>
    <row r="37" spans="1:2" ht="15">
      <c r="A37" t="s">
        <v>89</v>
      </c>
      <c r="B37" s="13" t="s">
        <v>1146</v>
      </c>
    </row>
    <row r="38" spans="1:2" ht="15">
      <c r="A38" t="s">
        <v>90</v>
      </c>
      <c r="B38" s="13" t="s">
        <v>1147</v>
      </c>
    </row>
    <row r="39" spans="1:2" ht="29.1">
      <c r="A39" t="s">
        <v>91</v>
      </c>
      <c r="B39" s="13" t="s">
        <v>1148</v>
      </c>
    </row>
    <row r="40" spans="1:2" ht="15">
      <c r="A40" t="s">
        <v>92</v>
      </c>
      <c r="B40" s="13" t="s">
        <v>1149</v>
      </c>
    </row>
    <row r="41" spans="1:2" ht="15">
      <c r="A41" t="s">
        <v>93</v>
      </c>
      <c r="B41" s="13" t="s">
        <v>1150</v>
      </c>
    </row>
    <row r="42" spans="1:2" ht="15">
      <c r="A42" t="s">
        <v>94</v>
      </c>
      <c r="B42" s="13" t="s">
        <v>1151</v>
      </c>
    </row>
    <row r="43" spans="1:2" ht="15">
      <c r="A43" t="s">
        <v>95</v>
      </c>
      <c r="B43" s="13" t="s">
        <v>1152</v>
      </c>
    </row>
    <row r="44" spans="1:2" ht="57.95">
      <c r="A44" t="s">
        <v>96</v>
      </c>
      <c r="B44" s="13" t="s">
        <v>1153</v>
      </c>
    </row>
    <row r="45" spans="1:2" ht="29.1">
      <c r="A45" t="s">
        <v>97</v>
      </c>
      <c r="B45" s="13" t="s">
        <v>1154</v>
      </c>
    </row>
    <row r="46" spans="1:2" ht="29.1">
      <c r="A46" t="s">
        <v>98</v>
      </c>
      <c r="B46" s="13" t="s">
        <v>1155</v>
      </c>
    </row>
    <row r="47" spans="1:2" ht="15">
      <c r="A47" t="s">
        <v>99</v>
      </c>
      <c r="B47" s="13" t="s">
        <v>1156</v>
      </c>
    </row>
    <row r="48" spans="1:2" ht="29.1">
      <c r="A48" t="s">
        <v>100</v>
      </c>
      <c r="B48" s="13" t="s">
        <v>1157</v>
      </c>
    </row>
    <row r="49" spans="1:2" ht="29.1">
      <c r="A49" s="37" t="s">
        <v>1158</v>
      </c>
      <c r="B49" s="26" t="s">
        <v>1159</v>
      </c>
    </row>
    <row r="50" spans="1:2" ht="43.5">
      <c r="A50" s="37" t="s">
        <v>102</v>
      </c>
      <c r="B50" s="13" t="s">
        <v>1160</v>
      </c>
    </row>
    <row r="51" spans="1:2" ht="43.5">
      <c r="A51" s="37" t="s">
        <v>103</v>
      </c>
      <c r="B51" s="13" t="s">
        <v>1161</v>
      </c>
    </row>
    <row r="52" spans="1:2" ht="15">
      <c r="A52" s="37" t="s">
        <v>104</v>
      </c>
      <c r="B52" s="13" t="s">
        <v>1162</v>
      </c>
    </row>
    <row r="53" spans="1:2" ht="15">
      <c r="A53" s="37" t="s">
        <v>105</v>
      </c>
      <c r="B53" s="13" t="s">
        <v>1163</v>
      </c>
    </row>
    <row r="54" spans="1:2" ht="15">
      <c r="A54" s="37" t="s">
        <v>106</v>
      </c>
      <c r="B54" s="13" t="s">
        <v>1164</v>
      </c>
    </row>
    <row r="55" spans="1:2" ht="15">
      <c r="A55" s="37" t="s">
        <v>107</v>
      </c>
      <c r="B55" s="13" t="s">
        <v>1165</v>
      </c>
    </row>
    <row r="56" spans="1:2" ht="15">
      <c r="A56" s="37" t="s">
        <v>108</v>
      </c>
      <c r="B56" s="13" t="s">
        <v>1166</v>
      </c>
    </row>
    <row r="57" spans="1:2" ht="15">
      <c r="A57" s="37" t="s">
        <v>109</v>
      </c>
      <c r="B57" s="13" t="s">
        <v>1167</v>
      </c>
    </row>
    <row r="58" spans="1:2" ht="15">
      <c r="A58" s="37" t="s">
        <v>110</v>
      </c>
      <c r="B58" s="13" t="s">
        <v>1168</v>
      </c>
    </row>
    <row r="59" spans="1:2" ht="57.95">
      <c r="A59" s="37" t="s">
        <v>111</v>
      </c>
      <c r="B59" s="13" t="s">
        <v>1169</v>
      </c>
    </row>
  </sheetData>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4E31F-650E-4C41-AA40-7E77CF083982}">
  <dimension ref="A1:Z238"/>
  <sheetViews>
    <sheetView workbookViewId="0" topLeftCell="A1">
      <pane ySplit="1" topLeftCell="A2" activePane="bottomLeft" state="frozen"/>
      <selection pane="bottomLeft" activeCell="A2" sqref="A2"/>
    </sheetView>
  </sheetViews>
  <sheetFormatPr defaultColWidth="8.7109375" defaultRowHeight="15"/>
  <cols>
    <col min="1" max="1" width="8.7109375" style="14" customWidth="1"/>
    <col min="2" max="2" width="10.7109375" style="14" bestFit="1" customWidth="1"/>
    <col min="3" max="3" width="8.7109375" style="32" customWidth="1"/>
    <col min="4" max="4" width="8.7109375" style="14" customWidth="1"/>
    <col min="5" max="5" width="12.421875" style="14" customWidth="1"/>
    <col min="6" max="6" width="8.7109375" style="14" customWidth="1"/>
    <col min="7" max="7" width="8.7109375" style="49" customWidth="1"/>
    <col min="8" max="14" width="8.7109375" style="14" customWidth="1"/>
    <col min="15" max="15" width="22.421875" style="14" bestFit="1" customWidth="1"/>
    <col min="16" max="16" width="17.8515625" style="14" bestFit="1" customWidth="1"/>
    <col min="17" max="18" width="18.140625" style="14" bestFit="1" customWidth="1"/>
    <col min="19" max="21" width="8.7109375" style="14" customWidth="1"/>
    <col min="22" max="22" width="13.140625" style="14" customWidth="1"/>
    <col min="23" max="23" width="8.7109375" style="16" customWidth="1"/>
    <col min="24" max="25" width="8.7109375" style="10" customWidth="1"/>
    <col min="27" max="16384" width="8.7109375" style="14" customWidth="1"/>
  </cols>
  <sheetData>
    <row r="1" spans="1:26" s="22" customFormat="1" ht="15">
      <c r="A1" s="3" t="s">
        <v>1170</v>
      </c>
      <c r="B1" s="3" t="s">
        <v>1171</v>
      </c>
      <c r="C1" s="31" t="s">
        <v>1172</v>
      </c>
      <c r="D1" s="3" t="s">
        <v>1173</v>
      </c>
      <c r="E1" s="3" t="s">
        <v>1174</v>
      </c>
      <c r="F1" s="3" t="s">
        <v>1175</v>
      </c>
      <c r="G1" s="48" t="s">
        <v>1176</v>
      </c>
      <c r="H1" s="3" t="s">
        <v>1177</v>
      </c>
      <c r="I1" s="3" t="s">
        <v>1178</v>
      </c>
      <c r="J1" s="3" t="s">
        <v>1179</v>
      </c>
      <c r="K1" s="3" t="s">
        <v>1180</v>
      </c>
      <c r="L1" s="3" t="s">
        <v>1181</v>
      </c>
      <c r="M1" s="3" t="s">
        <v>1182</v>
      </c>
      <c r="N1" s="3" t="s">
        <v>1183</v>
      </c>
      <c r="O1" s="3" t="s">
        <v>1184</v>
      </c>
      <c r="P1" s="3" t="s">
        <v>1185</v>
      </c>
      <c r="Q1" s="3" t="s">
        <v>1186</v>
      </c>
      <c r="R1" s="3" t="s">
        <v>1187</v>
      </c>
      <c r="S1" s="3" t="s">
        <v>1188</v>
      </c>
      <c r="T1" s="3" t="s">
        <v>1189</v>
      </c>
      <c r="U1" s="3" t="s">
        <v>1190</v>
      </c>
      <c r="V1" s="3" t="s">
        <v>1158</v>
      </c>
      <c r="W1" s="33" t="s">
        <v>1191</v>
      </c>
      <c r="X1" s="33" t="s">
        <v>1192</v>
      </c>
      <c r="Y1" s="33" t="s">
        <v>1193</v>
      </c>
      <c r="Z1" s="3" t="s">
        <v>111</v>
      </c>
    </row>
    <row r="2" spans="1:26" ht="15">
      <c r="A2">
        <v>2</v>
      </c>
      <c r="B2" t="s">
        <v>1194</v>
      </c>
      <c r="C2" s="28">
        <v>1</v>
      </c>
      <c r="D2">
        <v>0</v>
      </c>
      <c r="E2">
        <f aca="true" t="shared" si="0" ref="E2:E65">IF(OR(ISBLANK(D2),ISBLANK(B2)),"",C2*D2)</f>
        <v>0</v>
      </c>
      <c r="F2" t="s">
        <v>1195</v>
      </c>
      <c r="G2" s="9">
        <f aca="true" t="shared" si="1" ref="G2:G42">IF(AND(OR(D2=0,ISBLANK(D2)),OR(F2="0-10%",ISBLANK(F2))),0,F2)</f>
        <v>0</v>
      </c>
      <c r="H2">
        <f>VLOOKUP(G2,'Lookup Tables'!$D$2:$E$6,2,FALSE)</f>
        <v>0</v>
      </c>
      <c r="I2">
        <f aca="true" t="shared" si="2" ref="I2:I42">IF(H2=0,0,E2)</f>
        <v>0</v>
      </c>
      <c r="J2" t="s">
        <v>1195</v>
      </c>
      <c r="K2" t="s">
        <v>1195</v>
      </c>
      <c r="L2" t="s">
        <v>1196</v>
      </c>
      <c r="M2" t="s">
        <v>1197</v>
      </c>
      <c r="N2" t="s">
        <v>1197</v>
      </c>
      <c r="O2" t="s">
        <v>1197</v>
      </c>
      <c r="P2" t="s">
        <v>1197</v>
      </c>
      <c r="Q2" t="s">
        <v>1197</v>
      </c>
      <c r="R2"/>
      <c r="S2" t="s">
        <v>1198</v>
      </c>
      <c r="T2" t="s">
        <v>1199</v>
      </c>
      <c r="U2">
        <v>2360</v>
      </c>
      <c r="V2" t="s">
        <v>117</v>
      </c>
      <c r="W2" s="10">
        <v>7.13501646542261</v>
      </c>
      <c r="X2" s="10">
        <v>0</v>
      </c>
      <c r="Y2" s="10">
        <v>19.5512820512821</v>
      </c>
      <c r="Z2">
        <v>0</v>
      </c>
    </row>
    <row r="3" spans="1:26" ht="15">
      <c r="A3">
        <v>4</v>
      </c>
      <c r="B3" t="s">
        <v>1194</v>
      </c>
      <c r="C3" s="28">
        <v>1</v>
      </c>
      <c r="D3">
        <v>1900</v>
      </c>
      <c r="E3">
        <f t="shared" si="0"/>
        <v>1900</v>
      </c>
      <c r="F3" t="s">
        <v>1200</v>
      </c>
      <c r="G3" s="9" t="str">
        <f t="shared" si="1"/>
        <v>21-30%</v>
      </c>
      <c r="H3">
        <f>VLOOKUP(G3,'Lookup Tables'!$D$2:$E$6,2,FALSE)</f>
        <v>25</v>
      </c>
      <c r="I3">
        <f t="shared" si="2"/>
        <v>1900</v>
      </c>
      <c r="J3" t="s">
        <v>1201</v>
      </c>
      <c r="K3" t="s">
        <v>1195</v>
      </c>
      <c r="L3" t="s">
        <v>1202</v>
      </c>
      <c r="M3" t="s">
        <v>1197</v>
      </c>
      <c r="N3" t="s">
        <v>1197</v>
      </c>
      <c r="O3" t="s">
        <v>1197</v>
      </c>
      <c r="P3" t="s">
        <v>1197</v>
      </c>
      <c r="Q3" t="s">
        <v>1197</v>
      </c>
      <c r="R3" t="s">
        <v>1203</v>
      </c>
      <c r="S3" t="s">
        <v>1204</v>
      </c>
      <c r="T3" t="s">
        <v>1205</v>
      </c>
      <c r="U3">
        <v>66</v>
      </c>
      <c r="V3" t="s">
        <v>129</v>
      </c>
      <c r="W3" s="10">
        <v>3.36134453781513</v>
      </c>
      <c r="X3" s="10">
        <v>0</v>
      </c>
      <c r="Y3" s="10">
        <v>0</v>
      </c>
      <c r="Z3">
        <v>0</v>
      </c>
    </row>
    <row r="4" spans="1:26" ht="15">
      <c r="A4">
        <v>5</v>
      </c>
      <c r="B4" t="s">
        <v>1194</v>
      </c>
      <c r="C4" s="28">
        <v>1</v>
      </c>
      <c r="D4">
        <v>4690</v>
      </c>
      <c r="E4">
        <f t="shared" si="0"/>
        <v>4690</v>
      </c>
      <c r="F4" t="s">
        <v>1201</v>
      </c>
      <c r="G4" s="9" t="str">
        <f t="shared" si="1"/>
        <v>Over 30%</v>
      </c>
      <c r="H4">
        <f>VLOOKUP(G4,'Lookup Tables'!$D$2:$E$6,2,FALSE)</f>
        <v>40</v>
      </c>
      <c r="I4">
        <f t="shared" si="2"/>
        <v>4690</v>
      </c>
      <c r="J4" t="s">
        <v>1201</v>
      </c>
      <c r="K4" t="s">
        <v>1195</v>
      </c>
      <c r="L4" t="s">
        <v>1196</v>
      </c>
      <c r="M4"/>
      <c r="N4"/>
      <c r="O4"/>
      <c r="P4" t="s">
        <v>1197</v>
      </c>
      <c r="Q4" t="s">
        <v>1197</v>
      </c>
      <c r="R4"/>
      <c r="S4"/>
      <c r="T4" t="s">
        <v>1206</v>
      </c>
      <c r="U4">
        <v>386</v>
      </c>
      <c r="V4" t="s">
        <v>129</v>
      </c>
      <c r="W4" s="10"/>
      <c r="Y4" s="10">
        <v>0</v>
      </c>
      <c r="Z4">
        <v>1</v>
      </c>
    </row>
    <row r="5" spans="1:26" ht="15">
      <c r="A5">
        <v>7</v>
      </c>
      <c r="B5" t="s">
        <v>1207</v>
      </c>
      <c r="C5" s="28">
        <v>0.5</v>
      </c>
      <c r="D5">
        <v>0</v>
      </c>
      <c r="E5">
        <f t="shared" si="0"/>
        <v>0</v>
      </c>
      <c r="F5" t="s">
        <v>1195</v>
      </c>
      <c r="G5" s="9">
        <f t="shared" si="1"/>
        <v>0</v>
      </c>
      <c r="H5">
        <f>VLOOKUP(G5,'Lookup Tables'!$D$2:$E$6,2,FALSE)</f>
        <v>0</v>
      </c>
      <c r="I5">
        <f t="shared" si="2"/>
        <v>0</v>
      </c>
      <c r="J5" t="s">
        <v>1195</v>
      </c>
      <c r="K5" t="s">
        <v>1195</v>
      </c>
      <c r="L5" t="s">
        <v>1208</v>
      </c>
      <c r="M5" t="s">
        <v>1197</v>
      </c>
      <c r="N5" t="s">
        <v>1197</v>
      </c>
      <c r="O5" t="s">
        <v>1197</v>
      </c>
      <c r="P5" t="s">
        <v>1197</v>
      </c>
      <c r="Q5" t="s">
        <v>1197</v>
      </c>
      <c r="R5"/>
      <c r="S5"/>
      <c r="T5" t="s">
        <v>1209</v>
      </c>
      <c r="U5">
        <v>7560</v>
      </c>
      <c r="V5" t="s">
        <v>122</v>
      </c>
      <c r="W5" s="10">
        <v>11.4207728774601</v>
      </c>
      <c r="X5" s="10">
        <v>0</v>
      </c>
      <c r="Y5" s="10">
        <v>5.39305301645338</v>
      </c>
      <c r="Z5">
        <v>0</v>
      </c>
    </row>
    <row r="6" spans="1:26" ht="15">
      <c r="A6">
        <v>9</v>
      </c>
      <c r="B6" t="s">
        <v>1194</v>
      </c>
      <c r="C6" s="28">
        <v>1</v>
      </c>
      <c r="D6">
        <v>350</v>
      </c>
      <c r="E6">
        <f t="shared" si="0"/>
        <v>350</v>
      </c>
      <c r="F6" t="s">
        <v>1210</v>
      </c>
      <c r="G6" s="9" t="str">
        <f t="shared" si="1"/>
        <v>11-20%</v>
      </c>
      <c r="H6">
        <f>VLOOKUP(G6,'Lookup Tables'!$D$2:$E$6,2,FALSE)</f>
        <v>15</v>
      </c>
      <c r="I6">
        <f t="shared" si="2"/>
        <v>350</v>
      </c>
      <c r="J6" t="s">
        <v>1195</v>
      </c>
      <c r="K6"/>
      <c r="L6" t="s">
        <v>1202</v>
      </c>
      <c r="M6" t="s">
        <v>1197</v>
      </c>
      <c r="N6" t="s">
        <v>1197</v>
      </c>
      <c r="O6" t="s">
        <v>1197</v>
      </c>
      <c r="P6" t="s">
        <v>1197</v>
      </c>
      <c r="Q6" t="s">
        <v>1197</v>
      </c>
      <c r="R6"/>
      <c r="S6"/>
      <c r="T6" t="s">
        <v>1211</v>
      </c>
      <c r="U6">
        <v>50</v>
      </c>
      <c r="V6" t="s">
        <v>129</v>
      </c>
      <c r="W6" s="10">
        <v>27.5318829707427</v>
      </c>
      <c r="X6" s="10">
        <v>0</v>
      </c>
      <c r="Z6">
        <v>0</v>
      </c>
    </row>
    <row r="7" spans="1:26" ht="15">
      <c r="A7">
        <v>10</v>
      </c>
      <c r="B7" t="s">
        <v>1207</v>
      </c>
      <c r="C7" s="28">
        <v>0.5</v>
      </c>
      <c r="D7">
        <v>125800</v>
      </c>
      <c r="E7">
        <f t="shared" si="0"/>
        <v>62900</v>
      </c>
      <c r="F7" t="s">
        <v>1195</v>
      </c>
      <c r="G7" s="9" t="str">
        <f t="shared" si="1"/>
        <v>0-10%</v>
      </c>
      <c r="H7">
        <f>VLOOKUP(G7,'Lookup Tables'!$D$2:$E$6,2,FALSE)</f>
        <v>5</v>
      </c>
      <c r="I7">
        <f t="shared" si="2"/>
        <v>62900</v>
      </c>
      <c r="J7" t="s">
        <v>1195</v>
      </c>
      <c r="K7" t="s">
        <v>1212</v>
      </c>
      <c r="L7" t="s">
        <v>1202</v>
      </c>
      <c r="M7" t="s">
        <v>1197</v>
      </c>
      <c r="N7" t="s">
        <v>1197</v>
      </c>
      <c r="O7" t="s">
        <v>1197</v>
      </c>
      <c r="P7" t="s">
        <v>1197</v>
      </c>
      <c r="Q7" t="s">
        <v>1197</v>
      </c>
      <c r="R7" t="s">
        <v>1203</v>
      </c>
      <c r="S7" t="s">
        <v>1213</v>
      </c>
      <c r="T7"/>
      <c r="U7">
        <v>57678</v>
      </c>
      <c r="V7" t="s">
        <v>1214</v>
      </c>
      <c r="W7" s="10">
        <v>15.458418998242</v>
      </c>
      <c r="X7" s="10">
        <v>76.3685821149269</v>
      </c>
      <c r="Y7" s="10">
        <v>8.18787418838013</v>
      </c>
      <c r="Z7">
        <v>0</v>
      </c>
    </row>
    <row r="8" spans="1:26" ht="15">
      <c r="A8">
        <v>11</v>
      </c>
      <c r="B8"/>
      <c r="C8" s="28">
        <v>0</v>
      </c>
      <c r="D8">
        <v>0</v>
      </c>
      <c r="E8" t="str">
        <f t="shared" si="0"/>
        <v/>
      </c>
      <c r="F8" t="s">
        <v>1195</v>
      </c>
      <c r="G8" s="9">
        <f t="shared" si="1"/>
        <v>0</v>
      </c>
      <c r="H8">
        <f>VLOOKUP(G8,'Lookup Tables'!$D$2:$E$6,2,FALSE)</f>
        <v>0</v>
      </c>
      <c r="I8">
        <f t="shared" si="2"/>
        <v>0</v>
      </c>
      <c r="J8" t="s">
        <v>1195</v>
      </c>
      <c r="K8" t="s">
        <v>1195</v>
      </c>
      <c r="L8" t="s">
        <v>1196</v>
      </c>
      <c r="M8"/>
      <c r="N8"/>
      <c r="O8"/>
      <c r="P8"/>
      <c r="Q8"/>
      <c r="R8"/>
      <c r="S8"/>
      <c r="T8" t="s">
        <v>1215</v>
      </c>
      <c r="U8">
        <v>92</v>
      </c>
      <c r="V8" t="s">
        <v>129</v>
      </c>
      <c r="W8" s="10">
        <v>2.32558139534884</v>
      </c>
      <c r="X8" s="10">
        <v>0</v>
      </c>
      <c r="Y8" s="10">
        <v>0</v>
      </c>
      <c r="Z8">
        <v>0</v>
      </c>
    </row>
    <row r="9" spans="1:26" ht="15">
      <c r="A9">
        <v>13</v>
      </c>
      <c r="B9" t="s">
        <v>1194</v>
      </c>
      <c r="C9" s="28">
        <v>1</v>
      </c>
      <c r="D9">
        <v>335</v>
      </c>
      <c r="E9">
        <f t="shared" si="0"/>
        <v>335</v>
      </c>
      <c r="F9" t="s">
        <v>1195</v>
      </c>
      <c r="G9" s="9" t="str">
        <f t="shared" si="1"/>
        <v>0-10%</v>
      </c>
      <c r="H9">
        <f>VLOOKUP(G9,'Lookup Tables'!$D$2:$E$6,2,FALSE)</f>
        <v>5</v>
      </c>
      <c r="I9">
        <f t="shared" si="2"/>
        <v>335</v>
      </c>
      <c r="J9" t="s">
        <v>1195</v>
      </c>
      <c r="K9"/>
      <c r="L9" t="s">
        <v>1216</v>
      </c>
      <c r="M9" t="s">
        <v>1197</v>
      </c>
      <c r="N9" t="s">
        <v>1197</v>
      </c>
      <c r="O9" t="s">
        <v>1197</v>
      </c>
      <c r="P9" t="s">
        <v>1197</v>
      </c>
      <c r="Q9" t="s">
        <v>1197</v>
      </c>
      <c r="R9"/>
      <c r="S9"/>
      <c r="T9" t="s">
        <v>1217</v>
      </c>
      <c r="U9">
        <v>361</v>
      </c>
      <c r="V9" t="s">
        <v>129</v>
      </c>
      <c r="W9" s="10">
        <v>32.5949367088608</v>
      </c>
      <c r="X9" s="10">
        <v>0</v>
      </c>
      <c r="Y9" s="10">
        <v>4.01785714285714</v>
      </c>
      <c r="Z9">
        <v>0</v>
      </c>
    </row>
    <row r="10" spans="1:26" ht="15">
      <c r="A10">
        <v>14</v>
      </c>
      <c r="B10" t="s">
        <v>1194</v>
      </c>
      <c r="C10" s="28">
        <v>1</v>
      </c>
      <c r="D10">
        <v>6790</v>
      </c>
      <c r="E10">
        <f t="shared" si="0"/>
        <v>6790</v>
      </c>
      <c r="F10" t="s">
        <v>1210</v>
      </c>
      <c r="G10" s="9" t="str">
        <f t="shared" si="1"/>
        <v>11-20%</v>
      </c>
      <c r="H10">
        <f>VLOOKUP(G10,'Lookup Tables'!$D$2:$E$6,2,FALSE)</f>
        <v>15</v>
      </c>
      <c r="I10">
        <f t="shared" si="2"/>
        <v>6790</v>
      </c>
      <c r="J10" t="s">
        <v>1210</v>
      </c>
      <c r="K10" t="s">
        <v>1210</v>
      </c>
      <c r="L10" t="s">
        <v>1202</v>
      </c>
      <c r="M10" t="s">
        <v>1197</v>
      </c>
      <c r="N10" t="s">
        <v>1197</v>
      </c>
      <c r="O10" t="s">
        <v>1197</v>
      </c>
      <c r="P10" t="s">
        <v>1197</v>
      </c>
      <c r="Q10" t="s">
        <v>1197</v>
      </c>
      <c r="R10"/>
      <c r="S10" t="s">
        <v>1218</v>
      </c>
      <c r="T10"/>
      <c r="U10">
        <v>1824</v>
      </c>
      <c r="V10" t="s">
        <v>117</v>
      </c>
      <c r="W10" s="10">
        <v>27.5313807531381</v>
      </c>
      <c r="X10" s="10">
        <v>99.5092693565976</v>
      </c>
      <c r="Z10">
        <v>0</v>
      </c>
    </row>
    <row r="11" spans="1:26" ht="15">
      <c r="A11">
        <v>15</v>
      </c>
      <c r="B11" t="s">
        <v>1207</v>
      </c>
      <c r="C11" s="28">
        <v>0.5</v>
      </c>
      <c r="D11">
        <v>0</v>
      </c>
      <c r="E11">
        <f t="shared" si="0"/>
        <v>0</v>
      </c>
      <c r="F11" t="s">
        <v>1195</v>
      </c>
      <c r="G11" s="9">
        <f t="shared" si="1"/>
        <v>0</v>
      </c>
      <c r="H11">
        <f>VLOOKUP(G11,'Lookup Tables'!$D$2:$E$6,2,FALSE)</f>
        <v>0</v>
      </c>
      <c r="I11">
        <f t="shared" si="2"/>
        <v>0</v>
      </c>
      <c r="J11" t="s">
        <v>1195</v>
      </c>
      <c r="K11" t="s">
        <v>1195</v>
      </c>
      <c r="L11" t="s">
        <v>1196</v>
      </c>
      <c r="M11" t="s">
        <v>1197</v>
      </c>
      <c r="N11" t="s">
        <v>1197</v>
      </c>
      <c r="O11" t="s">
        <v>1197</v>
      </c>
      <c r="P11" t="s">
        <v>1197</v>
      </c>
      <c r="Q11" t="s">
        <v>1197</v>
      </c>
      <c r="R11"/>
      <c r="S11" t="s">
        <v>1218</v>
      </c>
      <c r="T11" t="s">
        <v>1219</v>
      </c>
      <c r="U11">
        <v>350</v>
      </c>
      <c r="V11" t="s">
        <v>129</v>
      </c>
      <c r="W11" s="10">
        <v>13.18407960199</v>
      </c>
      <c r="X11" s="10">
        <v>0</v>
      </c>
      <c r="Y11" s="10">
        <v>0</v>
      </c>
      <c r="Z11">
        <v>0</v>
      </c>
    </row>
    <row r="12" spans="1:26" ht="15">
      <c r="A12">
        <v>16</v>
      </c>
      <c r="B12" t="s">
        <v>1194</v>
      </c>
      <c r="C12" s="28">
        <v>1</v>
      </c>
      <c r="D12">
        <v>0</v>
      </c>
      <c r="E12">
        <f t="shared" si="0"/>
        <v>0</v>
      </c>
      <c r="F12" t="s">
        <v>1195</v>
      </c>
      <c r="G12" s="9">
        <f t="shared" si="1"/>
        <v>0</v>
      </c>
      <c r="H12">
        <f>VLOOKUP(G12,'Lookup Tables'!$D$2:$E$6,2,FALSE)</f>
        <v>0</v>
      </c>
      <c r="I12">
        <f t="shared" si="2"/>
        <v>0</v>
      </c>
      <c r="J12" t="s">
        <v>1195</v>
      </c>
      <c r="K12" t="s">
        <v>1195</v>
      </c>
      <c r="L12" t="s">
        <v>1196</v>
      </c>
      <c r="M12" t="s">
        <v>1197</v>
      </c>
      <c r="N12" t="s">
        <v>1197</v>
      </c>
      <c r="O12" t="s">
        <v>1197</v>
      </c>
      <c r="P12" t="s">
        <v>1197</v>
      </c>
      <c r="Q12" t="s">
        <v>1197</v>
      </c>
      <c r="R12" t="s">
        <v>1203</v>
      </c>
      <c r="S12" t="s">
        <v>1220</v>
      </c>
      <c r="T12"/>
      <c r="U12">
        <v>66721</v>
      </c>
      <c r="V12" t="s">
        <v>1214</v>
      </c>
      <c r="W12" s="10">
        <v>7.74866889695142</v>
      </c>
      <c r="X12" s="10">
        <v>2.53968253968254</v>
      </c>
      <c r="Y12" s="10">
        <v>7.5244431004939</v>
      </c>
      <c r="Z12">
        <v>0</v>
      </c>
    </row>
    <row r="13" spans="1:26" ht="15">
      <c r="A13">
        <v>17</v>
      </c>
      <c r="B13" t="s">
        <v>1207</v>
      </c>
      <c r="C13" s="28">
        <v>0.5</v>
      </c>
      <c r="D13">
        <v>1000</v>
      </c>
      <c r="E13">
        <f t="shared" si="0"/>
        <v>500</v>
      </c>
      <c r="F13" t="s">
        <v>1195</v>
      </c>
      <c r="G13" s="9" t="str">
        <f t="shared" si="1"/>
        <v>0-10%</v>
      </c>
      <c r="H13">
        <f>VLOOKUP(G13,'Lookup Tables'!$D$2:$E$6,2,FALSE)</f>
        <v>5</v>
      </c>
      <c r="I13">
        <f t="shared" si="2"/>
        <v>500</v>
      </c>
      <c r="J13" t="s">
        <v>1195</v>
      </c>
      <c r="K13" t="s">
        <v>1195</v>
      </c>
      <c r="L13" t="s">
        <v>1208</v>
      </c>
      <c r="M13" t="s">
        <v>1197</v>
      </c>
      <c r="N13" t="s">
        <v>1197</v>
      </c>
      <c r="O13" t="s">
        <v>1197</v>
      </c>
      <c r="P13" t="s">
        <v>1197</v>
      </c>
      <c r="Q13" t="s">
        <v>1197</v>
      </c>
      <c r="R13"/>
      <c r="S13"/>
      <c r="T13" t="s">
        <v>1221</v>
      </c>
      <c r="U13">
        <v>120</v>
      </c>
      <c r="V13" t="s">
        <v>129</v>
      </c>
      <c r="W13" s="10">
        <v>9.59475566150179</v>
      </c>
      <c r="X13" s="10">
        <v>0</v>
      </c>
      <c r="Y13" s="10">
        <v>0</v>
      </c>
      <c r="Z13">
        <v>0</v>
      </c>
    </row>
    <row r="14" spans="1:26" ht="15">
      <c r="A14">
        <v>18</v>
      </c>
      <c r="B14" t="s">
        <v>1222</v>
      </c>
      <c r="C14" s="28">
        <v>0.333333333333333</v>
      </c>
      <c r="D14">
        <v>0</v>
      </c>
      <c r="E14">
        <f t="shared" si="0"/>
        <v>0</v>
      </c>
      <c r="F14" t="s">
        <v>1195</v>
      </c>
      <c r="G14" s="9">
        <f t="shared" si="1"/>
        <v>0</v>
      </c>
      <c r="H14">
        <f>VLOOKUP(G14,'Lookup Tables'!$D$2:$E$6,2,FALSE)</f>
        <v>0</v>
      </c>
      <c r="I14">
        <f t="shared" si="2"/>
        <v>0</v>
      </c>
      <c r="J14" t="s">
        <v>1195</v>
      </c>
      <c r="K14" t="s">
        <v>1195</v>
      </c>
      <c r="L14" t="s">
        <v>1196</v>
      </c>
      <c r="M14" t="s">
        <v>1197</v>
      </c>
      <c r="N14" t="s">
        <v>1197</v>
      </c>
      <c r="O14" t="s">
        <v>1197</v>
      </c>
      <c r="P14" t="s">
        <v>1197</v>
      </c>
      <c r="Q14" t="s">
        <v>1197</v>
      </c>
      <c r="R14"/>
      <c r="S14"/>
      <c r="T14" t="s">
        <v>1223</v>
      </c>
      <c r="U14">
        <v>289</v>
      </c>
      <c r="V14" t="s">
        <v>129</v>
      </c>
      <c r="W14" s="10">
        <v>2.28426395939086</v>
      </c>
      <c r="X14" s="10">
        <v>0</v>
      </c>
      <c r="Y14" s="10">
        <v>0</v>
      </c>
      <c r="Z14">
        <v>0</v>
      </c>
    </row>
    <row r="15" spans="1:26" ht="15">
      <c r="A15">
        <v>19</v>
      </c>
      <c r="B15"/>
      <c r="C15" s="28">
        <v>0</v>
      </c>
      <c r="D15"/>
      <c r="E15" t="str">
        <f t="shared" si="0"/>
        <v/>
      </c>
      <c r="F15"/>
      <c r="G15" s="9">
        <f t="shared" si="1"/>
        <v>0</v>
      </c>
      <c r="H15">
        <f>VLOOKUP(G15,'Lookup Tables'!$D$2:$E$6,2,FALSE)</f>
        <v>0</v>
      </c>
      <c r="I15">
        <f t="shared" si="2"/>
        <v>0</v>
      </c>
      <c r="J15"/>
      <c r="K15"/>
      <c r="L15"/>
      <c r="M15" t="s">
        <v>1197</v>
      </c>
      <c r="N15" t="s">
        <v>1197</v>
      </c>
      <c r="O15" t="s">
        <v>1197</v>
      </c>
      <c r="P15" t="s">
        <v>1197</v>
      </c>
      <c r="Q15" t="s">
        <v>1197</v>
      </c>
      <c r="R15" t="s">
        <v>1224</v>
      </c>
      <c r="S15" t="s">
        <v>1225</v>
      </c>
      <c r="T15" t="s">
        <v>1226</v>
      </c>
      <c r="U15">
        <v>63715</v>
      </c>
      <c r="V15" t="s">
        <v>1214</v>
      </c>
      <c r="W15" s="10">
        <v>13.6281384302194</v>
      </c>
      <c r="X15" s="10">
        <v>25.7392772927156</v>
      </c>
      <c r="Y15" s="10">
        <v>10.6786918791921</v>
      </c>
      <c r="Z15">
        <v>0</v>
      </c>
    </row>
    <row r="16" spans="1:26" ht="15">
      <c r="A16">
        <v>20</v>
      </c>
      <c r="B16" t="s">
        <v>1194</v>
      </c>
      <c r="C16" s="28">
        <v>1</v>
      </c>
      <c r="D16">
        <v>0</v>
      </c>
      <c r="E16">
        <f t="shared" si="0"/>
        <v>0</v>
      </c>
      <c r="F16"/>
      <c r="G16" s="9">
        <f t="shared" si="1"/>
        <v>0</v>
      </c>
      <c r="H16">
        <f>VLOOKUP(G16,'Lookup Tables'!$D$2:$E$6,2,FALSE)</f>
        <v>0</v>
      </c>
      <c r="I16">
        <f t="shared" si="2"/>
        <v>0</v>
      </c>
      <c r="J16"/>
      <c r="K16"/>
      <c r="L16"/>
      <c r="M16" t="s">
        <v>1197</v>
      </c>
      <c r="N16" t="s">
        <v>1197</v>
      </c>
      <c r="O16" t="s">
        <v>1197</v>
      </c>
      <c r="P16" t="s">
        <v>1197</v>
      </c>
      <c r="Q16" t="s">
        <v>1197</v>
      </c>
      <c r="R16"/>
      <c r="S16"/>
      <c r="T16" t="s">
        <v>1227</v>
      </c>
      <c r="U16">
        <v>9494</v>
      </c>
      <c r="V16" t="s">
        <v>122</v>
      </c>
      <c r="W16" s="10">
        <v>31.2056737588652</v>
      </c>
      <c r="X16" s="10">
        <v>0</v>
      </c>
      <c r="Y16" s="10">
        <v>7.78588807785888</v>
      </c>
      <c r="Z16">
        <v>0</v>
      </c>
    </row>
    <row r="17" spans="1:26" ht="15">
      <c r="A17">
        <v>22</v>
      </c>
      <c r="B17" t="s">
        <v>1194</v>
      </c>
      <c r="C17" s="28">
        <v>1</v>
      </c>
      <c r="D17">
        <v>0</v>
      </c>
      <c r="E17">
        <f t="shared" si="0"/>
        <v>0</v>
      </c>
      <c r="F17" t="s">
        <v>1195</v>
      </c>
      <c r="G17" s="9">
        <f t="shared" si="1"/>
        <v>0</v>
      </c>
      <c r="H17">
        <f>VLOOKUP(G17,'Lookup Tables'!$D$2:$E$6,2,FALSE)</f>
        <v>0</v>
      </c>
      <c r="I17">
        <f t="shared" si="2"/>
        <v>0</v>
      </c>
      <c r="J17" t="s">
        <v>1195</v>
      </c>
      <c r="K17" t="s">
        <v>1195</v>
      </c>
      <c r="L17" t="s">
        <v>1202</v>
      </c>
      <c r="M17" t="s">
        <v>1197</v>
      </c>
      <c r="N17" t="s">
        <v>1197</v>
      </c>
      <c r="O17" t="s">
        <v>1197</v>
      </c>
      <c r="P17" t="s">
        <v>1197</v>
      </c>
      <c r="Q17" t="s">
        <v>1197</v>
      </c>
      <c r="R17"/>
      <c r="S17"/>
      <c r="T17"/>
      <c r="U17">
        <v>4495</v>
      </c>
      <c r="V17" t="s">
        <v>122</v>
      </c>
      <c r="W17" s="10">
        <v>22.4748578924355</v>
      </c>
      <c r="X17" s="10">
        <v>0</v>
      </c>
      <c r="Y17" s="10">
        <v>1.16279069767442</v>
      </c>
      <c r="Z17">
        <v>0</v>
      </c>
    </row>
    <row r="18" spans="1:26" ht="15">
      <c r="A18">
        <v>23</v>
      </c>
      <c r="B18" t="s">
        <v>1207</v>
      </c>
      <c r="C18" s="28">
        <v>0.5</v>
      </c>
      <c r="D18">
        <v>10000</v>
      </c>
      <c r="E18">
        <f t="shared" si="0"/>
        <v>5000</v>
      </c>
      <c r="F18" t="s">
        <v>1195</v>
      </c>
      <c r="G18" s="9" t="str">
        <f t="shared" si="1"/>
        <v>0-10%</v>
      </c>
      <c r="H18">
        <f>VLOOKUP(G18,'Lookup Tables'!$D$2:$E$6,2,FALSE)</f>
        <v>5</v>
      </c>
      <c r="I18">
        <f t="shared" si="2"/>
        <v>5000</v>
      </c>
      <c r="J18" t="s">
        <v>1195</v>
      </c>
      <c r="K18" t="s">
        <v>1195</v>
      </c>
      <c r="L18" t="s">
        <v>1202</v>
      </c>
      <c r="M18" t="s">
        <v>1228</v>
      </c>
      <c r="N18" t="s">
        <v>1228</v>
      </c>
      <c r="O18" t="s">
        <v>1228</v>
      </c>
      <c r="P18" t="s">
        <v>1228</v>
      </c>
      <c r="Q18" t="s">
        <v>1228</v>
      </c>
      <c r="R18" t="s">
        <v>1224</v>
      </c>
      <c r="S18" t="s">
        <v>1229</v>
      </c>
      <c r="T18" t="s">
        <v>1230</v>
      </c>
      <c r="U18">
        <v>4861</v>
      </c>
      <c r="V18" t="s">
        <v>122</v>
      </c>
      <c r="W18" s="10">
        <v>5.88839438548442</v>
      </c>
      <c r="X18" s="10">
        <v>0</v>
      </c>
      <c r="Y18" s="10">
        <v>1.88284518828452</v>
      </c>
      <c r="Z18">
        <v>0</v>
      </c>
    </row>
    <row r="19" spans="1:26" ht="15">
      <c r="A19">
        <v>24</v>
      </c>
      <c r="B19" t="s">
        <v>1222</v>
      </c>
      <c r="C19" s="28">
        <v>0.333333333333333</v>
      </c>
      <c r="D19">
        <v>0</v>
      </c>
      <c r="E19">
        <f t="shared" si="0"/>
        <v>0</v>
      </c>
      <c r="F19" t="s">
        <v>1195</v>
      </c>
      <c r="G19" s="9">
        <f t="shared" si="1"/>
        <v>0</v>
      </c>
      <c r="H19">
        <f>VLOOKUP(G19,'Lookup Tables'!$D$2:$E$6,2,FALSE)</f>
        <v>0</v>
      </c>
      <c r="I19">
        <f t="shared" si="2"/>
        <v>0</v>
      </c>
      <c r="J19" t="s">
        <v>1195</v>
      </c>
      <c r="K19" t="s">
        <v>1195</v>
      </c>
      <c r="L19" t="s">
        <v>1196</v>
      </c>
      <c r="M19"/>
      <c r="N19"/>
      <c r="O19"/>
      <c r="P19"/>
      <c r="Q19"/>
      <c r="R19"/>
      <c r="S19"/>
      <c r="T19" t="s">
        <v>1231</v>
      </c>
      <c r="U19">
        <v>310</v>
      </c>
      <c r="V19" t="s">
        <v>129</v>
      </c>
      <c r="W19" s="10">
        <v>20.3619909502262</v>
      </c>
      <c r="X19" s="10">
        <v>0</v>
      </c>
      <c r="Y19" s="10">
        <v>1.78571428571429</v>
      </c>
      <c r="Z19">
        <v>0</v>
      </c>
    </row>
    <row r="20" spans="1:26" ht="15">
      <c r="A20">
        <v>25</v>
      </c>
      <c r="B20" t="s">
        <v>1207</v>
      </c>
      <c r="C20" s="28">
        <v>0.5</v>
      </c>
      <c r="D20">
        <v>140</v>
      </c>
      <c r="E20">
        <f t="shared" si="0"/>
        <v>70</v>
      </c>
      <c r="F20" t="s">
        <v>1195</v>
      </c>
      <c r="G20" s="9" t="str">
        <f t="shared" si="1"/>
        <v>0-10%</v>
      </c>
      <c r="H20">
        <f>VLOOKUP(G20,'Lookup Tables'!$D$2:$E$6,2,FALSE)</f>
        <v>5</v>
      </c>
      <c r="I20">
        <f t="shared" si="2"/>
        <v>70</v>
      </c>
      <c r="J20" t="s">
        <v>1195</v>
      </c>
      <c r="K20" t="s">
        <v>1195</v>
      </c>
      <c r="L20" t="s">
        <v>1202</v>
      </c>
      <c r="M20" t="s">
        <v>1197</v>
      </c>
      <c r="N20" t="s">
        <v>1197</v>
      </c>
      <c r="O20" t="s">
        <v>1197</v>
      </c>
      <c r="P20" t="s">
        <v>1197</v>
      </c>
      <c r="Q20" t="s">
        <v>1197</v>
      </c>
      <c r="R20"/>
      <c r="S20"/>
      <c r="T20"/>
      <c r="U20">
        <v>175</v>
      </c>
      <c r="V20" t="s">
        <v>129</v>
      </c>
      <c r="W20" s="10">
        <v>7.25274725274725</v>
      </c>
      <c r="X20" s="10">
        <v>0</v>
      </c>
      <c r="Y20" s="10">
        <v>0</v>
      </c>
      <c r="Z20">
        <v>0</v>
      </c>
    </row>
    <row r="21" spans="1:26" ht="15">
      <c r="A21">
        <v>26</v>
      </c>
      <c r="B21" t="s">
        <v>1194</v>
      </c>
      <c r="C21" s="28">
        <v>1</v>
      </c>
      <c r="D21">
        <v>0</v>
      </c>
      <c r="E21">
        <f t="shared" si="0"/>
        <v>0</v>
      </c>
      <c r="F21" t="s">
        <v>1195</v>
      </c>
      <c r="G21" s="9">
        <f t="shared" si="1"/>
        <v>0</v>
      </c>
      <c r="H21">
        <f>VLOOKUP(G21,'Lookup Tables'!$D$2:$E$6,2,FALSE)</f>
        <v>0</v>
      </c>
      <c r="I21">
        <f t="shared" si="2"/>
        <v>0</v>
      </c>
      <c r="J21" t="s">
        <v>1195</v>
      </c>
      <c r="K21" t="s">
        <v>1195</v>
      </c>
      <c r="L21" t="s">
        <v>1196</v>
      </c>
      <c r="M21" t="s">
        <v>1197</v>
      </c>
      <c r="N21" t="s">
        <v>1197</v>
      </c>
      <c r="O21" t="s">
        <v>1197</v>
      </c>
      <c r="P21" t="s">
        <v>1197</v>
      </c>
      <c r="Q21" t="s">
        <v>1197</v>
      </c>
      <c r="R21" t="s">
        <v>1203</v>
      </c>
      <c r="S21" t="s">
        <v>1232</v>
      </c>
      <c r="T21" t="s">
        <v>1233</v>
      </c>
      <c r="U21">
        <v>155805</v>
      </c>
      <c r="V21" t="s">
        <v>1234</v>
      </c>
      <c r="W21" s="10">
        <v>11.2384198408238</v>
      </c>
      <c r="X21" s="10">
        <v>9.16065674390057</v>
      </c>
      <c r="Y21" s="10">
        <v>2.39184039453037</v>
      </c>
      <c r="Z21">
        <v>0</v>
      </c>
    </row>
    <row r="22" spans="1:26" ht="15">
      <c r="A22">
        <v>27</v>
      </c>
      <c r="B22" t="s">
        <v>1207</v>
      </c>
      <c r="C22" s="28">
        <v>0.5</v>
      </c>
      <c r="D22">
        <v>0</v>
      </c>
      <c r="E22">
        <f t="shared" si="0"/>
        <v>0</v>
      </c>
      <c r="F22" t="s">
        <v>1195</v>
      </c>
      <c r="G22" s="9">
        <f t="shared" si="1"/>
        <v>0</v>
      </c>
      <c r="H22">
        <f>VLOOKUP(G22,'Lookup Tables'!$D$2:$E$6,2,FALSE)</f>
        <v>0</v>
      </c>
      <c r="I22">
        <f t="shared" si="2"/>
        <v>0</v>
      </c>
      <c r="J22" t="s">
        <v>1210</v>
      </c>
      <c r="K22" t="s">
        <v>1195</v>
      </c>
      <c r="L22" t="s">
        <v>1196</v>
      </c>
      <c r="M22"/>
      <c r="N22" t="s">
        <v>1197</v>
      </c>
      <c r="O22" t="s">
        <v>1197</v>
      </c>
      <c r="P22" t="s">
        <v>1197</v>
      </c>
      <c r="Q22" t="s">
        <v>1197</v>
      </c>
      <c r="R22"/>
      <c r="S22"/>
      <c r="T22" t="s">
        <v>1235</v>
      </c>
      <c r="U22">
        <v>100</v>
      </c>
      <c r="V22" t="s">
        <v>129</v>
      </c>
      <c r="W22" s="10">
        <v>2.76679841897233</v>
      </c>
      <c r="X22" s="10">
        <v>0</v>
      </c>
      <c r="Y22" s="10">
        <v>0</v>
      </c>
      <c r="Z22">
        <v>0</v>
      </c>
    </row>
    <row r="23" spans="1:26" ht="15">
      <c r="A23">
        <v>28</v>
      </c>
      <c r="B23" t="s">
        <v>1194</v>
      </c>
      <c r="C23" s="28">
        <v>1</v>
      </c>
      <c r="D23">
        <v>13</v>
      </c>
      <c r="E23">
        <f t="shared" si="0"/>
        <v>13</v>
      </c>
      <c r="F23" t="s">
        <v>1195</v>
      </c>
      <c r="G23" s="9" t="str">
        <f t="shared" si="1"/>
        <v>0-10%</v>
      </c>
      <c r="H23">
        <f>VLOOKUP(G23,'Lookup Tables'!$D$2:$E$6,2,FALSE)</f>
        <v>5</v>
      </c>
      <c r="I23">
        <f t="shared" si="2"/>
        <v>13</v>
      </c>
      <c r="J23" t="s">
        <v>1195</v>
      </c>
      <c r="K23" t="s">
        <v>1195</v>
      </c>
      <c r="L23" t="s">
        <v>1196</v>
      </c>
      <c r="M23"/>
      <c r="N23"/>
      <c r="O23"/>
      <c r="P23" t="s">
        <v>1197</v>
      </c>
      <c r="Q23" t="s">
        <v>1197</v>
      </c>
      <c r="R23"/>
      <c r="S23"/>
      <c r="T23"/>
      <c r="U23">
        <v>486</v>
      </c>
      <c r="V23" t="s">
        <v>129</v>
      </c>
      <c r="W23" s="10">
        <v>9.34579439252336</v>
      </c>
      <c r="X23" s="10">
        <v>0</v>
      </c>
      <c r="Y23" s="10">
        <v>11.5384615384615</v>
      </c>
      <c r="Z23">
        <v>0</v>
      </c>
    </row>
    <row r="24" spans="1:26" ht="15">
      <c r="A24">
        <v>29</v>
      </c>
      <c r="B24" t="s">
        <v>1194</v>
      </c>
      <c r="C24" s="28">
        <v>1</v>
      </c>
      <c r="D24">
        <v>117038</v>
      </c>
      <c r="E24">
        <f t="shared" si="0"/>
        <v>117038</v>
      </c>
      <c r="F24" t="s">
        <v>1195</v>
      </c>
      <c r="G24" s="9" t="str">
        <f t="shared" si="1"/>
        <v>0-10%</v>
      </c>
      <c r="H24">
        <f>VLOOKUP(G24,'Lookup Tables'!$D$2:$E$6,2,FALSE)</f>
        <v>5</v>
      </c>
      <c r="I24">
        <f t="shared" si="2"/>
        <v>117038</v>
      </c>
      <c r="J24" t="s">
        <v>1195</v>
      </c>
      <c r="K24" t="s">
        <v>1195</v>
      </c>
      <c r="L24" t="s">
        <v>1202</v>
      </c>
      <c r="M24" t="s">
        <v>1197</v>
      </c>
      <c r="N24" t="s">
        <v>1197</v>
      </c>
      <c r="O24" t="s">
        <v>1197</v>
      </c>
      <c r="P24" t="s">
        <v>1197</v>
      </c>
      <c r="Q24" t="s">
        <v>1197</v>
      </c>
      <c r="R24"/>
      <c r="S24"/>
      <c r="T24"/>
      <c r="U24">
        <v>32330</v>
      </c>
      <c r="V24" t="s">
        <v>1214</v>
      </c>
      <c r="W24" s="10">
        <v>5.37903533703814</v>
      </c>
      <c r="X24" s="10">
        <v>0</v>
      </c>
      <c r="Y24" s="10">
        <v>2.28028503562945</v>
      </c>
      <c r="Z24">
        <v>0</v>
      </c>
    </row>
    <row r="25" spans="1:26" ht="15">
      <c r="A25">
        <v>31</v>
      </c>
      <c r="B25"/>
      <c r="C25" s="28">
        <v>0</v>
      </c>
      <c r="D25"/>
      <c r="E25" t="str">
        <f t="shared" si="0"/>
        <v/>
      </c>
      <c r="F25" t="s">
        <v>1195</v>
      </c>
      <c r="G25" s="9">
        <f t="shared" si="1"/>
        <v>0</v>
      </c>
      <c r="H25">
        <f>VLOOKUP(G25,'Lookup Tables'!$D$2:$E$6,2,FALSE)</f>
        <v>0</v>
      </c>
      <c r="I25">
        <f t="shared" si="2"/>
        <v>0</v>
      </c>
      <c r="J25" t="s">
        <v>1195</v>
      </c>
      <c r="K25" t="s">
        <v>1195</v>
      </c>
      <c r="L25" t="s">
        <v>1196</v>
      </c>
      <c r="M25" t="s">
        <v>1197</v>
      </c>
      <c r="N25" t="s">
        <v>1197</v>
      </c>
      <c r="O25" t="s">
        <v>1197</v>
      </c>
      <c r="P25" t="s">
        <v>1197</v>
      </c>
      <c r="Q25" t="s">
        <v>1197</v>
      </c>
      <c r="R25"/>
      <c r="S25"/>
      <c r="T25"/>
      <c r="U25">
        <v>7500</v>
      </c>
      <c r="V25" t="s">
        <v>122</v>
      </c>
      <c r="W25" s="10">
        <v>28.5163281049113</v>
      </c>
      <c r="X25" s="10">
        <v>100</v>
      </c>
      <c r="Y25" s="10">
        <v>0.0713266761768902</v>
      </c>
      <c r="Z25">
        <v>0</v>
      </c>
    </row>
    <row r="26" spans="1:26" ht="15">
      <c r="A26">
        <v>32</v>
      </c>
      <c r="B26"/>
      <c r="C26" s="28">
        <v>0</v>
      </c>
      <c r="D26"/>
      <c r="E26" t="str">
        <f t="shared" si="0"/>
        <v/>
      </c>
      <c r="F26"/>
      <c r="G26" s="9">
        <f t="shared" si="1"/>
        <v>0</v>
      </c>
      <c r="H26">
        <f>VLOOKUP(G26,'Lookup Tables'!$D$2:$E$6,2,FALSE)</f>
        <v>0</v>
      </c>
      <c r="I26">
        <f t="shared" si="2"/>
        <v>0</v>
      </c>
      <c r="J26"/>
      <c r="K26"/>
      <c r="L26"/>
      <c r="M26" t="s">
        <v>1228</v>
      </c>
      <c r="N26" t="s">
        <v>1197</v>
      </c>
      <c r="O26" t="s">
        <v>1197</v>
      </c>
      <c r="P26" t="s">
        <v>1197</v>
      </c>
      <c r="Q26" t="s">
        <v>1197</v>
      </c>
      <c r="R26" t="s">
        <v>1236</v>
      </c>
      <c r="S26"/>
      <c r="T26" t="s">
        <v>1237</v>
      </c>
      <c r="U26">
        <v>102000</v>
      </c>
      <c r="V26" t="s">
        <v>1234</v>
      </c>
      <c r="W26" s="10">
        <v>22.0187242405219</v>
      </c>
      <c r="X26" s="10">
        <v>54.933283950136</v>
      </c>
      <c r="Y26" s="10">
        <v>4.584686774942</v>
      </c>
      <c r="Z26">
        <v>0</v>
      </c>
    </row>
    <row r="27" spans="1:26" ht="15">
      <c r="A27">
        <v>33</v>
      </c>
      <c r="B27" t="s">
        <v>1207</v>
      </c>
      <c r="C27" s="28">
        <v>0.5</v>
      </c>
      <c r="D27">
        <v>24000</v>
      </c>
      <c r="E27">
        <f t="shared" si="0"/>
        <v>12000</v>
      </c>
      <c r="F27" t="s">
        <v>1210</v>
      </c>
      <c r="G27" s="9" t="str">
        <f t="shared" si="1"/>
        <v>11-20%</v>
      </c>
      <c r="H27">
        <f>VLOOKUP(G27,'Lookup Tables'!$D$2:$E$6,2,FALSE)</f>
        <v>15</v>
      </c>
      <c r="I27">
        <f t="shared" si="2"/>
        <v>12000</v>
      </c>
      <c r="J27" t="s">
        <v>1210</v>
      </c>
      <c r="K27" t="s">
        <v>1195</v>
      </c>
      <c r="L27" t="s">
        <v>1208</v>
      </c>
      <c r="M27" t="s">
        <v>1197</v>
      </c>
      <c r="N27" t="s">
        <v>1197</v>
      </c>
      <c r="O27" t="s">
        <v>1197</v>
      </c>
      <c r="P27" t="s">
        <v>1197</v>
      </c>
      <c r="Q27" t="s">
        <v>1197</v>
      </c>
      <c r="R27"/>
      <c r="S27"/>
      <c r="T27"/>
      <c r="U27">
        <v>1624</v>
      </c>
      <c r="V27" t="s">
        <v>117</v>
      </c>
      <c r="W27" s="10"/>
      <c r="Y27" s="10">
        <v>0</v>
      </c>
      <c r="Z27">
        <v>0</v>
      </c>
    </row>
    <row r="28" spans="1:26" ht="15">
      <c r="A28">
        <v>34</v>
      </c>
      <c r="B28" t="s">
        <v>1194</v>
      </c>
      <c r="C28" s="28">
        <v>1</v>
      </c>
      <c r="D28">
        <v>0</v>
      </c>
      <c r="E28">
        <f t="shared" si="0"/>
        <v>0</v>
      </c>
      <c r="F28" t="s">
        <v>1195</v>
      </c>
      <c r="G28" s="9">
        <f t="shared" si="1"/>
        <v>0</v>
      </c>
      <c r="H28">
        <f>VLOOKUP(G28,'Lookup Tables'!$D$2:$E$6,2,FALSE)</f>
        <v>0</v>
      </c>
      <c r="I28">
        <f t="shared" si="2"/>
        <v>0</v>
      </c>
      <c r="J28" t="s">
        <v>1195</v>
      </c>
      <c r="K28" t="s">
        <v>1195</v>
      </c>
      <c r="L28" t="s">
        <v>1196</v>
      </c>
      <c r="M28" t="s">
        <v>1197</v>
      </c>
      <c r="N28" t="s">
        <v>1197</v>
      </c>
      <c r="O28" t="s">
        <v>1197</v>
      </c>
      <c r="P28" t="s">
        <v>1197</v>
      </c>
      <c r="Q28" t="s">
        <v>1197</v>
      </c>
      <c r="R28" t="s">
        <v>1203</v>
      </c>
      <c r="S28" t="s">
        <v>1218</v>
      </c>
      <c r="T28" t="s">
        <v>1238</v>
      </c>
      <c r="U28">
        <v>27255</v>
      </c>
      <c r="V28" t="s">
        <v>1214</v>
      </c>
      <c r="W28" s="10">
        <v>10.4004139468238</v>
      </c>
      <c r="X28" s="10">
        <v>0</v>
      </c>
      <c r="Y28" s="10">
        <v>9.18619886446353</v>
      </c>
      <c r="Z28">
        <v>0</v>
      </c>
    </row>
    <row r="29" spans="1:26" ht="15">
      <c r="A29">
        <v>35</v>
      </c>
      <c r="B29" t="s">
        <v>1194</v>
      </c>
      <c r="C29" s="28">
        <v>1</v>
      </c>
      <c r="D29">
        <v>240000</v>
      </c>
      <c r="E29">
        <f t="shared" si="0"/>
        <v>240000</v>
      </c>
      <c r="F29" t="s">
        <v>1210</v>
      </c>
      <c r="G29" s="9" t="str">
        <f t="shared" si="1"/>
        <v>11-20%</v>
      </c>
      <c r="H29">
        <f>VLOOKUP(G29,'Lookup Tables'!$D$2:$E$6,2,FALSE)</f>
        <v>15</v>
      </c>
      <c r="I29">
        <f t="shared" si="2"/>
        <v>240000</v>
      </c>
      <c r="J29" t="s">
        <v>1195</v>
      </c>
      <c r="K29" t="s">
        <v>1212</v>
      </c>
      <c r="L29" t="s">
        <v>1202</v>
      </c>
      <c r="M29"/>
      <c r="N29"/>
      <c r="O29"/>
      <c r="P29" t="s">
        <v>1197</v>
      </c>
      <c r="Q29" t="s">
        <v>1197</v>
      </c>
      <c r="R29"/>
      <c r="S29"/>
      <c r="T29" t="s">
        <v>1239</v>
      </c>
      <c r="U29">
        <v>112140</v>
      </c>
      <c r="V29" t="s">
        <v>1234</v>
      </c>
      <c r="W29" s="10">
        <v>8.76510342002867</v>
      </c>
      <c r="X29" s="10">
        <v>0</v>
      </c>
      <c r="Y29" s="10">
        <v>3.69220821209182</v>
      </c>
      <c r="Z29">
        <v>0</v>
      </c>
    </row>
    <row r="30" spans="1:26" ht="15">
      <c r="A30">
        <v>36</v>
      </c>
      <c r="B30" t="s">
        <v>1194</v>
      </c>
      <c r="C30" s="28">
        <v>1</v>
      </c>
      <c r="D30">
        <v>30000</v>
      </c>
      <c r="E30">
        <f t="shared" si="0"/>
        <v>30000</v>
      </c>
      <c r="F30" t="s">
        <v>1195</v>
      </c>
      <c r="G30" s="9" t="str">
        <f t="shared" si="1"/>
        <v>0-10%</v>
      </c>
      <c r="H30">
        <f>VLOOKUP(G30,'Lookup Tables'!$D$2:$E$6,2,FALSE)</f>
        <v>5</v>
      </c>
      <c r="I30">
        <f t="shared" si="2"/>
        <v>30000</v>
      </c>
      <c r="J30" t="s">
        <v>1195</v>
      </c>
      <c r="K30" t="s">
        <v>1195</v>
      </c>
      <c r="L30" t="s">
        <v>1202</v>
      </c>
      <c r="M30" t="s">
        <v>1197</v>
      </c>
      <c r="N30" t="s">
        <v>1197</v>
      </c>
      <c r="O30" t="s">
        <v>1197</v>
      </c>
      <c r="P30" t="s">
        <v>1197</v>
      </c>
      <c r="Q30"/>
      <c r="R30"/>
      <c r="S30"/>
      <c r="T30"/>
      <c r="U30">
        <v>40144</v>
      </c>
      <c r="V30" t="s">
        <v>1214</v>
      </c>
      <c r="W30" s="10">
        <v>7.99683711122826</v>
      </c>
      <c r="X30" s="10">
        <v>17.0404992558164</v>
      </c>
      <c r="Y30" s="10">
        <v>1.33333333333333</v>
      </c>
      <c r="Z30">
        <v>0</v>
      </c>
    </row>
    <row r="31" spans="1:26" ht="15">
      <c r="A31">
        <v>37</v>
      </c>
      <c r="B31" t="s">
        <v>1194</v>
      </c>
      <c r="C31" s="28">
        <v>1</v>
      </c>
      <c r="D31">
        <v>0</v>
      </c>
      <c r="E31">
        <f t="shared" si="0"/>
        <v>0</v>
      </c>
      <c r="F31" t="s">
        <v>1195</v>
      </c>
      <c r="G31" s="9">
        <f t="shared" si="1"/>
        <v>0</v>
      </c>
      <c r="H31">
        <f>VLOOKUP(G31,'Lookup Tables'!$D$2:$E$6,2,FALSE)</f>
        <v>0</v>
      </c>
      <c r="I31">
        <f t="shared" si="2"/>
        <v>0</v>
      </c>
      <c r="J31" t="s">
        <v>1195</v>
      </c>
      <c r="K31" t="s">
        <v>1195</v>
      </c>
      <c r="L31" t="s">
        <v>1202</v>
      </c>
      <c r="M31" t="s">
        <v>1197</v>
      </c>
      <c r="N31" t="s">
        <v>1197</v>
      </c>
      <c r="O31" t="s">
        <v>1197</v>
      </c>
      <c r="P31" t="s">
        <v>1197</v>
      </c>
      <c r="Q31" t="s">
        <v>1197</v>
      </c>
      <c r="R31"/>
      <c r="S31"/>
      <c r="T31"/>
      <c r="U31">
        <v>87113</v>
      </c>
      <c r="V31" t="s">
        <v>1214</v>
      </c>
      <c r="W31" s="10">
        <v>15.6963056863455</v>
      </c>
      <c r="X31" s="10">
        <v>0</v>
      </c>
      <c r="Y31" s="10">
        <v>10.390010263428</v>
      </c>
      <c r="Z31">
        <v>0</v>
      </c>
    </row>
    <row r="32" spans="1:26" ht="15">
      <c r="A32">
        <v>38</v>
      </c>
      <c r="B32"/>
      <c r="C32" s="28">
        <v>0</v>
      </c>
      <c r="D32"/>
      <c r="E32" t="str">
        <f t="shared" si="0"/>
        <v/>
      </c>
      <c r="F32" t="s">
        <v>1195</v>
      </c>
      <c r="G32" s="9">
        <f t="shared" si="1"/>
        <v>0</v>
      </c>
      <c r="H32">
        <f>VLOOKUP(G32,'Lookup Tables'!$D$2:$E$6,2,FALSE)</f>
        <v>0</v>
      </c>
      <c r="I32">
        <f t="shared" si="2"/>
        <v>0</v>
      </c>
      <c r="J32" t="s">
        <v>1195</v>
      </c>
      <c r="K32" t="s">
        <v>1195</v>
      </c>
      <c r="L32" t="s">
        <v>1196</v>
      </c>
      <c r="M32" t="s">
        <v>1197</v>
      </c>
      <c r="N32" t="s">
        <v>1197</v>
      </c>
      <c r="O32" t="s">
        <v>1197</v>
      </c>
      <c r="P32" t="s">
        <v>1197</v>
      </c>
      <c r="Q32" t="s">
        <v>1197</v>
      </c>
      <c r="R32"/>
      <c r="S32"/>
      <c r="T32" t="s">
        <v>1240</v>
      </c>
      <c r="U32">
        <v>175</v>
      </c>
      <c r="V32" t="s">
        <v>129</v>
      </c>
      <c r="W32" s="10">
        <v>13.4349030470914</v>
      </c>
      <c r="X32" s="10">
        <v>0</v>
      </c>
      <c r="Y32" s="10">
        <v>14.2857142857143</v>
      </c>
      <c r="Z32">
        <v>0</v>
      </c>
    </row>
    <row r="33" spans="1:26" ht="15">
      <c r="A33">
        <v>39</v>
      </c>
      <c r="B33" t="s">
        <v>1207</v>
      </c>
      <c r="C33" s="28">
        <v>0.5</v>
      </c>
      <c r="D33">
        <v>10200</v>
      </c>
      <c r="E33">
        <f t="shared" si="0"/>
        <v>5100</v>
      </c>
      <c r="F33" t="s">
        <v>1210</v>
      </c>
      <c r="G33" s="9" t="str">
        <f t="shared" si="1"/>
        <v>11-20%</v>
      </c>
      <c r="H33">
        <f>VLOOKUP(G33,'Lookup Tables'!$D$2:$E$6,2,FALSE)</f>
        <v>15</v>
      </c>
      <c r="I33">
        <f t="shared" si="2"/>
        <v>5100</v>
      </c>
      <c r="J33" t="s">
        <v>1195</v>
      </c>
      <c r="K33" t="s">
        <v>1210</v>
      </c>
      <c r="L33" t="s">
        <v>1216</v>
      </c>
      <c r="M33" t="s">
        <v>1197</v>
      </c>
      <c r="N33" t="s">
        <v>1197</v>
      </c>
      <c r="O33" t="s">
        <v>1197</v>
      </c>
      <c r="P33" t="s">
        <v>1197</v>
      </c>
      <c r="Q33" t="s">
        <v>1197</v>
      </c>
      <c r="R33"/>
      <c r="S33"/>
      <c r="T33" t="s">
        <v>1241</v>
      </c>
      <c r="U33">
        <v>9852</v>
      </c>
      <c r="V33" t="s">
        <v>122</v>
      </c>
      <c r="W33" s="10"/>
      <c r="Y33" s="10">
        <v>12.2490782466202</v>
      </c>
      <c r="Z33">
        <v>0</v>
      </c>
    </row>
    <row r="34" spans="1:26" ht="15">
      <c r="A34">
        <v>40</v>
      </c>
      <c r="B34" t="s">
        <v>1207</v>
      </c>
      <c r="C34" s="28">
        <v>0.5</v>
      </c>
      <c r="D34"/>
      <c r="E34" t="str">
        <f t="shared" si="0"/>
        <v/>
      </c>
      <c r="F34" t="s">
        <v>1195</v>
      </c>
      <c r="G34" s="9">
        <f t="shared" si="1"/>
        <v>0</v>
      </c>
      <c r="H34">
        <f>VLOOKUP(G34,'Lookup Tables'!$D$2:$E$6,2,FALSE)</f>
        <v>0</v>
      </c>
      <c r="I34">
        <f t="shared" si="2"/>
        <v>0</v>
      </c>
      <c r="J34" t="s">
        <v>1195</v>
      </c>
      <c r="K34" t="s">
        <v>1195</v>
      </c>
      <c r="L34" t="s">
        <v>1208</v>
      </c>
      <c r="M34" t="s">
        <v>1197</v>
      </c>
      <c r="N34" t="s">
        <v>1197</v>
      </c>
      <c r="O34" t="s">
        <v>1197</v>
      </c>
      <c r="P34" t="s">
        <v>1197</v>
      </c>
      <c r="Q34" t="s">
        <v>1197</v>
      </c>
      <c r="R34"/>
      <c r="S34"/>
      <c r="T34" t="s">
        <v>1242</v>
      </c>
      <c r="U34">
        <v>10509</v>
      </c>
      <c r="V34" t="s">
        <v>1214</v>
      </c>
      <c r="W34" s="10">
        <v>6.0979908353895</v>
      </c>
      <c r="X34" s="10">
        <v>0</v>
      </c>
      <c r="Y34" s="10">
        <v>7.7376171352075</v>
      </c>
      <c r="Z34">
        <v>0</v>
      </c>
    </row>
    <row r="35" spans="1:26" ht="15">
      <c r="A35">
        <v>41</v>
      </c>
      <c r="B35" t="s">
        <v>1194</v>
      </c>
      <c r="C35" s="28">
        <v>1</v>
      </c>
      <c r="D35">
        <v>0</v>
      </c>
      <c r="E35">
        <f t="shared" si="0"/>
        <v>0</v>
      </c>
      <c r="F35"/>
      <c r="G35" s="9">
        <f t="shared" si="1"/>
        <v>0</v>
      </c>
      <c r="H35">
        <f>VLOOKUP(G35,'Lookup Tables'!$D$2:$E$6,2,FALSE)</f>
        <v>0</v>
      </c>
      <c r="I35">
        <f t="shared" si="2"/>
        <v>0</v>
      </c>
      <c r="J35"/>
      <c r="K35"/>
      <c r="L35"/>
      <c r="M35" t="s">
        <v>1197</v>
      </c>
      <c r="N35" t="s">
        <v>1197</v>
      </c>
      <c r="O35" t="s">
        <v>1228</v>
      </c>
      <c r="P35" t="s">
        <v>1197</v>
      </c>
      <c r="Q35" t="s">
        <v>1197</v>
      </c>
      <c r="R35" t="s">
        <v>1224</v>
      </c>
      <c r="S35"/>
      <c r="T35" t="s">
        <v>1243</v>
      </c>
      <c r="U35">
        <v>37720</v>
      </c>
      <c r="V35" t="s">
        <v>1214</v>
      </c>
      <c r="W35" s="10">
        <v>8.53134094956779</v>
      </c>
      <c r="X35" s="10">
        <v>0</v>
      </c>
      <c r="Y35" s="10">
        <v>4.4683808200139</v>
      </c>
      <c r="Z35">
        <v>0</v>
      </c>
    </row>
    <row r="36" spans="1:26" ht="15">
      <c r="A36">
        <v>43</v>
      </c>
      <c r="B36" t="s">
        <v>1207</v>
      </c>
      <c r="C36" s="28">
        <v>0.5</v>
      </c>
      <c r="D36">
        <v>0</v>
      </c>
      <c r="E36">
        <f t="shared" si="0"/>
        <v>0</v>
      </c>
      <c r="F36" t="s">
        <v>1195</v>
      </c>
      <c r="G36" s="9">
        <f t="shared" si="1"/>
        <v>0</v>
      </c>
      <c r="H36">
        <f>VLOOKUP(G36,'Lookup Tables'!$D$2:$E$6,2,FALSE)</f>
        <v>0</v>
      </c>
      <c r="I36">
        <f t="shared" si="2"/>
        <v>0</v>
      </c>
      <c r="J36" t="s">
        <v>1195</v>
      </c>
      <c r="K36" t="s">
        <v>1195</v>
      </c>
      <c r="L36" t="s">
        <v>1196</v>
      </c>
      <c r="M36" t="s">
        <v>1197</v>
      </c>
      <c r="N36" t="s">
        <v>1197</v>
      </c>
      <c r="O36" t="s">
        <v>1197</v>
      </c>
      <c r="P36" t="s">
        <v>1197</v>
      </c>
      <c r="Q36" t="s">
        <v>1197</v>
      </c>
      <c r="R36"/>
      <c r="S36"/>
      <c r="T36" t="s">
        <v>1244</v>
      </c>
      <c r="U36">
        <v>205536</v>
      </c>
      <c r="V36" t="s">
        <v>1234</v>
      </c>
      <c r="W36" s="10">
        <v>16.0221061141747</v>
      </c>
      <c r="X36" s="10">
        <v>57.8762466001813</v>
      </c>
      <c r="Y36" s="10">
        <v>10.9642438452521</v>
      </c>
      <c r="Z36">
        <v>0</v>
      </c>
    </row>
    <row r="37" spans="1:26" ht="15">
      <c r="A37">
        <v>45</v>
      </c>
      <c r="B37" t="s">
        <v>1194</v>
      </c>
      <c r="C37" s="28">
        <v>1</v>
      </c>
      <c r="D37">
        <v>296608</v>
      </c>
      <c r="E37">
        <f t="shared" si="0"/>
        <v>296608</v>
      </c>
      <c r="F37" t="s">
        <v>1195</v>
      </c>
      <c r="G37" s="9" t="str">
        <f t="shared" si="1"/>
        <v>0-10%</v>
      </c>
      <c r="H37">
        <f>VLOOKUP(G37,'Lookup Tables'!$D$2:$E$6,2,FALSE)</f>
        <v>5</v>
      </c>
      <c r="I37">
        <f t="shared" si="2"/>
        <v>296608</v>
      </c>
      <c r="J37" t="s">
        <v>1195</v>
      </c>
      <c r="K37" t="s">
        <v>1201</v>
      </c>
      <c r="L37" t="s">
        <v>1216</v>
      </c>
      <c r="M37" t="s">
        <v>1197</v>
      </c>
      <c r="N37" t="s">
        <v>1228</v>
      </c>
      <c r="O37" t="s">
        <v>1228</v>
      </c>
      <c r="P37" t="s">
        <v>1197</v>
      </c>
      <c r="Q37" t="s">
        <v>1197</v>
      </c>
      <c r="R37"/>
      <c r="S37"/>
      <c r="T37"/>
      <c r="U37">
        <v>172836</v>
      </c>
      <c r="V37" t="s">
        <v>1234</v>
      </c>
      <c r="W37" s="10"/>
      <c r="Y37" s="10">
        <v>3.78789625360231</v>
      </c>
      <c r="Z37">
        <v>0</v>
      </c>
    </row>
    <row r="38" spans="1:26" ht="15">
      <c r="A38">
        <v>46</v>
      </c>
      <c r="B38" t="s">
        <v>1207</v>
      </c>
      <c r="C38" s="28">
        <v>0.5</v>
      </c>
      <c r="D38">
        <v>30000</v>
      </c>
      <c r="E38">
        <f t="shared" si="0"/>
        <v>15000</v>
      </c>
      <c r="F38" t="s">
        <v>1195</v>
      </c>
      <c r="G38" s="9" t="str">
        <f t="shared" si="1"/>
        <v>0-10%</v>
      </c>
      <c r="H38">
        <f>VLOOKUP(G38,'Lookup Tables'!$D$2:$E$6,2,FALSE)</f>
        <v>5</v>
      </c>
      <c r="I38">
        <f t="shared" si="2"/>
        <v>15000</v>
      </c>
      <c r="J38" t="s">
        <v>1195</v>
      </c>
      <c r="K38" t="s">
        <v>1212</v>
      </c>
      <c r="L38" t="s">
        <v>1202</v>
      </c>
      <c r="M38" t="s">
        <v>1197</v>
      </c>
      <c r="N38" t="s">
        <v>1197</v>
      </c>
      <c r="O38" t="s">
        <v>1197</v>
      </c>
      <c r="P38" t="s">
        <v>1197</v>
      </c>
      <c r="Q38" t="s">
        <v>1197</v>
      </c>
      <c r="R38"/>
      <c r="S38"/>
      <c r="T38"/>
      <c r="U38">
        <v>29580</v>
      </c>
      <c r="V38" t="s">
        <v>1214</v>
      </c>
      <c r="W38" s="10">
        <v>6.50925024342746</v>
      </c>
      <c r="X38" s="10">
        <v>0</v>
      </c>
      <c r="Y38" s="10">
        <v>2.44154380693023</v>
      </c>
      <c r="Z38">
        <v>0</v>
      </c>
    </row>
    <row r="39" spans="1:26" ht="15">
      <c r="A39">
        <v>48</v>
      </c>
      <c r="B39" t="s">
        <v>1207</v>
      </c>
      <c r="C39" s="28">
        <v>0.5</v>
      </c>
      <c r="D39">
        <v>23500</v>
      </c>
      <c r="E39">
        <f t="shared" si="0"/>
        <v>11750</v>
      </c>
      <c r="F39" t="s">
        <v>1195</v>
      </c>
      <c r="G39" s="9" t="str">
        <f t="shared" si="1"/>
        <v>0-10%</v>
      </c>
      <c r="H39">
        <f>VLOOKUP(G39,'Lookup Tables'!$D$2:$E$6,2,FALSE)</f>
        <v>5</v>
      </c>
      <c r="I39">
        <f t="shared" si="2"/>
        <v>11750</v>
      </c>
      <c r="J39" t="s">
        <v>1195</v>
      </c>
      <c r="K39" t="s">
        <v>1212</v>
      </c>
      <c r="L39" t="s">
        <v>1216</v>
      </c>
      <c r="M39" t="s">
        <v>1197</v>
      </c>
      <c r="N39" t="s">
        <v>1197</v>
      </c>
      <c r="O39" t="s">
        <v>1197</v>
      </c>
      <c r="P39" t="s">
        <v>1197</v>
      </c>
      <c r="Q39" t="s">
        <v>1197</v>
      </c>
      <c r="R39" t="s">
        <v>1203</v>
      </c>
      <c r="S39" t="s">
        <v>1245</v>
      </c>
      <c r="T39" t="s">
        <v>1246</v>
      </c>
      <c r="U39">
        <v>4416</v>
      </c>
      <c r="V39" t="s">
        <v>122</v>
      </c>
      <c r="W39" s="10">
        <v>7.93140407288317</v>
      </c>
      <c r="X39" s="10">
        <v>0</v>
      </c>
      <c r="Y39" s="10">
        <v>3.6223506743738</v>
      </c>
      <c r="Z39">
        <v>0</v>
      </c>
    </row>
    <row r="40" spans="1:26" ht="15">
      <c r="A40">
        <v>49</v>
      </c>
      <c r="B40" t="s">
        <v>1194</v>
      </c>
      <c r="C40" s="28">
        <v>1</v>
      </c>
      <c r="D40"/>
      <c r="E40" t="str">
        <f t="shared" si="0"/>
        <v/>
      </c>
      <c r="F40" t="s">
        <v>1195</v>
      </c>
      <c r="G40" s="9">
        <f t="shared" si="1"/>
        <v>0</v>
      </c>
      <c r="H40">
        <f>VLOOKUP(G40,'Lookup Tables'!$D$2:$E$6,2,FALSE)</f>
        <v>0</v>
      </c>
      <c r="I40">
        <f t="shared" si="2"/>
        <v>0</v>
      </c>
      <c r="J40" t="s">
        <v>1200</v>
      </c>
      <c r="K40" t="s">
        <v>1195</v>
      </c>
      <c r="L40" t="s">
        <v>1202</v>
      </c>
      <c r="M40" t="s">
        <v>1228</v>
      </c>
      <c r="N40" t="s">
        <v>1228</v>
      </c>
      <c r="O40" t="s">
        <v>1228</v>
      </c>
      <c r="P40" t="s">
        <v>1228</v>
      </c>
      <c r="Q40" t="s">
        <v>1228</v>
      </c>
      <c r="R40" t="s">
        <v>1224</v>
      </c>
      <c r="S40"/>
      <c r="T40" t="s">
        <v>1247</v>
      </c>
      <c r="U40">
        <v>501344</v>
      </c>
      <c r="V40" t="s">
        <v>1234</v>
      </c>
      <c r="W40" s="10">
        <v>17.4502136523627</v>
      </c>
      <c r="X40" s="10">
        <v>19.5952123593938</v>
      </c>
      <c r="Y40" s="10">
        <v>5.08499787505312</v>
      </c>
      <c r="Z40">
        <v>0</v>
      </c>
    </row>
    <row r="41" spans="1:26" ht="15">
      <c r="A41">
        <v>50</v>
      </c>
      <c r="B41" t="s">
        <v>1207</v>
      </c>
      <c r="C41" s="28">
        <v>0.5</v>
      </c>
      <c r="D41">
        <v>250000</v>
      </c>
      <c r="E41">
        <f t="shared" si="0"/>
        <v>125000</v>
      </c>
      <c r="F41" t="s">
        <v>1195</v>
      </c>
      <c r="G41" s="9" t="str">
        <f t="shared" si="1"/>
        <v>0-10%</v>
      </c>
      <c r="H41">
        <f>VLOOKUP(G41,'Lookup Tables'!$D$2:$E$6,2,FALSE)</f>
        <v>5</v>
      </c>
      <c r="I41">
        <f t="shared" si="2"/>
        <v>125000</v>
      </c>
      <c r="J41" t="s">
        <v>1195</v>
      </c>
      <c r="K41" t="s">
        <v>1195</v>
      </c>
      <c r="L41" t="s">
        <v>1208</v>
      </c>
      <c r="M41" t="s">
        <v>1197</v>
      </c>
      <c r="N41" t="s">
        <v>1228</v>
      </c>
      <c r="O41" t="s">
        <v>1228</v>
      </c>
      <c r="P41" t="s">
        <v>1197</v>
      </c>
      <c r="Q41" t="s">
        <v>1197</v>
      </c>
      <c r="R41" t="s">
        <v>1248</v>
      </c>
      <c r="S41"/>
      <c r="T41"/>
      <c r="U41">
        <v>106886</v>
      </c>
      <c r="V41" t="s">
        <v>1234</v>
      </c>
      <c r="W41" s="10">
        <v>8.8837521926589</v>
      </c>
      <c r="X41" s="10">
        <v>6.2818396435735</v>
      </c>
      <c r="Y41" s="10">
        <v>7.38612420028349</v>
      </c>
      <c r="Z41">
        <v>0</v>
      </c>
    </row>
    <row r="42" spans="1:26" ht="15">
      <c r="A42">
        <v>51</v>
      </c>
      <c r="B42" t="s">
        <v>1194</v>
      </c>
      <c r="C42" s="28">
        <v>1</v>
      </c>
      <c r="D42">
        <v>0</v>
      </c>
      <c r="E42">
        <f t="shared" si="0"/>
        <v>0</v>
      </c>
      <c r="F42" t="s">
        <v>1195</v>
      </c>
      <c r="G42" s="9">
        <f t="shared" si="1"/>
        <v>0</v>
      </c>
      <c r="H42">
        <f>VLOOKUP(G42,'Lookup Tables'!$D$2:$E$6,2,FALSE)</f>
        <v>0</v>
      </c>
      <c r="I42">
        <f t="shared" si="2"/>
        <v>0</v>
      </c>
      <c r="J42" t="s">
        <v>1195</v>
      </c>
      <c r="K42" t="s">
        <v>1212</v>
      </c>
      <c r="L42" t="s">
        <v>1196</v>
      </c>
      <c r="M42" t="s">
        <v>1197</v>
      </c>
      <c r="N42" t="s">
        <v>1197</v>
      </c>
      <c r="O42" t="s">
        <v>1197</v>
      </c>
      <c r="P42" t="s">
        <v>1197</v>
      </c>
      <c r="Q42" t="s">
        <v>1197</v>
      </c>
      <c r="R42"/>
      <c r="S42"/>
      <c r="T42"/>
      <c r="U42">
        <v>10386</v>
      </c>
      <c r="V42" t="s">
        <v>1214</v>
      </c>
      <c r="W42" s="10">
        <v>14.9630781189273</v>
      </c>
      <c r="X42" s="10">
        <v>0</v>
      </c>
      <c r="Y42" s="10">
        <v>4.63752665245203</v>
      </c>
      <c r="Z42">
        <v>0</v>
      </c>
    </row>
    <row r="43" spans="1:26" ht="15">
      <c r="A43">
        <v>58</v>
      </c>
      <c r="B43" t="s">
        <v>1207</v>
      </c>
      <c r="C43" s="28">
        <v>0.5</v>
      </c>
      <c r="D43">
        <v>2200000</v>
      </c>
      <c r="E43">
        <f t="shared" si="0"/>
        <v>1100000</v>
      </c>
      <c r="F43"/>
      <c r="G43" s="9"/>
      <c r="H43"/>
      <c r="I43">
        <f>E43</f>
        <v>1100000</v>
      </c>
      <c r="J43"/>
      <c r="K43" t="s">
        <v>1212</v>
      </c>
      <c r="L43" t="s">
        <v>1216</v>
      </c>
      <c r="M43"/>
      <c r="N43"/>
      <c r="O43"/>
      <c r="P43" t="s">
        <v>1197</v>
      </c>
      <c r="Q43" t="s">
        <v>1197</v>
      </c>
      <c r="R43"/>
      <c r="S43"/>
      <c r="T43" t="s">
        <v>1249</v>
      </c>
      <c r="U43">
        <v>362896</v>
      </c>
      <c r="V43" t="s">
        <v>1234</v>
      </c>
      <c r="W43" s="10">
        <v>13.3642067294833</v>
      </c>
      <c r="X43" s="10">
        <v>33.4397832690255</v>
      </c>
      <c r="Y43" s="10">
        <v>9.15800012919062</v>
      </c>
      <c r="Z43">
        <v>1</v>
      </c>
    </row>
    <row r="44" spans="1:26" ht="15">
      <c r="A44">
        <v>59</v>
      </c>
      <c r="B44" t="s">
        <v>1207</v>
      </c>
      <c r="C44" s="28">
        <v>0.5</v>
      </c>
      <c r="D44">
        <v>153.37</v>
      </c>
      <c r="E44">
        <f t="shared" si="0"/>
        <v>76.685</v>
      </c>
      <c r="F44" t="s">
        <v>1195</v>
      </c>
      <c r="G44" s="9" t="str">
        <f aca="true" t="shared" si="3" ref="G44:G75">IF(AND(OR(D44=0,ISBLANK(D44)),OR(F44="0-10%",ISBLANK(F44))),0,F44)</f>
        <v>0-10%</v>
      </c>
      <c r="H44">
        <f>VLOOKUP(G44,'Lookup Tables'!$D$2:$E$6,2,FALSE)</f>
        <v>5</v>
      </c>
      <c r="I44">
        <f aca="true" t="shared" si="4" ref="I44:I75">IF(H44=0,0,E44)</f>
        <v>76.685</v>
      </c>
      <c r="J44" t="s">
        <v>1195</v>
      </c>
      <c r="K44" t="s">
        <v>1212</v>
      </c>
      <c r="L44" t="s">
        <v>1216</v>
      </c>
      <c r="M44" t="s">
        <v>1197</v>
      </c>
      <c r="N44" t="s">
        <v>1197</v>
      </c>
      <c r="O44" t="s">
        <v>1197</v>
      </c>
      <c r="P44" t="s">
        <v>1228</v>
      </c>
      <c r="Q44" t="s">
        <v>1197</v>
      </c>
      <c r="R44"/>
      <c r="S44"/>
      <c r="T44"/>
      <c r="U44">
        <v>110000</v>
      </c>
      <c r="V44" t="s">
        <v>1234</v>
      </c>
      <c r="W44" s="10">
        <v>11.5379095910069</v>
      </c>
      <c r="X44" s="10">
        <v>8.64004448615021</v>
      </c>
      <c r="Y44" s="10">
        <v>10.4463319177284</v>
      </c>
      <c r="Z44">
        <v>0</v>
      </c>
    </row>
    <row r="45" spans="1:26" ht="15">
      <c r="A45">
        <v>60</v>
      </c>
      <c r="B45" t="s">
        <v>1194</v>
      </c>
      <c r="C45" s="28">
        <v>1</v>
      </c>
      <c r="D45">
        <v>3500</v>
      </c>
      <c r="E45">
        <f t="shared" si="0"/>
        <v>3500</v>
      </c>
      <c r="F45" t="s">
        <v>1195</v>
      </c>
      <c r="G45" s="9" t="str">
        <f t="shared" si="3"/>
        <v>0-10%</v>
      </c>
      <c r="H45">
        <f>VLOOKUP(G45,'Lookup Tables'!$D$2:$E$6,2,FALSE)</f>
        <v>5</v>
      </c>
      <c r="I45">
        <f t="shared" si="4"/>
        <v>3500</v>
      </c>
      <c r="J45" t="s">
        <v>1195</v>
      </c>
      <c r="K45" t="s">
        <v>1195</v>
      </c>
      <c r="L45" t="s">
        <v>1216</v>
      </c>
      <c r="M45" t="s">
        <v>1197</v>
      </c>
      <c r="N45" t="s">
        <v>1197</v>
      </c>
      <c r="O45" t="s">
        <v>1197</v>
      </c>
      <c r="P45" t="s">
        <v>1197</v>
      </c>
      <c r="Q45" t="s">
        <v>1197</v>
      </c>
      <c r="R45"/>
      <c r="S45"/>
      <c r="T45" t="s">
        <v>1250</v>
      </c>
      <c r="U45">
        <v>1902</v>
      </c>
      <c r="V45" t="s">
        <v>117</v>
      </c>
      <c r="W45" s="10">
        <v>26.0037348272642</v>
      </c>
      <c r="X45" s="10">
        <v>0</v>
      </c>
      <c r="Z45">
        <v>0</v>
      </c>
    </row>
    <row r="46" spans="1:26" ht="15">
      <c r="A46">
        <v>62</v>
      </c>
      <c r="B46" t="s">
        <v>1207</v>
      </c>
      <c r="C46" s="28">
        <v>0.5</v>
      </c>
      <c r="D46">
        <v>13000</v>
      </c>
      <c r="E46">
        <f t="shared" si="0"/>
        <v>6500</v>
      </c>
      <c r="F46" t="s">
        <v>1195</v>
      </c>
      <c r="G46" s="9" t="str">
        <f t="shared" si="3"/>
        <v>0-10%</v>
      </c>
      <c r="H46">
        <f>VLOOKUP(G46,'Lookup Tables'!$D$2:$E$6,2,FALSE)</f>
        <v>5</v>
      </c>
      <c r="I46">
        <f t="shared" si="4"/>
        <v>6500</v>
      </c>
      <c r="J46" t="s">
        <v>1195</v>
      </c>
      <c r="K46" t="s">
        <v>1195</v>
      </c>
      <c r="L46" t="s">
        <v>1202</v>
      </c>
      <c r="M46" t="s">
        <v>1228</v>
      </c>
      <c r="N46" t="s">
        <v>1197</v>
      </c>
      <c r="O46" t="s">
        <v>1197</v>
      </c>
      <c r="P46" t="s">
        <v>1197</v>
      </c>
      <c r="Q46" t="s">
        <v>1197</v>
      </c>
      <c r="R46" t="s">
        <v>1203</v>
      </c>
      <c r="S46" t="s">
        <v>1251</v>
      </c>
      <c r="T46" t="s">
        <v>1252</v>
      </c>
      <c r="U46">
        <v>3247</v>
      </c>
      <c r="V46" t="s">
        <v>117</v>
      </c>
      <c r="W46" s="10">
        <v>5.52291421856639</v>
      </c>
      <c r="X46" s="10">
        <v>0</v>
      </c>
      <c r="Y46" s="10">
        <v>0.25</v>
      </c>
      <c r="Z46">
        <v>0</v>
      </c>
    </row>
    <row r="47" spans="1:26" ht="15">
      <c r="A47">
        <v>63</v>
      </c>
      <c r="B47" t="s">
        <v>1207</v>
      </c>
      <c r="C47" s="28">
        <v>0.5</v>
      </c>
      <c r="D47"/>
      <c r="E47" t="str">
        <f t="shared" si="0"/>
        <v/>
      </c>
      <c r="F47" t="s">
        <v>1195</v>
      </c>
      <c r="G47" s="9">
        <f t="shared" si="3"/>
        <v>0</v>
      </c>
      <c r="H47">
        <f>VLOOKUP(G47,'Lookup Tables'!$D$2:$E$6,2,FALSE)</f>
        <v>0</v>
      </c>
      <c r="I47">
        <f t="shared" si="4"/>
        <v>0</v>
      </c>
      <c r="J47" t="s">
        <v>1195</v>
      </c>
      <c r="K47" t="s">
        <v>1210</v>
      </c>
      <c r="L47" t="s">
        <v>1202</v>
      </c>
      <c r="M47" t="s">
        <v>1228</v>
      </c>
      <c r="N47" t="s">
        <v>1228</v>
      </c>
      <c r="O47" t="s">
        <v>1228</v>
      </c>
      <c r="P47" t="s">
        <v>1197</v>
      </c>
      <c r="Q47" t="s">
        <v>1197</v>
      </c>
      <c r="R47"/>
      <c r="S47"/>
      <c r="T47"/>
      <c r="U47">
        <v>1405422</v>
      </c>
      <c r="V47" t="s">
        <v>1234</v>
      </c>
      <c r="W47" s="10">
        <v>11.7081566168787</v>
      </c>
      <c r="X47" s="10">
        <v>8.42395185780913</v>
      </c>
      <c r="Y47" s="10">
        <v>6.12305939324883</v>
      </c>
      <c r="Z47">
        <v>0</v>
      </c>
    </row>
    <row r="48" spans="1:26" ht="15">
      <c r="A48">
        <v>64</v>
      </c>
      <c r="B48" t="s">
        <v>1194</v>
      </c>
      <c r="C48" s="28">
        <v>1</v>
      </c>
      <c r="D48">
        <v>42167</v>
      </c>
      <c r="E48">
        <f t="shared" si="0"/>
        <v>42167</v>
      </c>
      <c r="F48" t="s">
        <v>1195</v>
      </c>
      <c r="G48" s="9" t="str">
        <f t="shared" si="3"/>
        <v>0-10%</v>
      </c>
      <c r="H48">
        <f>VLOOKUP(G48,'Lookup Tables'!$D$2:$E$6,2,FALSE)</f>
        <v>5</v>
      </c>
      <c r="I48">
        <f t="shared" si="4"/>
        <v>42167</v>
      </c>
      <c r="J48" t="s">
        <v>1195</v>
      </c>
      <c r="K48" t="s">
        <v>1195</v>
      </c>
      <c r="L48" t="s">
        <v>1202</v>
      </c>
      <c r="M48" t="s">
        <v>1197</v>
      </c>
      <c r="N48" t="s">
        <v>1197</v>
      </c>
      <c r="O48" t="s">
        <v>1197</v>
      </c>
      <c r="P48" t="s">
        <v>1197</v>
      </c>
      <c r="Q48" t="s">
        <v>1197</v>
      </c>
      <c r="R48"/>
      <c r="S48" t="s">
        <v>1218</v>
      </c>
      <c r="T48"/>
      <c r="U48">
        <v>34133</v>
      </c>
      <c r="V48" t="s">
        <v>1214</v>
      </c>
      <c r="W48" s="10">
        <v>18.0671898421656</v>
      </c>
      <c r="X48" s="10">
        <v>95.0630215425439</v>
      </c>
      <c r="Y48" s="10">
        <v>5.62916933199306</v>
      </c>
      <c r="Z48">
        <v>0</v>
      </c>
    </row>
    <row r="49" spans="1:26" ht="15">
      <c r="A49">
        <v>65</v>
      </c>
      <c r="B49" t="s">
        <v>1194</v>
      </c>
      <c r="C49" s="28">
        <v>1</v>
      </c>
      <c r="D49">
        <v>0</v>
      </c>
      <c r="E49">
        <f t="shared" si="0"/>
        <v>0</v>
      </c>
      <c r="F49" t="s">
        <v>1195</v>
      </c>
      <c r="G49" s="9">
        <f t="shared" si="3"/>
        <v>0</v>
      </c>
      <c r="H49">
        <f>VLOOKUP(G49,'Lookup Tables'!$D$2:$E$6,2,FALSE)</f>
        <v>0</v>
      </c>
      <c r="I49">
        <f t="shared" si="4"/>
        <v>0</v>
      </c>
      <c r="J49" t="s">
        <v>1195</v>
      </c>
      <c r="K49" t="s">
        <v>1195</v>
      </c>
      <c r="L49" t="s">
        <v>1202</v>
      </c>
      <c r="M49" t="s">
        <v>1197</v>
      </c>
      <c r="N49" t="s">
        <v>1197</v>
      </c>
      <c r="O49" t="s">
        <v>1197</v>
      </c>
      <c r="P49" t="s">
        <v>1197</v>
      </c>
      <c r="Q49" t="s">
        <v>1197</v>
      </c>
      <c r="R49" t="s">
        <v>1253</v>
      </c>
      <c r="S49" t="s">
        <v>1254</v>
      </c>
      <c r="T49" t="s">
        <v>1255</v>
      </c>
      <c r="U49">
        <v>54292</v>
      </c>
      <c r="V49" t="s">
        <v>1214</v>
      </c>
      <c r="W49" s="10">
        <v>11.852708694814</v>
      </c>
      <c r="X49" s="10">
        <v>0</v>
      </c>
      <c r="Y49" s="10">
        <v>2.98181250487862</v>
      </c>
      <c r="Z49">
        <v>0</v>
      </c>
    </row>
    <row r="50" spans="1:26" ht="15">
      <c r="A50">
        <v>67</v>
      </c>
      <c r="B50" t="s">
        <v>1194</v>
      </c>
      <c r="C50" s="28">
        <v>1</v>
      </c>
      <c r="D50"/>
      <c r="E50" t="str">
        <f t="shared" si="0"/>
        <v/>
      </c>
      <c r="F50" t="s">
        <v>1195</v>
      </c>
      <c r="G50" s="9">
        <f t="shared" si="3"/>
        <v>0</v>
      </c>
      <c r="H50">
        <f>VLOOKUP(G50,'Lookup Tables'!$D$2:$E$6,2,FALSE)</f>
        <v>0</v>
      </c>
      <c r="I50">
        <f t="shared" si="4"/>
        <v>0</v>
      </c>
      <c r="J50" t="s">
        <v>1195</v>
      </c>
      <c r="K50" t="s">
        <v>1195</v>
      </c>
      <c r="L50" t="s">
        <v>1216</v>
      </c>
      <c r="M50" t="s">
        <v>1197</v>
      </c>
      <c r="N50" t="s">
        <v>1228</v>
      </c>
      <c r="O50" t="s">
        <v>1228</v>
      </c>
      <c r="P50" t="s">
        <v>1228</v>
      </c>
      <c r="Q50" t="s">
        <v>1228</v>
      </c>
      <c r="R50" t="s">
        <v>1256</v>
      </c>
      <c r="S50" t="s">
        <v>1257</v>
      </c>
      <c r="T50" t="s">
        <v>1258</v>
      </c>
      <c r="U50">
        <v>1300</v>
      </c>
      <c r="V50" t="s">
        <v>117</v>
      </c>
      <c r="W50" s="10">
        <v>15.4574132492114</v>
      </c>
      <c r="X50" s="10">
        <v>0</v>
      </c>
      <c r="Y50" s="10">
        <v>4.94505494505495</v>
      </c>
      <c r="Z50">
        <v>0</v>
      </c>
    </row>
    <row r="51" spans="1:26" ht="15">
      <c r="A51">
        <v>68</v>
      </c>
      <c r="B51"/>
      <c r="C51" s="28">
        <v>0</v>
      </c>
      <c r="D51">
        <v>0</v>
      </c>
      <c r="E51" t="str">
        <f t="shared" si="0"/>
        <v/>
      </c>
      <c r="F51" t="s">
        <v>1195</v>
      </c>
      <c r="G51" s="9">
        <f t="shared" si="3"/>
        <v>0</v>
      </c>
      <c r="H51">
        <f>VLOOKUP(G51,'Lookup Tables'!$D$2:$E$6,2,FALSE)</f>
        <v>0</v>
      </c>
      <c r="I51">
        <f t="shared" si="4"/>
        <v>0</v>
      </c>
      <c r="J51" t="s">
        <v>1195</v>
      </c>
      <c r="K51" t="s">
        <v>1195</v>
      </c>
      <c r="L51" t="s">
        <v>1202</v>
      </c>
      <c r="M51" t="s">
        <v>1197</v>
      </c>
      <c r="N51" t="s">
        <v>1197</v>
      </c>
      <c r="O51" t="s">
        <v>1197</v>
      </c>
      <c r="P51"/>
      <c r="Q51" t="s">
        <v>1197</v>
      </c>
      <c r="R51"/>
      <c r="S51"/>
      <c r="T51"/>
      <c r="U51">
        <v>55</v>
      </c>
      <c r="V51" t="s">
        <v>129</v>
      </c>
      <c r="W51" s="10">
        <v>23.125</v>
      </c>
      <c r="X51" s="10">
        <v>0</v>
      </c>
      <c r="Y51" s="10">
        <v>0</v>
      </c>
      <c r="Z51">
        <v>0</v>
      </c>
    </row>
    <row r="52" spans="1:26" ht="15">
      <c r="A52">
        <v>69</v>
      </c>
      <c r="B52" t="s">
        <v>1194</v>
      </c>
      <c r="C52" s="28">
        <v>1</v>
      </c>
      <c r="D52"/>
      <c r="E52" t="str">
        <f t="shared" si="0"/>
        <v/>
      </c>
      <c r="F52" t="s">
        <v>1195</v>
      </c>
      <c r="G52" s="9">
        <f t="shared" si="3"/>
        <v>0</v>
      </c>
      <c r="H52">
        <f>VLOOKUP(G52,'Lookup Tables'!$D$2:$E$6,2,FALSE)</f>
        <v>0</v>
      </c>
      <c r="I52">
        <f t="shared" si="4"/>
        <v>0</v>
      </c>
      <c r="J52" t="s">
        <v>1195</v>
      </c>
      <c r="K52" t="s">
        <v>1212</v>
      </c>
      <c r="L52" t="s">
        <v>1202</v>
      </c>
      <c r="M52" t="s">
        <v>1197</v>
      </c>
      <c r="N52" t="s">
        <v>1197</v>
      </c>
      <c r="O52" t="s">
        <v>1228</v>
      </c>
      <c r="P52" t="s">
        <v>1228</v>
      </c>
      <c r="Q52" t="s">
        <v>1228</v>
      </c>
      <c r="R52" t="s">
        <v>1203</v>
      </c>
      <c r="S52" t="s">
        <v>1259</v>
      </c>
      <c r="T52"/>
      <c r="U52">
        <v>560</v>
      </c>
      <c r="V52" t="s">
        <v>117</v>
      </c>
      <c r="W52" s="10">
        <v>0</v>
      </c>
      <c r="X52" s="10">
        <v>0</v>
      </c>
      <c r="Y52" s="10">
        <v>3.7344398340249</v>
      </c>
      <c r="Z52">
        <v>0</v>
      </c>
    </row>
    <row r="53" spans="1:26" ht="15">
      <c r="A53">
        <v>70</v>
      </c>
      <c r="B53" t="s">
        <v>1194</v>
      </c>
      <c r="C53" s="28">
        <v>1</v>
      </c>
      <c r="D53">
        <v>5300</v>
      </c>
      <c r="E53">
        <f t="shared" si="0"/>
        <v>5300</v>
      </c>
      <c r="F53" t="s">
        <v>1195</v>
      </c>
      <c r="G53" s="9" t="str">
        <f t="shared" si="3"/>
        <v>0-10%</v>
      </c>
      <c r="H53">
        <f>VLOOKUP(G53,'Lookup Tables'!$D$2:$E$6,2,FALSE)</f>
        <v>5</v>
      </c>
      <c r="I53">
        <f t="shared" si="4"/>
        <v>5300</v>
      </c>
      <c r="J53" t="s">
        <v>1195</v>
      </c>
      <c r="K53" t="s">
        <v>1195</v>
      </c>
      <c r="L53" t="s">
        <v>1202</v>
      </c>
      <c r="M53" t="s">
        <v>1197</v>
      </c>
      <c r="N53" t="s">
        <v>1197</v>
      </c>
      <c r="O53" t="s">
        <v>1197</v>
      </c>
      <c r="P53" t="s">
        <v>1197</v>
      </c>
      <c r="Q53" t="s">
        <v>1197</v>
      </c>
      <c r="R53"/>
      <c r="S53"/>
      <c r="T53"/>
      <c r="U53">
        <v>4200</v>
      </c>
      <c r="V53" t="s">
        <v>122</v>
      </c>
      <c r="W53" s="10">
        <v>22.9071694985495</v>
      </c>
      <c r="X53" s="10">
        <v>0.793503192610502</v>
      </c>
      <c r="Y53" s="10">
        <v>16.3807890222985</v>
      </c>
      <c r="Z53">
        <v>0</v>
      </c>
    </row>
    <row r="54" spans="1:26" ht="15">
      <c r="A54">
        <v>71</v>
      </c>
      <c r="B54" t="s">
        <v>1222</v>
      </c>
      <c r="C54" s="28">
        <v>0.333333333333333</v>
      </c>
      <c r="D54">
        <v>0</v>
      </c>
      <c r="E54">
        <f t="shared" si="0"/>
        <v>0</v>
      </c>
      <c r="F54" t="s">
        <v>1195</v>
      </c>
      <c r="G54" s="9">
        <f t="shared" si="3"/>
        <v>0</v>
      </c>
      <c r="H54">
        <f>VLOOKUP(G54,'Lookup Tables'!$D$2:$E$6,2,FALSE)</f>
        <v>0</v>
      </c>
      <c r="I54">
        <f t="shared" si="4"/>
        <v>0</v>
      </c>
      <c r="J54" t="s">
        <v>1195</v>
      </c>
      <c r="K54" t="s">
        <v>1195</v>
      </c>
      <c r="L54" t="s">
        <v>1196</v>
      </c>
      <c r="M54" t="s">
        <v>1197</v>
      </c>
      <c r="N54" t="s">
        <v>1228</v>
      </c>
      <c r="O54" t="s">
        <v>1228</v>
      </c>
      <c r="P54" t="s">
        <v>1197</v>
      </c>
      <c r="Q54" t="s">
        <v>1197</v>
      </c>
      <c r="R54" t="s">
        <v>1203</v>
      </c>
      <c r="S54" t="s">
        <v>1260</v>
      </c>
      <c r="T54" t="s">
        <v>1261</v>
      </c>
      <c r="U54">
        <v>32</v>
      </c>
      <c r="V54" t="s">
        <v>129</v>
      </c>
      <c r="W54" s="10">
        <v>10.8108108108108</v>
      </c>
      <c r="X54" s="10">
        <v>0</v>
      </c>
      <c r="Y54" s="10">
        <v>0</v>
      </c>
      <c r="Z54">
        <v>0</v>
      </c>
    </row>
    <row r="55" spans="1:26" ht="15">
      <c r="A55">
        <v>73</v>
      </c>
      <c r="B55" t="s">
        <v>1194</v>
      </c>
      <c r="C55" s="28">
        <v>1</v>
      </c>
      <c r="D55">
        <v>5000</v>
      </c>
      <c r="E55">
        <f t="shared" si="0"/>
        <v>5000</v>
      </c>
      <c r="F55" t="s">
        <v>1195</v>
      </c>
      <c r="G55" s="9" t="str">
        <f t="shared" si="3"/>
        <v>0-10%</v>
      </c>
      <c r="H55">
        <f>VLOOKUP(G55,'Lookup Tables'!$D$2:$E$6,2,FALSE)</f>
        <v>5</v>
      </c>
      <c r="I55">
        <f t="shared" si="4"/>
        <v>5000</v>
      </c>
      <c r="J55" t="s">
        <v>1195</v>
      </c>
      <c r="K55" t="s">
        <v>1212</v>
      </c>
      <c r="L55" t="s">
        <v>1216</v>
      </c>
      <c r="M55" t="s">
        <v>1197</v>
      </c>
      <c r="N55" t="s">
        <v>1197</v>
      </c>
      <c r="O55" t="s">
        <v>1197</v>
      </c>
      <c r="P55" t="s">
        <v>1197</v>
      </c>
      <c r="Q55" t="s">
        <v>1197</v>
      </c>
      <c r="R55"/>
      <c r="S55"/>
      <c r="T55"/>
      <c r="U55">
        <v>3600</v>
      </c>
      <c r="V55" t="s">
        <v>122</v>
      </c>
      <c r="W55" s="10">
        <v>19.9369306236861</v>
      </c>
      <c r="X55" s="10">
        <v>0</v>
      </c>
      <c r="Y55" s="10">
        <v>16.0757946210269</v>
      </c>
      <c r="Z55">
        <v>0</v>
      </c>
    </row>
    <row r="56" spans="1:26" ht="15">
      <c r="A56">
        <v>74</v>
      </c>
      <c r="B56" t="s">
        <v>1194</v>
      </c>
      <c r="C56" s="28">
        <v>1</v>
      </c>
      <c r="D56"/>
      <c r="E56" t="str">
        <f t="shared" si="0"/>
        <v/>
      </c>
      <c r="F56" t="s">
        <v>1195</v>
      </c>
      <c r="G56" s="9">
        <f t="shared" si="3"/>
        <v>0</v>
      </c>
      <c r="H56">
        <f>VLOOKUP(G56,'Lookup Tables'!$D$2:$E$6,2,FALSE)</f>
        <v>0</v>
      </c>
      <c r="I56">
        <f t="shared" si="4"/>
        <v>0</v>
      </c>
      <c r="J56" t="s">
        <v>1195</v>
      </c>
      <c r="K56" t="s">
        <v>1212</v>
      </c>
      <c r="L56" t="s">
        <v>1202</v>
      </c>
      <c r="M56" t="s">
        <v>1197</v>
      </c>
      <c r="N56" t="s">
        <v>1197</v>
      </c>
      <c r="O56" t="s">
        <v>1197</v>
      </c>
      <c r="P56" t="s">
        <v>1197</v>
      </c>
      <c r="Q56" t="s">
        <v>1197</v>
      </c>
      <c r="R56" t="s">
        <v>1236</v>
      </c>
      <c r="S56"/>
      <c r="T56" t="s">
        <v>1262</v>
      </c>
      <c r="U56">
        <v>150</v>
      </c>
      <c r="V56" t="s">
        <v>129</v>
      </c>
      <c r="W56" s="10"/>
      <c r="Y56" s="10">
        <v>0</v>
      </c>
      <c r="Z56">
        <v>0</v>
      </c>
    </row>
    <row r="57" spans="1:26" ht="15">
      <c r="A57">
        <v>75</v>
      </c>
      <c r="B57"/>
      <c r="C57" s="28">
        <v>0</v>
      </c>
      <c r="D57"/>
      <c r="E57" t="str">
        <f t="shared" si="0"/>
        <v/>
      </c>
      <c r="F57"/>
      <c r="G57" s="9">
        <f t="shared" si="3"/>
        <v>0</v>
      </c>
      <c r="H57">
        <f>VLOOKUP(G57,'Lookup Tables'!$D$2:$E$6,2,FALSE)</f>
        <v>0</v>
      </c>
      <c r="I57">
        <f t="shared" si="4"/>
        <v>0</v>
      </c>
      <c r="J57"/>
      <c r="K57"/>
      <c r="L57"/>
      <c r="M57"/>
      <c r="N57"/>
      <c r="O57"/>
      <c r="P57"/>
      <c r="Q57"/>
      <c r="R57" t="s">
        <v>1263</v>
      </c>
      <c r="S57" t="s">
        <v>1251</v>
      </c>
      <c r="T57"/>
      <c r="U57">
        <v>108</v>
      </c>
      <c r="V57" t="s">
        <v>129</v>
      </c>
      <c r="W57" s="10">
        <v>3.5958904109589</v>
      </c>
      <c r="X57" s="10">
        <v>0</v>
      </c>
      <c r="Y57" s="10">
        <v>1.5625</v>
      </c>
      <c r="Z57">
        <v>0</v>
      </c>
    </row>
    <row r="58" spans="1:26" ht="15">
      <c r="A58">
        <v>76</v>
      </c>
      <c r="B58" t="s">
        <v>1194</v>
      </c>
      <c r="C58" s="28">
        <v>1</v>
      </c>
      <c r="D58">
        <v>15000</v>
      </c>
      <c r="E58">
        <f t="shared" si="0"/>
        <v>15000</v>
      </c>
      <c r="F58" t="s">
        <v>1201</v>
      </c>
      <c r="G58" s="9" t="str">
        <f t="shared" si="3"/>
        <v>Over 30%</v>
      </c>
      <c r="H58">
        <f>VLOOKUP(G58,'Lookup Tables'!$D$2:$E$6,2,FALSE)</f>
        <v>40</v>
      </c>
      <c r="I58">
        <f t="shared" si="4"/>
        <v>15000</v>
      </c>
      <c r="J58" t="s">
        <v>1201</v>
      </c>
      <c r="K58" t="s">
        <v>1195</v>
      </c>
      <c r="L58" t="s">
        <v>1202</v>
      </c>
      <c r="M58" t="s">
        <v>1197</v>
      </c>
      <c r="N58" t="s">
        <v>1197</v>
      </c>
      <c r="O58" t="s">
        <v>1197</v>
      </c>
      <c r="P58" t="s">
        <v>1197</v>
      </c>
      <c r="Q58" t="s">
        <v>1197</v>
      </c>
      <c r="R58"/>
      <c r="S58" t="s">
        <v>1220</v>
      </c>
      <c r="T58"/>
      <c r="U58">
        <v>943</v>
      </c>
      <c r="V58" t="s">
        <v>117</v>
      </c>
      <c r="W58" s="10">
        <v>26.0371959942775</v>
      </c>
      <c r="X58" s="10">
        <v>0</v>
      </c>
      <c r="Y58" s="10">
        <v>0</v>
      </c>
      <c r="Z58">
        <v>0</v>
      </c>
    </row>
    <row r="59" spans="1:26" ht="15">
      <c r="A59">
        <v>77</v>
      </c>
      <c r="B59" t="s">
        <v>1194</v>
      </c>
      <c r="C59" s="28">
        <v>1</v>
      </c>
      <c r="D59">
        <v>6000</v>
      </c>
      <c r="E59">
        <f t="shared" si="0"/>
        <v>6000</v>
      </c>
      <c r="F59" t="s">
        <v>1201</v>
      </c>
      <c r="G59" s="9" t="str">
        <f t="shared" si="3"/>
        <v>Over 30%</v>
      </c>
      <c r="H59">
        <f>VLOOKUP(G59,'Lookup Tables'!$D$2:$E$6,2,FALSE)</f>
        <v>40</v>
      </c>
      <c r="I59">
        <f t="shared" si="4"/>
        <v>6000</v>
      </c>
      <c r="J59" t="s">
        <v>1201</v>
      </c>
      <c r="K59" t="s">
        <v>1195</v>
      </c>
      <c r="L59" t="s">
        <v>1202</v>
      </c>
      <c r="M59" t="s">
        <v>1197</v>
      </c>
      <c r="N59" t="s">
        <v>1197</v>
      </c>
      <c r="O59" t="s">
        <v>1197</v>
      </c>
      <c r="P59" t="s">
        <v>1197</v>
      </c>
      <c r="Q59" t="s">
        <v>1197</v>
      </c>
      <c r="R59"/>
      <c r="S59" t="s">
        <v>1220</v>
      </c>
      <c r="T59"/>
      <c r="U59">
        <v>712</v>
      </c>
      <c r="V59" t="s">
        <v>117</v>
      </c>
      <c r="W59" s="10">
        <v>26.0539046302695</v>
      </c>
      <c r="X59" s="10">
        <v>0</v>
      </c>
      <c r="Y59" s="10">
        <v>0</v>
      </c>
      <c r="Z59">
        <v>0</v>
      </c>
    </row>
    <row r="60" spans="1:26" ht="15">
      <c r="A60">
        <v>78</v>
      </c>
      <c r="B60" t="s">
        <v>1194</v>
      </c>
      <c r="C60" s="28">
        <v>1</v>
      </c>
      <c r="D60"/>
      <c r="E60" t="str">
        <f t="shared" si="0"/>
        <v/>
      </c>
      <c r="F60" t="s">
        <v>1195</v>
      </c>
      <c r="G60" s="9">
        <f t="shared" si="3"/>
        <v>0</v>
      </c>
      <c r="H60">
        <f>VLOOKUP(G60,'Lookup Tables'!$D$2:$E$6,2,FALSE)</f>
        <v>0</v>
      </c>
      <c r="I60">
        <f t="shared" si="4"/>
        <v>0</v>
      </c>
      <c r="J60" t="s">
        <v>1195</v>
      </c>
      <c r="K60" t="s">
        <v>1195</v>
      </c>
      <c r="L60" t="s">
        <v>1202</v>
      </c>
      <c r="M60" t="s">
        <v>1228</v>
      </c>
      <c r="N60" t="s">
        <v>1197</v>
      </c>
      <c r="O60" t="s">
        <v>1197</v>
      </c>
      <c r="P60" t="s">
        <v>1197</v>
      </c>
      <c r="Q60" t="s">
        <v>1197</v>
      </c>
      <c r="R60"/>
      <c r="S60"/>
      <c r="T60"/>
      <c r="U60">
        <v>115525</v>
      </c>
      <c r="V60" t="s">
        <v>1234</v>
      </c>
      <c r="W60" s="10">
        <v>19.5042069004461</v>
      </c>
      <c r="X60" s="10">
        <v>0</v>
      </c>
      <c r="Y60" s="10">
        <v>2.49378437429368</v>
      </c>
      <c r="Z60">
        <v>0</v>
      </c>
    </row>
    <row r="61" spans="1:26" ht="15">
      <c r="A61">
        <v>79</v>
      </c>
      <c r="B61" t="s">
        <v>1194</v>
      </c>
      <c r="C61" s="28">
        <v>1</v>
      </c>
      <c r="D61">
        <v>0</v>
      </c>
      <c r="E61">
        <f t="shared" si="0"/>
        <v>0</v>
      </c>
      <c r="F61" t="s">
        <v>1195</v>
      </c>
      <c r="G61" s="9">
        <f t="shared" si="3"/>
        <v>0</v>
      </c>
      <c r="H61">
        <f>VLOOKUP(G61,'Lookup Tables'!$D$2:$E$6,2,FALSE)</f>
        <v>0</v>
      </c>
      <c r="I61">
        <f t="shared" si="4"/>
        <v>0</v>
      </c>
      <c r="J61" t="s">
        <v>1195</v>
      </c>
      <c r="K61" t="s">
        <v>1195</v>
      </c>
      <c r="L61" t="s">
        <v>1196</v>
      </c>
      <c r="M61" t="s">
        <v>1197</v>
      </c>
      <c r="N61" t="s">
        <v>1197</v>
      </c>
      <c r="O61" t="s">
        <v>1197</v>
      </c>
      <c r="P61" t="s">
        <v>1197</v>
      </c>
      <c r="Q61" t="s">
        <v>1197</v>
      </c>
      <c r="R61"/>
      <c r="S61"/>
      <c r="T61"/>
      <c r="U61">
        <v>20500</v>
      </c>
      <c r="V61" t="s">
        <v>1214</v>
      </c>
      <c r="W61" s="10">
        <v>17.3580649204161</v>
      </c>
      <c r="X61" s="10">
        <v>99.1821974965229</v>
      </c>
      <c r="Y61" s="10">
        <v>5.9660875026167</v>
      </c>
      <c r="Z61">
        <v>0</v>
      </c>
    </row>
    <row r="62" spans="1:26" ht="15">
      <c r="A62">
        <v>80</v>
      </c>
      <c r="B62" t="s">
        <v>1264</v>
      </c>
      <c r="C62" s="28">
        <v>0.0833333333333333</v>
      </c>
      <c r="D62">
        <v>0</v>
      </c>
      <c r="E62">
        <f t="shared" si="0"/>
        <v>0</v>
      </c>
      <c r="F62" t="s">
        <v>1195</v>
      </c>
      <c r="G62" s="9">
        <f t="shared" si="3"/>
        <v>0</v>
      </c>
      <c r="H62">
        <f>VLOOKUP(G62,'Lookup Tables'!$D$2:$E$6,2,FALSE)</f>
        <v>0</v>
      </c>
      <c r="I62">
        <f t="shared" si="4"/>
        <v>0</v>
      </c>
      <c r="J62" t="s">
        <v>1201</v>
      </c>
      <c r="K62" t="s">
        <v>1195</v>
      </c>
      <c r="L62" t="s">
        <v>1196</v>
      </c>
      <c r="M62" t="s">
        <v>1197</v>
      </c>
      <c r="N62" t="s">
        <v>1197</v>
      </c>
      <c r="O62" t="s">
        <v>1197</v>
      </c>
      <c r="P62" t="s">
        <v>1197</v>
      </c>
      <c r="Q62" t="s">
        <v>1197</v>
      </c>
      <c r="R62"/>
      <c r="S62"/>
      <c r="T62" t="s">
        <v>1265</v>
      </c>
      <c r="U62">
        <v>600</v>
      </c>
      <c r="V62" t="s">
        <v>117</v>
      </c>
      <c r="W62" s="10">
        <v>3.5958904109589</v>
      </c>
      <c r="X62" s="10">
        <v>0</v>
      </c>
      <c r="Y62" s="10">
        <v>2.5</v>
      </c>
      <c r="Z62">
        <v>0</v>
      </c>
    </row>
    <row r="63" spans="1:26" ht="15">
      <c r="A63">
        <v>81</v>
      </c>
      <c r="B63" t="s">
        <v>1207</v>
      </c>
      <c r="C63" s="28">
        <v>0.5</v>
      </c>
      <c r="D63">
        <v>0</v>
      </c>
      <c r="E63">
        <f t="shared" si="0"/>
        <v>0</v>
      </c>
      <c r="F63" t="s">
        <v>1195</v>
      </c>
      <c r="G63" s="9">
        <f t="shared" si="3"/>
        <v>0</v>
      </c>
      <c r="H63">
        <f>VLOOKUP(G63,'Lookup Tables'!$D$2:$E$6,2,FALSE)</f>
        <v>0</v>
      </c>
      <c r="I63">
        <f t="shared" si="4"/>
        <v>0</v>
      </c>
      <c r="J63" t="s">
        <v>1195</v>
      </c>
      <c r="K63" t="s">
        <v>1195</v>
      </c>
      <c r="L63" t="s">
        <v>1196</v>
      </c>
      <c r="M63"/>
      <c r="N63"/>
      <c r="O63"/>
      <c r="P63" t="s">
        <v>1197</v>
      </c>
      <c r="Q63" t="s">
        <v>1197</v>
      </c>
      <c r="R63"/>
      <c r="S63"/>
      <c r="T63"/>
      <c r="U63">
        <v>846</v>
      </c>
      <c r="V63" t="s">
        <v>117</v>
      </c>
      <c r="W63" s="10">
        <v>6.59035726673604</v>
      </c>
      <c r="X63" s="10">
        <v>0</v>
      </c>
      <c r="Y63" s="10">
        <v>16.4948453608247</v>
      </c>
      <c r="Z63">
        <v>0</v>
      </c>
    </row>
    <row r="64" spans="1:26" ht="15">
      <c r="A64">
        <v>82</v>
      </c>
      <c r="B64" t="s">
        <v>1207</v>
      </c>
      <c r="C64" s="28">
        <v>0.5</v>
      </c>
      <c r="D64">
        <v>0</v>
      </c>
      <c r="E64">
        <f t="shared" si="0"/>
        <v>0</v>
      </c>
      <c r="F64" t="s">
        <v>1195</v>
      </c>
      <c r="G64" s="9">
        <f t="shared" si="3"/>
        <v>0</v>
      </c>
      <c r="H64">
        <f>VLOOKUP(G64,'Lookup Tables'!$D$2:$E$6,2,FALSE)</f>
        <v>0</v>
      </c>
      <c r="I64">
        <f t="shared" si="4"/>
        <v>0</v>
      </c>
      <c r="J64" t="s">
        <v>1195</v>
      </c>
      <c r="K64" t="s">
        <v>1195</v>
      </c>
      <c r="L64" t="s">
        <v>1196</v>
      </c>
      <c r="M64" t="s">
        <v>1197</v>
      </c>
      <c r="N64" t="s">
        <v>1197</v>
      </c>
      <c r="O64" t="s">
        <v>1197</v>
      </c>
      <c r="P64" t="s">
        <v>1197</v>
      </c>
      <c r="Q64" t="s">
        <v>1197</v>
      </c>
      <c r="R64" t="s">
        <v>1203</v>
      </c>
      <c r="S64" t="s">
        <v>1251</v>
      </c>
      <c r="T64"/>
      <c r="U64">
        <v>1394</v>
      </c>
      <c r="V64" t="s">
        <v>117</v>
      </c>
      <c r="W64" s="10">
        <v>5.23446019629226</v>
      </c>
      <c r="X64" s="10">
        <v>0</v>
      </c>
      <c r="Y64" s="10">
        <v>3.48837209302326</v>
      </c>
      <c r="Z64">
        <v>0</v>
      </c>
    </row>
    <row r="65" spans="1:26" ht="15">
      <c r="A65">
        <v>83</v>
      </c>
      <c r="B65" t="s">
        <v>1194</v>
      </c>
      <c r="C65" s="28">
        <v>1</v>
      </c>
      <c r="D65">
        <v>5000</v>
      </c>
      <c r="E65">
        <f t="shared" si="0"/>
        <v>5000</v>
      </c>
      <c r="F65" t="s">
        <v>1210</v>
      </c>
      <c r="G65" s="9" t="str">
        <f t="shared" si="3"/>
        <v>11-20%</v>
      </c>
      <c r="H65">
        <f>VLOOKUP(G65,'Lookup Tables'!$D$2:$E$6,2,FALSE)</f>
        <v>15</v>
      </c>
      <c r="I65">
        <f t="shared" si="4"/>
        <v>5000</v>
      </c>
      <c r="J65" t="s">
        <v>1195</v>
      </c>
      <c r="K65" t="s">
        <v>1212</v>
      </c>
      <c r="L65" t="s">
        <v>1202</v>
      </c>
      <c r="M65"/>
      <c r="N65"/>
      <c r="O65"/>
      <c r="P65"/>
      <c r="Q65"/>
      <c r="R65" t="s">
        <v>1253</v>
      </c>
      <c r="S65" t="s">
        <v>1266</v>
      </c>
      <c r="T65"/>
      <c r="U65">
        <v>1923</v>
      </c>
      <c r="V65" t="s">
        <v>117</v>
      </c>
      <c r="W65" s="10">
        <v>22.4780701754386</v>
      </c>
      <c r="X65" s="10">
        <v>0</v>
      </c>
      <c r="Y65" s="10">
        <v>8.17186183656276</v>
      </c>
      <c r="Z65">
        <v>0</v>
      </c>
    </row>
    <row r="66" spans="1:26" ht="15">
      <c r="A66">
        <v>84</v>
      </c>
      <c r="B66" t="s">
        <v>1194</v>
      </c>
      <c r="C66" s="28">
        <v>1</v>
      </c>
      <c r="D66">
        <v>0</v>
      </c>
      <c r="E66">
        <f aca="true" t="shared" si="5" ref="E66:E129">IF(OR(ISBLANK(D66),ISBLANK(B66)),"",C66*D66)</f>
        <v>0</v>
      </c>
      <c r="F66" t="s">
        <v>1195</v>
      </c>
      <c r="G66" s="9">
        <f t="shared" si="3"/>
        <v>0</v>
      </c>
      <c r="H66">
        <f>VLOOKUP(G66,'Lookup Tables'!$D$2:$E$6,2,FALSE)</f>
        <v>0</v>
      </c>
      <c r="I66">
        <f t="shared" si="4"/>
        <v>0</v>
      </c>
      <c r="J66" t="s">
        <v>1195</v>
      </c>
      <c r="K66" t="s">
        <v>1195</v>
      </c>
      <c r="L66" t="s">
        <v>1202</v>
      </c>
      <c r="M66" t="s">
        <v>1197</v>
      </c>
      <c r="N66" t="s">
        <v>1197</v>
      </c>
      <c r="O66" t="s">
        <v>1197</v>
      </c>
      <c r="P66" t="s">
        <v>1197</v>
      </c>
      <c r="Q66" t="s">
        <v>1197</v>
      </c>
      <c r="R66"/>
      <c r="S66"/>
      <c r="T66"/>
      <c r="U66">
        <v>76</v>
      </c>
      <c r="V66" t="s">
        <v>129</v>
      </c>
      <c r="W66" s="10">
        <v>0.261780104712042</v>
      </c>
      <c r="X66" s="10">
        <v>0</v>
      </c>
      <c r="Y66" s="10">
        <v>0</v>
      </c>
      <c r="Z66">
        <v>0</v>
      </c>
    </row>
    <row r="67" spans="1:26" ht="15">
      <c r="A67">
        <v>85</v>
      </c>
      <c r="B67"/>
      <c r="C67" s="28">
        <v>0</v>
      </c>
      <c r="D67"/>
      <c r="E67" t="str">
        <f t="shared" si="5"/>
        <v/>
      </c>
      <c r="F67" t="s">
        <v>1195</v>
      </c>
      <c r="G67" s="9">
        <f t="shared" si="3"/>
        <v>0</v>
      </c>
      <c r="H67">
        <f>VLOOKUP(G67,'Lookup Tables'!$D$2:$E$6,2,FALSE)</f>
        <v>0</v>
      </c>
      <c r="I67">
        <f t="shared" si="4"/>
        <v>0</v>
      </c>
      <c r="J67" t="s">
        <v>1195</v>
      </c>
      <c r="K67" t="s">
        <v>1195</v>
      </c>
      <c r="L67" t="s">
        <v>1196</v>
      </c>
      <c r="M67" t="s">
        <v>1197</v>
      </c>
      <c r="N67" t="s">
        <v>1197</v>
      </c>
      <c r="O67" t="s">
        <v>1228</v>
      </c>
      <c r="P67" t="s">
        <v>1197</v>
      </c>
      <c r="Q67" t="s">
        <v>1197</v>
      </c>
      <c r="R67"/>
      <c r="S67"/>
      <c r="T67"/>
      <c r="U67">
        <v>10667</v>
      </c>
      <c r="V67" t="s">
        <v>1214</v>
      </c>
      <c r="W67" s="10"/>
      <c r="Y67" s="10">
        <v>100</v>
      </c>
      <c r="Z67">
        <v>0</v>
      </c>
    </row>
    <row r="68" spans="1:26" ht="15">
      <c r="A68">
        <v>86</v>
      </c>
      <c r="B68" t="s">
        <v>1194</v>
      </c>
      <c r="C68" s="28">
        <v>1</v>
      </c>
      <c r="D68"/>
      <c r="E68" t="str">
        <f t="shared" si="5"/>
        <v/>
      </c>
      <c r="F68"/>
      <c r="G68" s="9">
        <f t="shared" si="3"/>
        <v>0</v>
      </c>
      <c r="H68">
        <f>VLOOKUP(G68,'Lookup Tables'!$D$2:$E$6,2,FALSE)</f>
        <v>0</v>
      </c>
      <c r="I68">
        <f t="shared" si="4"/>
        <v>0</v>
      </c>
      <c r="J68"/>
      <c r="K68"/>
      <c r="L68"/>
      <c r="M68" t="s">
        <v>1197</v>
      </c>
      <c r="N68" t="s">
        <v>1197</v>
      </c>
      <c r="O68" t="s">
        <v>1197</v>
      </c>
      <c r="P68" t="s">
        <v>1197</v>
      </c>
      <c r="Q68" t="s">
        <v>1197</v>
      </c>
      <c r="R68"/>
      <c r="S68"/>
      <c r="T68"/>
      <c r="U68">
        <v>22348</v>
      </c>
      <c r="V68" t="s">
        <v>1214</v>
      </c>
      <c r="W68" s="10">
        <v>11.1405333837715</v>
      </c>
      <c r="X68" s="10">
        <v>29.2902350813743</v>
      </c>
      <c r="Y68" s="10">
        <v>5.52147239263804</v>
      </c>
      <c r="Z68">
        <v>0</v>
      </c>
    </row>
    <row r="69" spans="1:26" ht="15">
      <c r="A69">
        <v>87</v>
      </c>
      <c r="B69" t="s">
        <v>1194</v>
      </c>
      <c r="C69" s="28">
        <v>1</v>
      </c>
      <c r="D69">
        <v>0</v>
      </c>
      <c r="E69">
        <f t="shared" si="5"/>
        <v>0</v>
      </c>
      <c r="F69" t="s">
        <v>1195</v>
      </c>
      <c r="G69" s="9">
        <f t="shared" si="3"/>
        <v>0</v>
      </c>
      <c r="H69">
        <f>VLOOKUP(G69,'Lookup Tables'!$D$2:$E$6,2,FALSE)</f>
        <v>0</v>
      </c>
      <c r="I69">
        <f t="shared" si="4"/>
        <v>0</v>
      </c>
      <c r="J69" t="s">
        <v>1195</v>
      </c>
      <c r="K69" t="s">
        <v>1195</v>
      </c>
      <c r="L69" t="s">
        <v>1196</v>
      </c>
      <c r="M69"/>
      <c r="N69" t="s">
        <v>1197</v>
      </c>
      <c r="O69" t="s">
        <v>1197</v>
      </c>
      <c r="P69" t="s">
        <v>1197</v>
      </c>
      <c r="Q69" t="s">
        <v>1197</v>
      </c>
      <c r="R69"/>
      <c r="S69"/>
      <c r="T69" t="s">
        <v>1267</v>
      </c>
      <c r="U69">
        <v>172</v>
      </c>
      <c r="V69" t="s">
        <v>129</v>
      </c>
      <c r="W69" s="10">
        <v>2.9093931837074</v>
      </c>
      <c r="X69" s="10">
        <v>0</v>
      </c>
      <c r="Y69" s="10">
        <v>0</v>
      </c>
      <c r="Z69">
        <v>0</v>
      </c>
    </row>
    <row r="70" spans="1:26" ht="15">
      <c r="A70">
        <v>88</v>
      </c>
      <c r="B70"/>
      <c r="C70" s="28">
        <v>0</v>
      </c>
      <c r="D70">
        <v>0</v>
      </c>
      <c r="E70" t="str">
        <f t="shared" si="5"/>
        <v/>
      </c>
      <c r="F70" t="s">
        <v>1195</v>
      </c>
      <c r="G70" s="9">
        <f t="shared" si="3"/>
        <v>0</v>
      </c>
      <c r="H70">
        <f>VLOOKUP(G70,'Lookup Tables'!$D$2:$E$6,2,FALSE)</f>
        <v>0</v>
      </c>
      <c r="I70">
        <f t="shared" si="4"/>
        <v>0</v>
      </c>
      <c r="J70" t="s">
        <v>1195</v>
      </c>
      <c r="K70" t="s">
        <v>1195</v>
      </c>
      <c r="L70" t="s">
        <v>1196</v>
      </c>
      <c r="M70" t="s">
        <v>1197</v>
      </c>
      <c r="N70" t="s">
        <v>1228</v>
      </c>
      <c r="O70" t="s">
        <v>1228</v>
      </c>
      <c r="P70" t="s">
        <v>1197</v>
      </c>
      <c r="Q70" t="s">
        <v>1197</v>
      </c>
      <c r="R70" t="s">
        <v>1203</v>
      </c>
      <c r="S70" t="s">
        <v>457</v>
      </c>
      <c r="T70"/>
      <c r="U70">
        <v>5817</v>
      </c>
      <c r="V70" t="s">
        <v>122</v>
      </c>
      <c r="W70" s="10">
        <v>22.0136518771331</v>
      </c>
      <c r="Y70" s="10">
        <v>89.7016361886429</v>
      </c>
      <c r="Z70">
        <v>0</v>
      </c>
    </row>
    <row r="71" spans="1:26" ht="15">
      <c r="A71">
        <v>89</v>
      </c>
      <c r="B71" t="s">
        <v>1207</v>
      </c>
      <c r="C71" s="28">
        <v>0.5</v>
      </c>
      <c r="D71"/>
      <c r="E71" t="str">
        <f t="shared" si="5"/>
        <v/>
      </c>
      <c r="F71" t="s">
        <v>1195</v>
      </c>
      <c r="G71" s="9">
        <f t="shared" si="3"/>
        <v>0</v>
      </c>
      <c r="H71">
        <f>VLOOKUP(G71,'Lookup Tables'!$D$2:$E$6,2,FALSE)</f>
        <v>0</v>
      </c>
      <c r="I71">
        <f t="shared" si="4"/>
        <v>0</v>
      </c>
      <c r="J71" t="s">
        <v>1195</v>
      </c>
      <c r="K71"/>
      <c r="L71"/>
      <c r="M71" t="s">
        <v>1197</v>
      </c>
      <c r="N71" t="s">
        <v>1197</v>
      </c>
      <c r="O71" t="s">
        <v>1228</v>
      </c>
      <c r="P71" t="s">
        <v>1197</v>
      </c>
      <c r="Q71" t="s">
        <v>1197</v>
      </c>
      <c r="R71" t="s">
        <v>1203</v>
      </c>
      <c r="S71" t="s">
        <v>1268</v>
      </c>
      <c r="T71"/>
      <c r="U71">
        <v>102593</v>
      </c>
      <c r="V71" t="s">
        <v>1234</v>
      </c>
      <c r="W71" s="10">
        <v>9.30917179118147</v>
      </c>
      <c r="X71" s="10">
        <v>0</v>
      </c>
      <c r="Y71" s="10">
        <v>3.55669874495543</v>
      </c>
      <c r="Z71">
        <v>0</v>
      </c>
    </row>
    <row r="72" spans="1:26" ht="15">
      <c r="A72">
        <v>90</v>
      </c>
      <c r="B72" t="s">
        <v>1222</v>
      </c>
      <c r="C72" s="28">
        <v>0.333333333333333</v>
      </c>
      <c r="D72">
        <v>15000</v>
      </c>
      <c r="E72">
        <f t="shared" si="5"/>
        <v>4999.9999999999945</v>
      </c>
      <c r="F72" t="s">
        <v>1210</v>
      </c>
      <c r="G72" s="9" t="str">
        <f t="shared" si="3"/>
        <v>11-20%</v>
      </c>
      <c r="H72">
        <f>VLOOKUP(G72,'Lookup Tables'!$D$2:$E$6,2,FALSE)</f>
        <v>15</v>
      </c>
      <c r="I72">
        <f t="shared" si="4"/>
        <v>4999.9999999999945</v>
      </c>
      <c r="J72" t="s">
        <v>1195</v>
      </c>
      <c r="K72" t="s">
        <v>1212</v>
      </c>
      <c r="L72" t="s">
        <v>1202</v>
      </c>
      <c r="M72" t="s">
        <v>1197</v>
      </c>
      <c r="N72" t="s">
        <v>1197</v>
      </c>
      <c r="O72" t="s">
        <v>1228</v>
      </c>
      <c r="P72" t="s">
        <v>1228</v>
      </c>
      <c r="Q72" t="s">
        <v>1197</v>
      </c>
      <c r="R72" t="s">
        <v>1263</v>
      </c>
      <c r="S72" t="s">
        <v>1251</v>
      </c>
      <c r="T72" t="s">
        <v>1269</v>
      </c>
      <c r="U72">
        <v>3200</v>
      </c>
      <c r="V72" t="s">
        <v>117</v>
      </c>
      <c r="W72" s="10">
        <v>17.9861111111111</v>
      </c>
      <c r="X72" s="10">
        <v>0</v>
      </c>
      <c r="Y72" s="10">
        <v>4.29009193054137</v>
      </c>
      <c r="Z72">
        <v>0</v>
      </c>
    </row>
    <row r="73" spans="1:26" ht="15">
      <c r="A73">
        <v>91</v>
      </c>
      <c r="B73" t="s">
        <v>1194</v>
      </c>
      <c r="C73" s="28">
        <v>1</v>
      </c>
      <c r="D73">
        <v>15000</v>
      </c>
      <c r="E73">
        <f t="shared" si="5"/>
        <v>15000</v>
      </c>
      <c r="F73" t="s">
        <v>1195</v>
      </c>
      <c r="G73" s="9" t="str">
        <f t="shared" si="3"/>
        <v>0-10%</v>
      </c>
      <c r="H73">
        <f>VLOOKUP(G73,'Lookup Tables'!$D$2:$E$6,2,FALSE)</f>
        <v>5</v>
      </c>
      <c r="I73">
        <f t="shared" si="4"/>
        <v>15000</v>
      </c>
      <c r="J73" t="s">
        <v>1195</v>
      </c>
      <c r="K73" t="s">
        <v>1195</v>
      </c>
      <c r="L73" t="s">
        <v>1202</v>
      </c>
      <c r="M73"/>
      <c r="N73"/>
      <c r="O73"/>
      <c r="P73"/>
      <c r="Q73"/>
      <c r="R73"/>
      <c r="S73"/>
      <c r="T73" t="s">
        <v>1270</v>
      </c>
      <c r="U73">
        <v>25766</v>
      </c>
      <c r="V73" t="s">
        <v>1214</v>
      </c>
      <c r="W73" s="10">
        <v>8.40797056168854</v>
      </c>
      <c r="X73" s="10">
        <v>0</v>
      </c>
      <c r="Y73" s="10">
        <v>3.8336872694758</v>
      </c>
      <c r="Z73">
        <v>0</v>
      </c>
    </row>
    <row r="74" spans="1:26" ht="15">
      <c r="A74">
        <v>92</v>
      </c>
      <c r="B74" t="s">
        <v>1194</v>
      </c>
      <c r="C74" s="28">
        <v>1</v>
      </c>
      <c r="D74"/>
      <c r="E74" t="str">
        <f t="shared" si="5"/>
        <v/>
      </c>
      <c r="F74"/>
      <c r="G74" s="9">
        <f t="shared" si="3"/>
        <v>0</v>
      </c>
      <c r="H74">
        <f>VLOOKUP(G74,'Lookup Tables'!$D$2:$E$6,2,FALSE)</f>
        <v>0</v>
      </c>
      <c r="I74">
        <f t="shared" si="4"/>
        <v>0</v>
      </c>
      <c r="J74"/>
      <c r="K74"/>
      <c r="L74"/>
      <c r="M74" t="s">
        <v>1228</v>
      </c>
      <c r="N74" t="s">
        <v>1197</v>
      </c>
      <c r="O74" t="s">
        <v>1228</v>
      </c>
      <c r="P74" t="s">
        <v>1197</v>
      </c>
      <c r="Q74" t="s">
        <v>1197</v>
      </c>
      <c r="R74"/>
      <c r="S74"/>
      <c r="T74"/>
      <c r="U74">
        <v>22690</v>
      </c>
      <c r="V74" t="s">
        <v>1214</v>
      </c>
      <c r="W74" s="10">
        <v>23.7101103489412</v>
      </c>
      <c r="X74" s="10">
        <v>63.4490347104131</v>
      </c>
      <c r="Y74" s="10">
        <v>6.4275916127768</v>
      </c>
      <c r="Z74">
        <v>0</v>
      </c>
    </row>
    <row r="75" spans="1:26" ht="15">
      <c r="A75">
        <v>93</v>
      </c>
      <c r="B75" t="s">
        <v>1194</v>
      </c>
      <c r="C75" s="28">
        <v>1</v>
      </c>
      <c r="D75">
        <v>0</v>
      </c>
      <c r="E75">
        <f t="shared" si="5"/>
        <v>0</v>
      </c>
      <c r="F75"/>
      <c r="G75" s="9">
        <f t="shared" si="3"/>
        <v>0</v>
      </c>
      <c r="H75">
        <f>VLOOKUP(G75,'Lookup Tables'!$D$2:$E$6,2,FALSE)</f>
        <v>0</v>
      </c>
      <c r="I75">
        <f t="shared" si="4"/>
        <v>0</v>
      </c>
      <c r="J75"/>
      <c r="K75"/>
      <c r="L75" t="s">
        <v>1202</v>
      </c>
      <c r="M75"/>
      <c r="N75" t="s">
        <v>1197</v>
      </c>
      <c r="O75" t="s">
        <v>1197</v>
      </c>
      <c r="P75" t="s">
        <v>1197</v>
      </c>
      <c r="Q75" t="s">
        <v>1197</v>
      </c>
      <c r="R75"/>
      <c r="S75"/>
      <c r="T75"/>
      <c r="U75">
        <v>120</v>
      </c>
      <c r="V75" t="s">
        <v>129</v>
      </c>
      <c r="W75" s="10">
        <v>6.37480798771121</v>
      </c>
      <c r="X75" s="10">
        <v>0</v>
      </c>
      <c r="Y75" s="10">
        <v>0</v>
      </c>
      <c r="Z75">
        <v>0</v>
      </c>
    </row>
    <row r="76" spans="1:26" ht="15">
      <c r="A76">
        <v>94</v>
      </c>
      <c r="B76"/>
      <c r="C76" s="28">
        <v>0</v>
      </c>
      <c r="D76">
        <v>0</v>
      </c>
      <c r="E76" t="str">
        <f t="shared" si="5"/>
        <v/>
      </c>
      <c r="F76" t="s">
        <v>1195</v>
      </c>
      <c r="G76" s="9">
        <f aca="true" t="shared" si="6" ref="G76:G107">IF(AND(OR(D76=0,ISBLANK(D76)),OR(F76="0-10%",ISBLANK(F76))),0,F76)</f>
        <v>0</v>
      </c>
      <c r="H76">
        <f>VLOOKUP(G76,'Lookup Tables'!$D$2:$E$6,2,FALSE)</f>
        <v>0</v>
      </c>
      <c r="I76">
        <f aca="true" t="shared" si="7" ref="I76:I107">IF(H76=0,0,E76)</f>
        <v>0</v>
      </c>
      <c r="J76" t="s">
        <v>1195</v>
      </c>
      <c r="K76" t="s">
        <v>1195</v>
      </c>
      <c r="L76" t="s">
        <v>1196</v>
      </c>
      <c r="M76" t="s">
        <v>1197</v>
      </c>
      <c r="N76" t="s">
        <v>1197</v>
      </c>
      <c r="O76" t="s">
        <v>1197</v>
      </c>
      <c r="P76" t="s">
        <v>1197</v>
      </c>
      <c r="Q76" t="s">
        <v>1197</v>
      </c>
      <c r="R76"/>
      <c r="S76" t="s">
        <v>1197</v>
      </c>
      <c r="T76" t="s">
        <v>1271</v>
      </c>
      <c r="U76">
        <v>3600</v>
      </c>
      <c r="V76" t="s">
        <v>122</v>
      </c>
      <c r="W76" s="10">
        <v>10.8108108108108</v>
      </c>
      <c r="X76" s="10">
        <v>0</v>
      </c>
      <c r="Y76" s="10">
        <v>200</v>
      </c>
      <c r="Z76">
        <v>0</v>
      </c>
    </row>
    <row r="77" spans="1:26" ht="15">
      <c r="A77">
        <v>95</v>
      </c>
      <c r="B77"/>
      <c r="C77" s="28">
        <v>0</v>
      </c>
      <c r="D77"/>
      <c r="E77" t="str">
        <f t="shared" si="5"/>
        <v/>
      </c>
      <c r="F77"/>
      <c r="G77" s="9">
        <f t="shared" si="6"/>
        <v>0</v>
      </c>
      <c r="H77">
        <f>VLOOKUP(G77,'Lookup Tables'!$D$2:$E$6,2,FALSE)</f>
        <v>0</v>
      </c>
      <c r="I77">
        <f t="shared" si="7"/>
        <v>0</v>
      </c>
      <c r="J77"/>
      <c r="K77"/>
      <c r="L77"/>
      <c r="M77"/>
      <c r="N77"/>
      <c r="O77"/>
      <c r="P77"/>
      <c r="Q77"/>
      <c r="R77"/>
      <c r="S77"/>
      <c r="T77" t="s">
        <v>1272</v>
      </c>
      <c r="U77">
        <v>100</v>
      </c>
      <c r="V77" t="s">
        <v>129</v>
      </c>
      <c r="W77" s="10">
        <v>21.7532467532468</v>
      </c>
      <c r="X77" s="10">
        <v>0</v>
      </c>
      <c r="Y77" s="10">
        <v>3.63636363636364</v>
      </c>
      <c r="Z77">
        <v>0</v>
      </c>
    </row>
    <row r="78" spans="1:26" ht="15">
      <c r="A78">
        <v>96</v>
      </c>
      <c r="B78"/>
      <c r="C78" s="28">
        <v>0</v>
      </c>
      <c r="D78"/>
      <c r="E78" t="str">
        <f t="shared" si="5"/>
        <v/>
      </c>
      <c r="F78"/>
      <c r="G78" s="9">
        <f t="shared" si="6"/>
        <v>0</v>
      </c>
      <c r="H78">
        <f>VLOOKUP(G78,'Lookup Tables'!$D$2:$E$6,2,FALSE)</f>
        <v>0</v>
      </c>
      <c r="I78">
        <f t="shared" si="7"/>
        <v>0</v>
      </c>
      <c r="J78"/>
      <c r="K78"/>
      <c r="L78"/>
      <c r="M78"/>
      <c r="N78"/>
      <c r="O78"/>
      <c r="P78"/>
      <c r="Q78"/>
      <c r="R78" t="s">
        <v>1224</v>
      </c>
      <c r="S78"/>
      <c r="T78" t="s">
        <v>1273</v>
      </c>
      <c r="U78">
        <v>500</v>
      </c>
      <c r="V78" t="s">
        <v>129</v>
      </c>
      <c r="W78" s="10">
        <v>9.73684210526316</v>
      </c>
      <c r="X78" s="10">
        <v>0</v>
      </c>
      <c r="Y78" s="10">
        <v>55</v>
      </c>
      <c r="Z78">
        <v>0</v>
      </c>
    </row>
    <row r="79" spans="1:26" ht="15">
      <c r="A79">
        <v>97</v>
      </c>
      <c r="B79" t="s">
        <v>1194</v>
      </c>
      <c r="C79" s="28">
        <v>1</v>
      </c>
      <c r="D79">
        <v>7289</v>
      </c>
      <c r="E79">
        <f t="shared" si="5"/>
        <v>7289</v>
      </c>
      <c r="F79" t="s">
        <v>1195</v>
      </c>
      <c r="G79" s="9" t="str">
        <f t="shared" si="6"/>
        <v>0-10%</v>
      </c>
      <c r="H79">
        <f>VLOOKUP(G79,'Lookup Tables'!$D$2:$E$6,2,FALSE)</f>
        <v>5</v>
      </c>
      <c r="I79">
        <f t="shared" si="7"/>
        <v>7289</v>
      </c>
      <c r="J79" t="s">
        <v>1201</v>
      </c>
      <c r="K79" t="s">
        <v>1195</v>
      </c>
      <c r="L79" t="s">
        <v>1216</v>
      </c>
      <c r="M79" t="s">
        <v>1197</v>
      </c>
      <c r="N79" t="s">
        <v>1197</v>
      </c>
      <c r="O79" t="s">
        <v>1197</v>
      </c>
      <c r="P79" t="s">
        <v>1197</v>
      </c>
      <c r="Q79" t="s">
        <v>1197</v>
      </c>
      <c r="R79" t="s">
        <v>1263</v>
      </c>
      <c r="S79" t="s">
        <v>1274</v>
      </c>
      <c r="T79"/>
      <c r="U79">
        <v>5197</v>
      </c>
      <c r="V79" t="s">
        <v>122</v>
      </c>
      <c r="W79" s="10">
        <v>7.95339412360689</v>
      </c>
      <c r="X79" s="10">
        <v>0</v>
      </c>
      <c r="Y79" s="10">
        <v>6.25</v>
      </c>
      <c r="Z79">
        <v>0</v>
      </c>
    </row>
    <row r="80" spans="1:26" ht="15">
      <c r="A80">
        <v>98</v>
      </c>
      <c r="B80" t="s">
        <v>1194</v>
      </c>
      <c r="C80" s="28">
        <v>1</v>
      </c>
      <c r="D80"/>
      <c r="E80" t="str">
        <f t="shared" si="5"/>
        <v/>
      </c>
      <c r="F80" t="s">
        <v>1210</v>
      </c>
      <c r="G80" s="9" t="str">
        <f t="shared" si="6"/>
        <v>11-20%</v>
      </c>
      <c r="H80">
        <f>VLOOKUP(G80,'Lookup Tables'!$D$2:$E$6,2,FALSE)</f>
        <v>15</v>
      </c>
      <c r="I80" t="str">
        <f t="shared" si="7"/>
        <v/>
      </c>
      <c r="J80" t="s">
        <v>1195</v>
      </c>
      <c r="K80" t="s">
        <v>1195</v>
      </c>
      <c r="L80" t="s">
        <v>1202</v>
      </c>
      <c r="M80" t="s">
        <v>1197</v>
      </c>
      <c r="N80" t="s">
        <v>1197</v>
      </c>
      <c r="O80" t="s">
        <v>1197</v>
      </c>
      <c r="P80" t="s">
        <v>1197</v>
      </c>
      <c r="Q80" t="s">
        <v>1197</v>
      </c>
      <c r="R80" t="s">
        <v>1224</v>
      </c>
      <c r="S80"/>
      <c r="T80"/>
      <c r="U80">
        <v>2988</v>
      </c>
      <c r="V80" t="s">
        <v>117</v>
      </c>
      <c r="W80" s="10">
        <v>6.91594039921282</v>
      </c>
      <c r="X80" s="10">
        <v>0</v>
      </c>
      <c r="Y80" s="10">
        <v>2.69989615784008</v>
      </c>
      <c r="Z80">
        <v>0</v>
      </c>
    </row>
    <row r="81" spans="1:26" ht="15">
      <c r="A81">
        <v>99</v>
      </c>
      <c r="B81" t="s">
        <v>1194</v>
      </c>
      <c r="C81" s="28">
        <v>1</v>
      </c>
      <c r="D81">
        <v>120000</v>
      </c>
      <c r="E81">
        <f t="shared" si="5"/>
        <v>120000</v>
      </c>
      <c r="F81" t="s">
        <v>1195</v>
      </c>
      <c r="G81" s="9" t="str">
        <f t="shared" si="6"/>
        <v>0-10%</v>
      </c>
      <c r="H81">
        <f>VLOOKUP(G81,'Lookup Tables'!$D$2:$E$6,2,FALSE)</f>
        <v>5</v>
      </c>
      <c r="I81">
        <f t="shared" si="7"/>
        <v>120000</v>
      </c>
      <c r="J81" t="s">
        <v>1195</v>
      </c>
      <c r="K81" t="s">
        <v>1195</v>
      </c>
      <c r="L81" t="s">
        <v>1216</v>
      </c>
      <c r="M81" t="s">
        <v>1197</v>
      </c>
      <c r="N81" t="s">
        <v>1197</v>
      </c>
      <c r="O81" t="s">
        <v>1197</v>
      </c>
      <c r="P81" t="s">
        <v>1197</v>
      </c>
      <c r="Q81" t="s">
        <v>1197</v>
      </c>
      <c r="R81"/>
      <c r="S81"/>
      <c r="T81"/>
      <c r="U81">
        <v>22679</v>
      </c>
      <c r="V81" t="s">
        <v>1214</v>
      </c>
      <c r="W81" s="10">
        <v>11.9631519980082</v>
      </c>
      <c r="X81" s="10">
        <v>100</v>
      </c>
      <c r="Y81" s="10">
        <v>4.17235624336216</v>
      </c>
      <c r="Z81">
        <v>0</v>
      </c>
    </row>
    <row r="82" spans="1:26" ht="15">
      <c r="A82">
        <v>100</v>
      </c>
      <c r="B82" t="s">
        <v>1222</v>
      </c>
      <c r="C82" s="28">
        <v>0.333333333333333</v>
      </c>
      <c r="D82">
        <v>5000</v>
      </c>
      <c r="E82">
        <f t="shared" si="5"/>
        <v>1666.666666666665</v>
      </c>
      <c r="F82" t="s">
        <v>1195</v>
      </c>
      <c r="G82" s="9" t="str">
        <f t="shared" si="6"/>
        <v>0-10%</v>
      </c>
      <c r="H82">
        <f>VLOOKUP(G82,'Lookup Tables'!$D$2:$E$6,2,FALSE)</f>
        <v>5</v>
      </c>
      <c r="I82">
        <f t="shared" si="7"/>
        <v>1666.666666666665</v>
      </c>
      <c r="J82" t="s">
        <v>1195</v>
      </c>
      <c r="K82" t="s">
        <v>1212</v>
      </c>
      <c r="L82" t="s">
        <v>1202</v>
      </c>
      <c r="M82" t="s">
        <v>1197</v>
      </c>
      <c r="N82" t="s">
        <v>1197</v>
      </c>
      <c r="O82" t="s">
        <v>1197</v>
      </c>
      <c r="P82" t="s">
        <v>1197</v>
      </c>
      <c r="Q82" t="s">
        <v>1197</v>
      </c>
      <c r="R82"/>
      <c r="S82"/>
      <c r="T82" t="s">
        <v>1275</v>
      </c>
      <c r="U82">
        <v>3578</v>
      </c>
      <c r="V82" t="s">
        <v>122</v>
      </c>
      <c r="W82" s="10">
        <v>30.0373134328358</v>
      </c>
      <c r="X82" s="10">
        <v>0</v>
      </c>
      <c r="Y82" s="10">
        <v>0.250941028858218</v>
      </c>
      <c r="Z82">
        <v>0</v>
      </c>
    </row>
    <row r="83" spans="1:26" ht="15">
      <c r="A83">
        <v>101</v>
      </c>
      <c r="B83" t="s">
        <v>1194</v>
      </c>
      <c r="C83" s="28">
        <v>1</v>
      </c>
      <c r="D83">
        <v>20000</v>
      </c>
      <c r="E83">
        <f t="shared" si="5"/>
        <v>20000</v>
      </c>
      <c r="F83" t="s">
        <v>1195</v>
      </c>
      <c r="G83" s="9" t="str">
        <f t="shared" si="6"/>
        <v>0-10%</v>
      </c>
      <c r="H83">
        <f>VLOOKUP(G83,'Lookup Tables'!$D$2:$E$6,2,FALSE)</f>
        <v>5</v>
      </c>
      <c r="I83">
        <f t="shared" si="7"/>
        <v>20000</v>
      </c>
      <c r="J83" t="s">
        <v>1195</v>
      </c>
      <c r="K83" t="s">
        <v>1195</v>
      </c>
      <c r="L83" t="s">
        <v>1196</v>
      </c>
      <c r="M83" t="s">
        <v>1197</v>
      </c>
      <c r="N83" t="s">
        <v>1197</v>
      </c>
      <c r="O83" t="s">
        <v>1197</v>
      </c>
      <c r="P83" t="s">
        <v>1197</v>
      </c>
      <c r="Q83" t="s">
        <v>1197</v>
      </c>
      <c r="R83" t="s">
        <v>1203</v>
      </c>
      <c r="S83" t="s">
        <v>1276</v>
      </c>
      <c r="T83"/>
      <c r="U83">
        <v>22288</v>
      </c>
      <c r="V83" t="s">
        <v>1214</v>
      </c>
      <c r="W83" s="10">
        <v>6.82242264033587</v>
      </c>
      <c r="X83" s="10">
        <v>0</v>
      </c>
      <c r="Y83" s="10">
        <v>3.27406499080319</v>
      </c>
      <c r="Z83">
        <v>0</v>
      </c>
    </row>
    <row r="84" spans="1:26" ht="15">
      <c r="A84">
        <v>102</v>
      </c>
      <c r="B84" t="s">
        <v>1194</v>
      </c>
      <c r="C84" s="28">
        <v>1</v>
      </c>
      <c r="D84">
        <v>3000</v>
      </c>
      <c r="E84">
        <f t="shared" si="5"/>
        <v>3000</v>
      </c>
      <c r="F84" t="s">
        <v>1195</v>
      </c>
      <c r="G84" s="9" t="str">
        <f t="shared" si="6"/>
        <v>0-10%</v>
      </c>
      <c r="H84">
        <f>VLOOKUP(G84,'Lookup Tables'!$D$2:$E$6,2,FALSE)</f>
        <v>5</v>
      </c>
      <c r="I84">
        <f t="shared" si="7"/>
        <v>3000</v>
      </c>
      <c r="J84" t="s">
        <v>1195</v>
      </c>
      <c r="K84" t="s">
        <v>1195</v>
      </c>
      <c r="L84" t="s">
        <v>1202</v>
      </c>
      <c r="M84" t="s">
        <v>1197</v>
      </c>
      <c r="N84" t="s">
        <v>1197</v>
      </c>
      <c r="O84" t="s">
        <v>1197</v>
      </c>
      <c r="P84" t="s">
        <v>1197</v>
      </c>
      <c r="Q84" t="s">
        <v>1197</v>
      </c>
      <c r="R84"/>
      <c r="S84"/>
      <c r="T84"/>
      <c r="U84">
        <v>5963</v>
      </c>
      <c r="V84" t="s">
        <v>122</v>
      </c>
      <c r="W84" s="10">
        <v>13.7360661632506</v>
      </c>
      <c r="X84" s="10">
        <v>0</v>
      </c>
      <c r="Y84" s="10">
        <v>9.05780609922622</v>
      </c>
      <c r="Z84">
        <v>0</v>
      </c>
    </row>
    <row r="85" spans="1:26" ht="15">
      <c r="A85">
        <v>103</v>
      </c>
      <c r="B85" t="s">
        <v>1207</v>
      </c>
      <c r="C85" s="28">
        <v>0.5</v>
      </c>
      <c r="D85">
        <v>0</v>
      </c>
      <c r="E85">
        <f t="shared" si="5"/>
        <v>0</v>
      </c>
      <c r="F85" t="s">
        <v>1195</v>
      </c>
      <c r="G85" s="9">
        <f t="shared" si="6"/>
        <v>0</v>
      </c>
      <c r="H85">
        <f>VLOOKUP(G85,'Lookup Tables'!$D$2:$E$6,2,FALSE)</f>
        <v>0</v>
      </c>
      <c r="I85">
        <f t="shared" si="7"/>
        <v>0</v>
      </c>
      <c r="J85" t="s">
        <v>1195</v>
      </c>
      <c r="K85" t="s">
        <v>1195</v>
      </c>
      <c r="L85" t="s">
        <v>1196</v>
      </c>
      <c r="M85" t="s">
        <v>1197</v>
      </c>
      <c r="N85" t="s">
        <v>1197</v>
      </c>
      <c r="O85" t="s">
        <v>1197</v>
      </c>
      <c r="P85" t="s">
        <v>1197</v>
      </c>
      <c r="Q85" t="s">
        <v>1197</v>
      </c>
      <c r="R85"/>
      <c r="S85"/>
      <c r="T85" t="s">
        <v>1277</v>
      </c>
      <c r="U85">
        <v>9500</v>
      </c>
      <c r="V85" t="s">
        <v>122</v>
      </c>
      <c r="W85" s="10">
        <v>24.9504223283144</v>
      </c>
      <c r="X85" s="10">
        <v>100</v>
      </c>
      <c r="Y85" s="10">
        <v>0</v>
      </c>
      <c r="Z85">
        <v>0</v>
      </c>
    </row>
    <row r="86" spans="1:26" ht="15">
      <c r="A86">
        <v>104</v>
      </c>
      <c r="B86" t="s">
        <v>1194</v>
      </c>
      <c r="C86" s="28">
        <v>1</v>
      </c>
      <c r="D86">
        <v>600</v>
      </c>
      <c r="E86">
        <f t="shared" si="5"/>
        <v>600</v>
      </c>
      <c r="F86" t="s">
        <v>1195</v>
      </c>
      <c r="G86" s="9" t="str">
        <f t="shared" si="6"/>
        <v>0-10%</v>
      </c>
      <c r="H86">
        <f>VLOOKUP(G86,'Lookup Tables'!$D$2:$E$6,2,FALSE)</f>
        <v>5</v>
      </c>
      <c r="I86">
        <f t="shared" si="7"/>
        <v>600</v>
      </c>
      <c r="J86" t="s">
        <v>1195</v>
      </c>
      <c r="K86" t="s">
        <v>1195</v>
      </c>
      <c r="L86" t="s">
        <v>1196</v>
      </c>
      <c r="M86" t="s">
        <v>1228</v>
      </c>
      <c r="N86" t="s">
        <v>1228</v>
      </c>
      <c r="O86" t="s">
        <v>1228</v>
      </c>
      <c r="P86" t="s">
        <v>1228</v>
      </c>
      <c r="Q86" t="s">
        <v>1228</v>
      </c>
      <c r="R86" t="s">
        <v>1256</v>
      </c>
      <c r="S86" t="s">
        <v>1278</v>
      </c>
      <c r="T86" t="s">
        <v>1279</v>
      </c>
      <c r="U86">
        <v>25664</v>
      </c>
      <c r="V86" t="s">
        <v>1214</v>
      </c>
      <c r="W86" s="10">
        <v>24.750192159877</v>
      </c>
      <c r="X86" s="10">
        <v>65.386144913704</v>
      </c>
      <c r="Y86" s="10">
        <v>6.69887278582931</v>
      </c>
      <c r="Z86">
        <v>0</v>
      </c>
    </row>
    <row r="87" spans="1:26" ht="15">
      <c r="A87">
        <v>105</v>
      </c>
      <c r="B87" t="s">
        <v>1194</v>
      </c>
      <c r="C87" s="28">
        <v>1</v>
      </c>
      <c r="D87">
        <v>298000</v>
      </c>
      <c r="E87">
        <f t="shared" si="5"/>
        <v>298000</v>
      </c>
      <c r="F87" t="s">
        <v>1195</v>
      </c>
      <c r="G87" s="9" t="str">
        <f t="shared" si="6"/>
        <v>0-10%</v>
      </c>
      <c r="H87">
        <f>VLOOKUP(G87,'Lookup Tables'!$D$2:$E$6,2,FALSE)</f>
        <v>5</v>
      </c>
      <c r="I87">
        <f t="shared" si="7"/>
        <v>298000</v>
      </c>
      <c r="J87" t="s">
        <v>1195</v>
      </c>
      <c r="K87" t="s">
        <v>1195</v>
      </c>
      <c r="L87" t="s">
        <v>1208</v>
      </c>
      <c r="M87" t="s">
        <v>1197</v>
      </c>
      <c r="N87" t="s">
        <v>1197</v>
      </c>
      <c r="O87" t="s">
        <v>1197</v>
      </c>
      <c r="P87" t="s">
        <v>1197</v>
      </c>
      <c r="Q87" t="s">
        <v>1197</v>
      </c>
      <c r="R87" t="s">
        <v>1203</v>
      </c>
      <c r="S87" t="s">
        <v>1251</v>
      </c>
      <c r="T87"/>
      <c r="U87">
        <v>309875</v>
      </c>
      <c r="V87" t="s">
        <v>1234</v>
      </c>
      <c r="W87" s="10">
        <v>14.6601105592053</v>
      </c>
      <c r="X87" s="10">
        <v>52.8113414074362</v>
      </c>
      <c r="Y87" s="10">
        <v>7.83416464558642</v>
      </c>
      <c r="Z87">
        <v>0</v>
      </c>
    </row>
    <row r="88" spans="1:26" ht="15">
      <c r="A88">
        <v>106</v>
      </c>
      <c r="B88" t="s">
        <v>1194</v>
      </c>
      <c r="C88" s="28">
        <v>1</v>
      </c>
      <c r="D88">
        <v>0</v>
      </c>
      <c r="E88">
        <f t="shared" si="5"/>
        <v>0</v>
      </c>
      <c r="F88" t="s">
        <v>1195</v>
      </c>
      <c r="G88" s="9">
        <f t="shared" si="6"/>
        <v>0</v>
      </c>
      <c r="H88">
        <f>VLOOKUP(G88,'Lookup Tables'!$D$2:$E$6,2,FALSE)</f>
        <v>0</v>
      </c>
      <c r="I88">
        <f t="shared" si="7"/>
        <v>0</v>
      </c>
      <c r="J88" t="s">
        <v>1195</v>
      </c>
      <c r="K88" t="s">
        <v>1201</v>
      </c>
      <c r="L88" t="s">
        <v>1216</v>
      </c>
      <c r="M88" t="s">
        <v>1228</v>
      </c>
      <c r="N88" t="s">
        <v>1228</v>
      </c>
      <c r="O88" t="s">
        <v>1228</v>
      </c>
      <c r="P88" t="s">
        <v>1197</v>
      </c>
      <c r="Q88" t="s">
        <v>1197</v>
      </c>
      <c r="R88"/>
      <c r="S88"/>
      <c r="T88" t="s">
        <v>1280</v>
      </c>
      <c r="U88">
        <v>7183</v>
      </c>
      <c r="V88" t="s">
        <v>122</v>
      </c>
      <c r="W88" s="10">
        <v>16.390423572744</v>
      </c>
      <c r="X88" s="10">
        <v>0.898785425101215</v>
      </c>
      <c r="Y88" s="10">
        <v>1.80615619435258</v>
      </c>
      <c r="Z88">
        <v>0</v>
      </c>
    </row>
    <row r="89" spans="1:26" ht="15">
      <c r="A89">
        <v>107</v>
      </c>
      <c r="B89"/>
      <c r="C89" s="28">
        <v>0</v>
      </c>
      <c r="D89"/>
      <c r="E89" t="str">
        <f t="shared" si="5"/>
        <v/>
      </c>
      <c r="F89"/>
      <c r="G89" s="9">
        <f t="shared" si="6"/>
        <v>0</v>
      </c>
      <c r="H89">
        <f>VLOOKUP(G89,'Lookup Tables'!$D$2:$E$6,2,FALSE)</f>
        <v>0</v>
      </c>
      <c r="I89">
        <f t="shared" si="7"/>
        <v>0</v>
      </c>
      <c r="J89"/>
      <c r="K89"/>
      <c r="L89"/>
      <c r="M89"/>
      <c r="N89" t="s">
        <v>1197</v>
      </c>
      <c r="O89" t="s">
        <v>1197</v>
      </c>
      <c r="P89" t="s">
        <v>1197</v>
      </c>
      <c r="Q89" t="s">
        <v>1197</v>
      </c>
      <c r="R89"/>
      <c r="S89"/>
      <c r="T89"/>
      <c r="U89">
        <v>28209</v>
      </c>
      <c r="V89" t="s">
        <v>1214</v>
      </c>
      <c r="W89" s="10">
        <v>5.76954199708691</v>
      </c>
      <c r="X89" s="10">
        <v>0</v>
      </c>
      <c r="Y89" s="10">
        <v>5.62969608612762</v>
      </c>
      <c r="Z89">
        <v>0</v>
      </c>
    </row>
    <row r="90" spans="1:26" ht="15">
      <c r="A90">
        <v>108</v>
      </c>
      <c r="B90"/>
      <c r="C90" s="28">
        <v>0</v>
      </c>
      <c r="D90"/>
      <c r="E90" t="str">
        <f t="shared" si="5"/>
        <v/>
      </c>
      <c r="F90"/>
      <c r="G90" s="9">
        <f t="shared" si="6"/>
        <v>0</v>
      </c>
      <c r="H90">
        <f>VLOOKUP(G90,'Lookup Tables'!$D$2:$E$6,2,FALSE)</f>
        <v>0</v>
      </c>
      <c r="I90">
        <f t="shared" si="7"/>
        <v>0</v>
      </c>
      <c r="J90"/>
      <c r="K90"/>
      <c r="L90"/>
      <c r="M90" t="s">
        <v>1197</v>
      </c>
      <c r="N90" t="s">
        <v>1197</v>
      </c>
      <c r="O90" t="s">
        <v>1197</v>
      </c>
      <c r="P90" t="s">
        <v>1197</v>
      </c>
      <c r="Q90" t="s">
        <v>1197</v>
      </c>
      <c r="R90"/>
      <c r="S90" t="s">
        <v>1281</v>
      </c>
      <c r="T90"/>
      <c r="U90">
        <v>356</v>
      </c>
      <c r="V90" t="s">
        <v>129</v>
      </c>
      <c r="W90" s="10">
        <v>2.97619047619048</v>
      </c>
      <c r="X90" s="10">
        <v>0</v>
      </c>
      <c r="Y90" s="10">
        <v>3.33333333333333</v>
      </c>
      <c r="Z90">
        <v>0</v>
      </c>
    </row>
    <row r="91" spans="1:26" ht="15">
      <c r="A91">
        <v>109</v>
      </c>
      <c r="B91"/>
      <c r="C91" s="28">
        <v>0</v>
      </c>
      <c r="D91"/>
      <c r="E91" t="str">
        <f t="shared" si="5"/>
        <v/>
      </c>
      <c r="F91" t="s">
        <v>1195</v>
      </c>
      <c r="G91" s="9">
        <f t="shared" si="6"/>
        <v>0</v>
      </c>
      <c r="H91">
        <f>VLOOKUP(G91,'Lookup Tables'!$D$2:$E$6,2,FALSE)</f>
        <v>0</v>
      </c>
      <c r="I91">
        <f t="shared" si="7"/>
        <v>0</v>
      </c>
      <c r="J91" t="s">
        <v>1195</v>
      </c>
      <c r="K91" t="s">
        <v>1195</v>
      </c>
      <c r="L91" t="s">
        <v>1196</v>
      </c>
      <c r="M91" t="s">
        <v>1197</v>
      </c>
      <c r="N91" t="s">
        <v>1197</v>
      </c>
      <c r="O91" t="s">
        <v>1197</v>
      </c>
      <c r="P91" t="s">
        <v>1197</v>
      </c>
      <c r="Q91" t="s">
        <v>1197</v>
      </c>
      <c r="R91"/>
      <c r="S91"/>
      <c r="T91" t="s">
        <v>1282</v>
      </c>
      <c r="U91">
        <v>44</v>
      </c>
      <c r="V91" t="s">
        <v>129</v>
      </c>
      <c r="W91" s="10">
        <v>10.5193075898802</v>
      </c>
      <c r="X91" s="10">
        <v>0</v>
      </c>
      <c r="Y91" s="10">
        <v>1.53846153846154</v>
      </c>
      <c r="Z91">
        <v>0</v>
      </c>
    </row>
    <row r="92" spans="1:26" ht="15">
      <c r="A92">
        <v>110</v>
      </c>
      <c r="B92" t="s">
        <v>1283</v>
      </c>
      <c r="C92" s="28">
        <v>0.0833333333333333</v>
      </c>
      <c r="D92">
        <v>0</v>
      </c>
      <c r="E92">
        <f t="shared" si="5"/>
        <v>0</v>
      </c>
      <c r="F92" t="s">
        <v>1195</v>
      </c>
      <c r="G92" s="9">
        <f t="shared" si="6"/>
        <v>0</v>
      </c>
      <c r="H92">
        <f>VLOOKUP(G92,'Lookup Tables'!$D$2:$E$6,2,FALSE)</f>
        <v>0</v>
      </c>
      <c r="I92">
        <f t="shared" si="7"/>
        <v>0</v>
      </c>
      <c r="J92" t="s">
        <v>1195</v>
      </c>
      <c r="K92" t="s">
        <v>1195</v>
      </c>
      <c r="L92" t="s">
        <v>1196</v>
      </c>
      <c r="M92"/>
      <c r="N92"/>
      <c r="O92"/>
      <c r="P92"/>
      <c r="Q92"/>
      <c r="R92"/>
      <c r="S92"/>
      <c r="T92"/>
      <c r="U92">
        <v>98</v>
      </c>
      <c r="V92" t="s">
        <v>129</v>
      </c>
      <c r="W92" s="10">
        <v>12.7833182230281</v>
      </c>
      <c r="X92" s="10">
        <v>0</v>
      </c>
      <c r="Y92" s="10">
        <v>6.25</v>
      </c>
      <c r="Z92">
        <v>0</v>
      </c>
    </row>
    <row r="93" spans="1:26" ht="15">
      <c r="A93">
        <v>111</v>
      </c>
      <c r="B93" t="s">
        <v>1194</v>
      </c>
      <c r="C93" s="28">
        <v>1</v>
      </c>
      <c r="D93">
        <v>2800</v>
      </c>
      <c r="E93">
        <f t="shared" si="5"/>
        <v>2800</v>
      </c>
      <c r="F93" t="s">
        <v>1195</v>
      </c>
      <c r="G93" s="9" t="str">
        <f t="shared" si="6"/>
        <v>0-10%</v>
      </c>
      <c r="H93">
        <f>VLOOKUP(G93,'Lookup Tables'!$D$2:$E$6,2,FALSE)</f>
        <v>5</v>
      </c>
      <c r="I93">
        <f t="shared" si="7"/>
        <v>2800</v>
      </c>
      <c r="J93" t="s">
        <v>1195</v>
      </c>
      <c r="K93" t="s">
        <v>1195</v>
      </c>
      <c r="L93" t="s">
        <v>1196</v>
      </c>
      <c r="M93" t="s">
        <v>1197</v>
      </c>
      <c r="N93" t="s">
        <v>1197</v>
      </c>
      <c r="O93" t="s">
        <v>1197</v>
      </c>
      <c r="P93" t="s">
        <v>1197</v>
      </c>
      <c r="Q93" t="s">
        <v>1197</v>
      </c>
      <c r="R93"/>
      <c r="S93" t="s">
        <v>457</v>
      </c>
      <c r="T93" t="s">
        <v>1284</v>
      </c>
      <c r="U93">
        <v>8770</v>
      </c>
      <c r="V93" t="s">
        <v>122</v>
      </c>
      <c r="W93" s="10">
        <v>23.8317757009346</v>
      </c>
      <c r="X93" s="10">
        <v>100</v>
      </c>
      <c r="Y93" s="10">
        <v>7.28770595690748</v>
      </c>
      <c r="Z93">
        <v>0</v>
      </c>
    </row>
    <row r="94" spans="1:26" ht="15">
      <c r="A94">
        <v>112</v>
      </c>
      <c r="B94" t="s">
        <v>1194</v>
      </c>
      <c r="C94" s="28">
        <v>1</v>
      </c>
      <c r="D94">
        <v>400000</v>
      </c>
      <c r="E94">
        <f t="shared" si="5"/>
        <v>400000</v>
      </c>
      <c r="F94" t="s">
        <v>1195</v>
      </c>
      <c r="G94" s="9" t="str">
        <f t="shared" si="6"/>
        <v>0-10%</v>
      </c>
      <c r="H94">
        <f>VLOOKUP(G94,'Lookup Tables'!$D$2:$E$6,2,FALSE)</f>
        <v>5</v>
      </c>
      <c r="I94">
        <f t="shared" si="7"/>
        <v>400000</v>
      </c>
      <c r="J94" t="s">
        <v>1195</v>
      </c>
      <c r="K94" t="s">
        <v>1195</v>
      </c>
      <c r="L94" t="s">
        <v>1216</v>
      </c>
      <c r="M94" t="s">
        <v>1197</v>
      </c>
      <c r="N94" t="s">
        <v>1197</v>
      </c>
      <c r="O94" t="s">
        <v>1197</v>
      </c>
      <c r="P94" t="s">
        <v>1197</v>
      </c>
      <c r="Q94" t="s">
        <v>1197</v>
      </c>
      <c r="R94" t="s">
        <v>1203</v>
      </c>
      <c r="S94" t="s">
        <v>1285</v>
      </c>
      <c r="T94" t="s">
        <v>1286</v>
      </c>
      <c r="U94">
        <v>203571</v>
      </c>
      <c r="V94" t="s">
        <v>1234</v>
      </c>
      <c r="W94" s="10">
        <v>23.7760625093262</v>
      </c>
      <c r="X94" s="10">
        <v>80.7503041971882</v>
      </c>
      <c r="Y94" s="10">
        <v>6.87681665577612</v>
      </c>
      <c r="Z94">
        <v>0</v>
      </c>
    </row>
    <row r="95" spans="1:26" ht="15">
      <c r="A95">
        <v>113</v>
      </c>
      <c r="B95" t="s">
        <v>1194</v>
      </c>
      <c r="C95" s="28">
        <v>1</v>
      </c>
      <c r="D95"/>
      <c r="E95" t="str">
        <f t="shared" si="5"/>
        <v/>
      </c>
      <c r="F95" t="s">
        <v>1195</v>
      </c>
      <c r="G95" s="9">
        <f t="shared" si="6"/>
        <v>0</v>
      </c>
      <c r="H95">
        <f>VLOOKUP(G95,'Lookup Tables'!$D$2:$E$6,2,FALSE)</f>
        <v>0</v>
      </c>
      <c r="I95">
        <f t="shared" si="7"/>
        <v>0</v>
      </c>
      <c r="J95" t="s">
        <v>1195</v>
      </c>
      <c r="K95" t="s">
        <v>1195</v>
      </c>
      <c r="L95" t="s">
        <v>1202</v>
      </c>
      <c r="M95"/>
      <c r="N95" t="s">
        <v>1197</v>
      </c>
      <c r="O95" t="s">
        <v>1197</v>
      </c>
      <c r="P95" t="s">
        <v>1197</v>
      </c>
      <c r="Q95" t="s">
        <v>1197</v>
      </c>
      <c r="R95"/>
      <c r="S95"/>
      <c r="T95"/>
      <c r="U95">
        <v>8839</v>
      </c>
      <c r="V95" t="s">
        <v>122</v>
      </c>
      <c r="W95" s="10">
        <v>18.1564703952764</v>
      </c>
      <c r="X95" s="10">
        <v>0</v>
      </c>
      <c r="Y95" s="10">
        <v>8.608</v>
      </c>
      <c r="Z95">
        <v>0</v>
      </c>
    </row>
    <row r="96" spans="1:26" ht="15">
      <c r="A96">
        <v>114</v>
      </c>
      <c r="B96" t="s">
        <v>1287</v>
      </c>
      <c r="C96" s="28">
        <v>0</v>
      </c>
      <c r="D96"/>
      <c r="E96" t="str">
        <f t="shared" si="5"/>
        <v/>
      </c>
      <c r="F96" t="s">
        <v>1195</v>
      </c>
      <c r="G96" s="9">
        <f t="shared" si="6"/>
        <v>0</v>
      </c>
      <c r="H96">
        <f>VLOOKUP(G96,'Lookup Tables'!$D$2:$E$6,2,FALSE)</f>
        <v>0</v>
      </c>
      <c r="I96">
        <f t="shared" si="7"/>
        <v>0</v>
      </c>
      <c r="J96" t="s">
        <v>1195</v>
      </c>
      <c r="K96" t="s">
        <v>1212</v>
      </c>
      <c r="L96" t="s">
        <v>1202</v>
      </c>
      <c r="M96" t="s">
        <v>1197</v>
      </c>
      <c r="N96" t="s">
        <v>1197</v>
      </c>
      <c r="O96" t="s">
        <v>1197</v>
      </c>
      <c r="P96" t="s">
        <v>1197</v>
      </c>
      <c r="Q96" t="s">
        <v>1197</v>
      </c>
      <c r="R96" t="s">
        <v>1224</v>
      </c>
      <c r="S96"/>
      <c r="T96"/>
      <c r="U96">
        <v>150</v>
      </c>
      <c r="V96" t="s">
        <v>129</v>
      </c>
      <c r="W96" s="10">
        <v>42.5755584756899</v>
      </c>
      <c r="X96" s="10">
        <v>0</v>
      </c>
      <c r="Y96" s="10">
        <v>0</v>
      </c>
      <c r="Z96">
        <v>0</v>
      </c>
    </row>
    <row r="97" spans="1:26" ht="15">
      <c r="A97">
        <v>115</v>
      </c>
      <c r="B97" t="s">
        <v>1194</v>
      </c>
      <c r="C97" s="28">
        <v>1</v>
      </c>
      <c r="D97">
        <v>103000</v>
      </c>
      <c r="E97">
        <f t="shared" si="5"/>
        <v>103000</v>
      </c>
      <c r="F97" t="s">
        <v>1195</v>
      </c>
      <c r="G97" s="9" t="str">
        <f t="shared" si="6"/>
        <v>0-10%</v>
      </c>
      <c r="H97">
        <f>VLOOKUP(G97,'Lookup Tables'!$D$2:$E$6,2,FALSE)</f>
        <v>5</v>
      </c>
      <c r="I97">
        <f t="shared" si="7"/>
        <v>103000</v>
      </c>
      <c r="J97" t="s">
        <v>1195</v>
      </c>
      <c r="K97" t="s">
        <v>1195</v>
      </c>
      <c r="L97" t="s">
        <v>1196</v>
      </c>
      <c r="M97" t="s">
        <v>1197</v>
      </c>
      <c r="N97" t="s">
        <v>1197</v>
      </c>
      <c r="O97" t="s">
        <v>1197</v>
      </c>
      <c r="P97" t="s">
        <v>1197</v>
      </c>
      <c r="Q97" t="s">
        <v>1197</v>
      </c>
      <c r="R97"/>
      <c r="S97"/>
      <c r="T97" t="s">
        <v>1288</v>
      </c>
      <c r="U97">
        <v>280000</v>
      </c>
      <c r="V97" t="s">
        <v>1234</v>
      </c>
      <c r="W97" s="10">
        <v>17.0797625049011</v>
      </c>
      <c r="X97" s="10">
        <v>14.1262208819464</v>
      </c>
      <c r="Y97" s="10">
        <v>4.45670506846574</v>
      </c>
      <c r="Z97">
        <v>0</v>
      </c>
    </row>
    <row r="98" spans="1:26" ht="15">
      <c r="A98">
        <v>116</v>
      </c>
      <c r="B98"/>
      <c r="C98" s="28">
        <v>0</v>
      </c>
      <c r="D98"/>
      <c r="E98" t="str">
        <f t="shared" si="5"/>
        <v/>
      </c>
      <c r="F98"/>
      <c r="G98" s="9">
        <f t="shared" si="6"/>
        <v>0</v>
      </c>
      <c r="H98">
        <f>VLOOKUP(G98,'Lookup Tables'!$D$2:$E$6,2,FALSE)</f>
        <v>0</v>
      </c>
      <c r="I98">
        <f t="shared" si="7"/>
        <v>0</v>
      </c>
      <c r="J98"/>
      <c r="K98"/>
      <c r="L98"/>
      <c r="M98"/>
      <c r="N98"/>
      <c r="O98"/>
      <c r="P98"/>
      <c r="Q98"/>
      <c r="R98"/>
      <c r="S98"/>
      <c r="T98" t="s">
        <v>1289</v>
      </c>
      <c r="U98">
        <v>78</v>
      </c>
      <c r="V98" t="s">
        <v>129</v>
      </c>
      <c r="W98" s="10">
        <v>6.18955512572534</v>
      </c>
      <c r="X98" s="10">
        <v>0</v>
      </c>
      <c r="Y98" s="10">
        <v>0</v>
      </c>
      <c r="Z98">
        <v>0</v>
      </c>
    </row>
    <row r="99" spans="1:26" ht="15">
      <c r="A99">
        <v>117</v>
      </c>
      <c r="B99" t="s">
        <v>1222</v>
      </c>
      <c r="C99" s="28">
        <v>0.333333333333333</v>
      </c>
      <c r="D99">
        <v>0</v>
      </c>
      <c r="E99">
        <f t="shared" si="5"/>
        <v>0</v>
      </c>
      <c r="F99" t="s">
        <v>1195</v>
      </c>
      <c r="G99" s="9">
        <f t="shared" si="6"/>
        <v>0</v>
      </c>
      <c r="H99">
        <f>VLOOKUP(G99,'Lookup Tables'!$D$2:$E$6,2,FALSE)</f>
        <v>0</v>
      </c>
      <c r="I99">
        <f t="shared" si="7"/>
        <v>0</v>
      </c>
      <c r="J99" t="s">
        <v>1195</v>
      </c>
      <c r="K99" t="s">
        <v>1195</v>
      </c>
      <c r="L99" t="s">
        <v>1196</v>
      </c>
      <c r="M99" t="s">
        <v>1197</v>
      </c>
      <c r="N99" t="s">
        <v>1197</v>
      </c>
      <c r="O99" t="s">
        <v>1197</v>
      </c>
      <c r="P99" t="s">
        <v>1197</v>
      </c>
      <c r="Q99" t="s">
        <v>1197</v>
      </c>
      <c r="R99"/>
      <c r="S99"/>
      <c r="T99" t="s">
        <v>1290</v>
      </c>
      <c r="U99">
        <v>18447</v>
      </c>
      <c r="V99" t="s">
        <v>1214</v>
      </c>
      <c r="W99" s="10">
        <v>2.06825232678387</v>
      </c>
      <c r="X99" s="10">
        <v>0</v>
      </c>
      <c r="Y99" s="10">
        <v>4.40528634361233</v>
      </c>
      <c r="Z99">
        <v>0</v>
      </c>
    </row>
    <row r="100" spans="1:26" ht="15">
      <c r="A100">
        <v>118</v>
      </c>
      <c r="B100" t="s">
        <v>1207</v>
      </c>
      <c r="C100" s="28">
        <v>0.5</v>
      </c>
      <c r="D100">
        <v>55000</v>
      </c>
      <c r="E100">
        <f t="shared" si="5"/>
        <v>27500</v>
      </c>
      <c r="F100" t="s">
        <v>1210</v>
      </c>
      <c r="G100" s="9" t="str">
        <f t="shared" si="6"/>
        <v>11-20%</v>
      </c>
      <c r="H100">
        <f>VLOOKUP(G100,'Lookup Tables'!$D$2:$E$6,2,FALSE)</f>
        <v>15</v>
      </c>
      <c r="I100">
        <f t="shared" si="7"/>
        <v>27500</v>
      </c>
      <c r="J100" t="s">
        <v>1210</v>
      </c>
      <c r="K100" t="s">
        <v>1200</v>
      </c>
      <c r="L100" t="s">
        <v>1196</v>
      </c>
      <c r="M100" t="s">
        <v>1197</v>
      </c>
      <c r="N100" t="s">
        <v>1197</v>
      </c>
      <c r="O100" t="s">
        <v>1197</v>
      </c>
      <c r="P100" t="s">
        <v>1197</v>
      </c>
      <c r="Q100" t="s">
        <v>1197</v>
      </c>
      <c r="R100" t="s">
        <v>1203</v>
      </c>
      <c r="S100" t="s">
        <v>1251</v>
      </c>
      <c r="T100"/>
      <c r="U100">
        <v>6032</v>
      </c>
      <c r="V100" t="s">
        <v>122</v>
      </c>
      <c r="W100" s="10">
        <v>9.06658739595719</v>
      </c>
      <c r="X100" s="10">
        <v>0</v>
      </c>
      <c r="Y100" s="10">
        <v>5.6561647233937</v>
      </c>
      <c r="Z100">
        <v>0</v>
      </c>
    </row>
    <row r="101" spans="1:26" ht="15">
      <c r="A101">
        <v>119</v>
      </c>
      <c r="B101"/>
      <c r="C101" s="28">
        <v>0</v>
      </c>
      <c r="D101">
        <v>0</v>
      </c>
      <c r="E101" t="str">
        <f t="shared" si="5"/>
        <v/>
      </c>
      <c r="F101"/>
      <c r="G101" s="9">
        <f t="shared" si="6"/>
        <v>0</v>
      </c>
      <c r="H101">
        <f>VLOOKUP(G101,'Lookup Tables'!$D$2:$E$6,2,FALSE)</f>
        <v>0</v>
      </c>
      <c r="I101">
        <f t="shared" si="7"/>
        <v>0</v>
      </c>
      <c r="J101"/>
      <c r="K101"/>
      <c r="L101"/>
      <c r="M101" t="s">
        <v>1197</v>
      </c>
      <c r="N101" t="s">
        <v>1197</v>
      </c>
      <c r="O101" t="s">
        <v>1197</v>
      </c>
      <c r="P101"/>
      <c r="Q101" t="s">
        <v>1197</v>
      </c>
      <c r="R101"/>
      <c r="S101"/>
      <c r="T101"/>
      <c r="U101">
        <v>54</v>
      </c>
      <c r="V101" t="s">
        <v>129</v>
      </c>
      <c r="W101" s="10">
        <v>2.05696202531646</v>
      </c>
      <c r="X101" s="10">
        <v>0</v>
      </c>
      <c r="Y101" s="10">
        <v>0</v>
      </c>
      <c r="Z101">
        <v>0</v>
      </c>
    </row>
    <row r="102" spans="1:26" ht="15">
      <c r="A102">
        <v>120</v>
      </c>
      <c r="B102" t="s">
        <v>1194</v>
      </c>
      <c r="C102" s="28">
        <v>1</v>
      </c>
      <c r="D102">
        <v>12305</v>
      </c>
      <c r="E102">
        <f t="shared" si="5"/>
        <v>12305</v>
      </c>
      <c r="F102" t="s">
        <v>1195</v>
      </c>
      <c r="G102" s="9" t="str">
        <f t="shared" si="6"/>
        <v>0-10%</v>
      </c>
      <c r="H102">
        <f>VLOOKUP(G102,'Lookup Tables'!$D$2:$E$6,2,FALSE)</f>
        <v>5</v>
      </c>
      <c r="I102">
        <f t="shared" si="7"/>
        <v>12305</v>
      </c>
      <c r="J102" t="s">
        <v>1195</v>
      </c>
      <c r="K102" t="s">
        <v>1195</v>
      </c>
      <c r="L102" t="s">
        <v>1202</v>
      </c>
      <c r="M102" t="s">
        <v>1197</v>
      </c>
      <c r="N102" t="s">
        <v>1197</v>
      </c>
      <c r="O102" t="s">
        <v>1197</v>
      </c>
      <c r="P102" t="s">
        <v>1197</v>
      </c>
      <c r="Q102" t="s">
        <v>1197</v>
      </c>
      <c r="R102" t="s">
        <v>1236</v>
      </c>
      <c r="S102"/>
      <c r="T102"/>
      <c r="U102">
        <v>65982</v>
      </c>
      <c r="V102" t="s">
        <v>1214</v>
      </c>
      <c r="W102" s="10">
        <v>18.2972151165597</v>
      </c>
      <c r="X102" s="10">
        <v>28.5582052878709</v>
      </c>
      <c r="Y102" s="10">
        <v>7.69840850208851</v>
      </c>
      <c r="Z102">
        <v>0</v>
      </c>
    </row>
    <row r="103" spans="1:26" ht="15">
      <c r="A103">
        <v>121</v>
      </c>
      <c r="B103" t="s">
        <v>1194</v>
      </c>
      <c r="C103" s="28">
        <v>1</v>
      </c>
      <c r="D103">
        <v>0</v>
      </c>
      <c r="E103">
        <f t="shared" si="5"/>
        <v>0</v>
      </c>
      <c r="F103" t="s">
        <v>1195</v>
      </c>
      <c r="G103" s="9">
        <f t="shared" si="6"/>
        <v>0</v>
      </c>
      <c r="H103">
        <f>VLOOKUP(G103,'Lookup Tables'!$D$2:$E$6,2,FALSE)</f>
        <v>0</v>
      </c>
      <c r="I103">
        <f t="shared" si="7"/>
        <v>0</v>
      </c>
      <c r="J103" t="s">
        <v>1195</v>
      </c>
      <c r="K103" t="s">
        <v>1195</v>
      </c>
      <c r="L103" t="s">
        <v>1196</v>
      </c>
      <c r="M103" t="s">
        <v>1197</v>
      </c>
      <c r="N103" t="s">
        <v>1197</v>
      </c>
      <c r="O103" t="s">
        <v>1197</v>
      </c>
      <c r="P103" t="s">
        <v>1197</v>
      </c>
      <c r="Q103" t="s">
        <v>1197</v>
      </c>
      <c r="R103"/>
      <c r="S103" t="s">
        <v>1218</v>
      </c>
      <c r="T103"/>
      <c r="U103">
        <v>35</v>
      </c>
      <c r="V103" t="s">
        <v>129</v>
      </c>
      <c r="W103" s="10">
        <v>11.7804551539491</v>
      </c>
      <c r="X103" s="10">
        <v>0</v>
      </c>
      <c r="Y103" s="10">
        <v>0</v>
      </c>
      <c r="Z103">
        <v>0</v>
      </c>
    </row>
    <row r="104" spans="1:26" ht="15">
      <c r="A104">
        <v>122</v>
      </c>
      <c r="B104" t="s">
        <v>1207</v>
      </c>
      <c r="C104" s="28">
        <v>0.5</v>
      </c>
      <c r="D104">
        <v>95000</v>
      </c>
      <c r="E104">
        <f t="shared" si="5"/>
        <v>47500</v>
      </c>
      <c r="F104" t="s">
        <v>1195</v>
      </c>
      <c r="G104" s="9" t="str">
        <f t="shared" si="6"/>
        <v>0-10%</v>
      </c>
      <c r="H104">
        <f>VLOOKUP(G104,'Lookup Tables'!$D$2:$E$6,2,FALSE)</f>
        <v>5</v>
      </c>
      <c r="I104">
        <f t="shared" si="7"/>
        <v>47500</v>
      </c>
      <c r="J104" t="s">
        <v>1195</v>
      </c>
      <c r="K104" t="s">
        <v>1210</v>
      </c>
      <c r="L104" t="s">
        <v>1208</v>
      </c>
      <c r="M104" t="s">
        <v>1197</v>
      </c>
      <c r="N104" t="s">
        <v>1197</v>
      </c>
      <c r="O104" t="s">
        <v>1197</v>
      </c>
      <c r="P104" t="s">
        <v>1197</v>
      </c>
      <c r="Q104" t="s">
        <v>1197</v>
      </c>
      <c r="R104"/>
      <c r="S104" t="s">
        <v>1291</v>
      </c>
      <c r="T104" t="s">
        <v>1292</v>
      </c>
      <c r="U104">
        <v>166046</v>
      </c>
      <c r="V104" t="s">
        <v>1234</v>
      </c>
      <c r="W104" s="10">
        <v>13.1405657947982</v>
      </c>
      <c r="X104" s="10">
        <v>3.37304693161724</v>
      </c>
      <c r="Y104" s="10">
        <v>10.580551912422</v>
      </c>
      <c r="Z104">
        <v>0</v>
      </c>
    </row>
    <row r="105" spans="1:26" ht="15">
      <c r="A105">
        <v>123</v>
      </c>
      <c r="B105" t="s">
        <v>1207</v>
      </c>
      <c r="C105" s="28">
        <v>0.5</v>
      </c>
      <c r="D105">
        <v>0</v>
      </c>
      <c r="E105">
        <f t="shared" si="5"/>
        <v>0</v>
      </c>
      <c r="F105" t="s">
        <v>1195</v>
      </c>
      <c r="G105" s="9">
        <f t="shared" si="6"/>
        <v>0</v>
      </c>
      <c r="H105">
        <f>VLOOKUP(G105,'Lookup Tables'!$D$2:$E$6,2,FALSE)</f>
        <v>0</v>
      </c>
      <c r="I105">
        <f t="shared" si="7"/>
        <v>0</v>
      </c>
      <c r="J105" t="s">
        <v>1195</v>
      </c>
      <c r="K105" t="s">
        <v>1195</v>
      </c>
      <c r="L105" t="s">
        <v>1196</v>
      </c>
      <c r="M105" t="s">
        <v>1197</v>
      </c>
      <c r="N105" t="s">
        <v>1197</v>
      </c>
      <c r="O105" t="s">
        <v>1197</v>
      </c>
      <c r="P105" t="s">
        <v>1197</v>
      </c>
      <c r="Q105" t="s">
        <v>1197</v>
      </c>
      <c r="R105"/>
      <c r="S105"/>
      <c r="T105"/>
      <c r="U105">
        <v>58212</v>
      </c>
      <c r="V105" t="s">
        <v>1214</v>
      </c>
      <c r="W105" s="10">
        <v>8.68005527948484</v>
      </c>
      <c r="X105" s="10">
        <v>6.60467020514395</v>
      </c>
      <c r="Y105" s="10">
        <v>3.80007018599288</v>
      </c>
      <c r="Z105">
        <v>0</v>
      </c>
    </row>
    <row r="106" spans="1:26" ht="15">
      <c r="A106">
        <v>124</v>
      </c>
      <c r="B106"/>
      <c r="C106" s="28">
        <v>0</v>
      </c>
      <c r="D106"/>
      <c r="E106" t="str">
        <f t="shared" si="5"/>
        <v/>
      </c>
      <c r="F106"/>
      <c r="G106" s="9">
        <f t="shared" si="6"/>
        <v>0</v>
      </c>
      <c r="H106">
        <f>VLOOKUP(G106,'Lookup Tables'!$D$2:$E$6,2,FALSE)</f>
        <v>0</v>
      </c>
      <c r="I106">
        <f t="shared" si="7"/>
        <v>0</v>
      </c>
      <c r="J106"/>
      <c r="K106"/>
      <c r="L106" t="s">
        <v>1208</v>
      </c>
      <c r="M106"/>
      <c r="N106"/>
      <c r="O106"/>
      <c r="P106" t="s">
        <v>1197</v>
      </c>
      <c r="Q106" t="s">
        <v>1197</v>
      </c>
      <c r="R106" t="s">
        <v>1203</v>
      </c>
      <c r="S106" t="s">
        <v>1251</v>
      </c>
      <c r="T106"/>
      <c r="U106">
        <v>48828</v>
      </c>
      <c r="V106" t="s">
        <v>1214</v>
      </c>
      <c r="W106" s="10">
        <v>32.9625884732053</v>
      </c>
      <c r="X106" s="10">
        <v>0</v>
      </c>
      <c r="Y106" s="10">
        <v>83.2307692307692</v>
      </c>
      <c r="Z106">
        <v>0</v>
      </c>
    </row>
    <row r="107" spans="1:26" ht="15">
      <c r="A107">
        <v>125</v>
      </c>
      <c r="B107" t="s">
        <v>1207</v>
      </c>
      <c r="C107" s="28">
        <v>0.5</v>
      </c>
      <c r="D107"/>
      <c r="E107" t="str">
        <f t="shared" si="5"/>
        <v/>
      </c>
      <c r="F107"/>
      <c r="G107" s="9">
        <f t="shared" si="6"/>
        <v>0</v>
      </c>
      <c r="H107">
        <f>VLOOKUP(G107,'Lookup Tables'!$D$2:$E$6,2,FALSE)</f>
        <v>0</v>
      </c>
      <c r="I107">
        <f t="shared" si="7"/>
        <v>0</v>
      </c>
      <c r="J107"/>
      <c r="K107"/>
      <c r="L107"/>
      <c r="M107" t="s">
        <v>1197</v>
      </c>
      <c r="N107" t="s">
        <v>1197</v>
      </c>
      <c r="O107" t="s">
        <v>1197</v>
      </c>
      <c r="P107" t="s">
        <v>1197</v>
      </c>
      <c r="Q107" t="s">
        <v>1197</v>
      </c>
      <c r="R107"/>
      <c r="S107"/>
      <c r="T107"/>
      <c r="U107">
        <v>10762</v>
      </c>
      <c r="V107" t="s">
        <v>1214</v>
      </c>
      <c r="W107" s="10">
        <v>10.7817646039175</v>
      </c>
      <c r="X107" s="10">
        <v>0</v>
      </c>
      <c r="Y107" s="10">
        <v>16.7025862068966</v>
      </c>
      <c r="Z107">
        <v>0</v>
      </c>
    </row>
    <row r="108" spans="1:26" ht="15">
      <c r="A108">
        <v>126</v>
      </c>
      <c r="B108"/>
      <c r="C108" s="28">
        <v>0</v>
      </c>
      <c r="D108"/>
      <c r="E108" t="str">
        <f t="shared" si="5"/>
        <v/>
      </c>
      <c r="F108"/>
      <c r="G108" s="9">
        <f aca="true" t="shared" si="8" ref="G108:G139">IF(AND(OR(D108=0,ISBLANK(D108)),OR(F108="0-10%",ISBLANK(F108))),0,F108)</f>
        <v>0</v>
      </c>
      <c r="H108">
        <f>VLOOKUP(G108,'Lookup Tables'!$D$2:$E$6,2,FALSE)</f>
        <v>0</v>
      </c>
      <c r="I108">
        <f aca="true" t="shared" si="9" ref="I108:I139">IF(H108=0,0,E108)</f>
        <v>0</v>
      </c>
      <c r="J108"/>
      <c r="K108"/>
      <c r="L108"/>
      <c r="M108"/>
      <c r="N108"/>
      <c r="O108"/>
      <c r="P108"/>
      <c r="Q108"/>
      <c r="R108"/>
      <c r="S108"/>
      <c r="T108" t="s">
        <v>1293</v>
      </c>
      <c r="U108">
        <v>60</v>
      </c>
      <c r="V108" t="s">
        <v>129</v>
      </c>
      <c r="W108" s="10">
        <v>2.53623188405797</v>
      </c>
      <c r="X108" s="10">
        <v>0</v>
      </c>
      <c r="Y108" s="10">
        <v>0</v>
      </c>
      <c r="Z108">
        <v>0</v>
      </c>
    </row>
    <row r="109" spans="1:26" ht="15">
      <c r="A109">
        <v>127</v>
      </c>
      <c r="B109" t="s">
        <v>1194</v>
      </c>
      <c r="C109" s="28">
        <v>1</v>
      </c>
      <c r="D109"/>
      <c r="E109" t="str">
        <f t="shared" si="5"/>
        <v/>
      </c>
      <c r="F109" t="s">
        <v>1195</v>
      </c>
      <c r="G109" s="9">
        <f t="shared" si="8"/>
        <v>0</v>
      </c>
      <c r="H109">
        <f>VLOOKUP(G109,'Lookup Tables'!$D$2:$E$6,2,FALSE)</f>
        <v>0</v>
      </c>
      <c r="I109">
        <f t="shared" si="9"/>
        <v>0</v>
      </c>
      <c r="J109" t="s">
        <v>1195</v>
      </c>
      <c r="K109" t="s">
        <v>1195</v>
      </c>
      <c r="L109" t="s">
        <v>1196</v>
      </c>
      <c r="M109" t="s">
        <v>1228</v>
      </c>
      <c r="N109" t="s">
        <v>1228</v>
      </c>
      <c r="O109" t="s">
        <v>1228</v>
      </c>
      <c r="P109" t="s">
        <v>1197</v>
      </c>
      <c r="Q109" t="s">
        <v>1197</v>
      </c>
      <c r="R109" t="s">
        <v>1236</v>
      </c>
      <c r="S109"/>
      <c r="T109" t="s">
        <v>1294</v>
      </c>
      <c r="U109">
        <v>13220</v>
      </c>
      <c r="V109" t="s">
        <v>1214</v>
      </c>
      <c r="W109" s="10">
        <v>16.2934362934363</v>
      </c>
      <c r="X109" s="10">
        <v>29.1448516579407</v>
      </c>
      <c r="Y109" s="10">
        <v>8.22261218350464</v>
      </c>
      <c r="Z109">
        <v>0</v>
      </c>
    </row>
    <row r="110" spans="1:26" ht="15">
      <c r="A110">
        <v>128</v>
      </c>
      <c r="B110" t="s">
        <v>1194</v>
      </c>
      <c r="C110" s="28">
        <v>1</v>
      </c>
      <c r="D110">
        <v>9750</v>
      </c>
      <c r="E110">
        <f t="shared" si="5"/>
        <v>9750</v>
      </c>
      <c r="F110" t="s">
        <v>1200</v>
      </c>
      <c r="G110" s="9" t="str">
        <f t="shared" si="8"/>
        <v>21-30%</v>
      </c>
      <c r="H110">
        <f>VLOOKUP(G110,'Lookup Tables'!$D$2:$E$6,2,FALSE)</f>
        <v>25</v>
      </c>
      <c r="I110">
        <f t="shared" si="9"/>
        <v>9750</v>
      </c>
      <c r="J110" t="s">
        <v>1210</v>
      </c>
      <c r="K110" t="s">
        <v>1195</v>
      </c>
      <c r="L110" t="s">
        <v>1202</v>
      </c>
      <c r="M110" t="s">
        <v>1197</v>
      </c>
      <c r="N110" t="s">
        <v>1197</v>
      </c>
      <c r="O110" t="s">
        <v>1197</v>
      </c>
      <c r="P110" t="s">
        <v>1197</v>
      </c>
      <c r="Q110" t="s">
        <v>1197</v>
      </c>
      <c r="R110"/>
      <c r="S110"/>
      <c r="T110" t="s">
        <v>1295</v>
      </c>
      <c r="U110">
        <v>1300</v>
      </c>
      <c r="V110" t="s">
        <v>117</v>
      </c>
      <c r="W110" s="10">
        <v>16.6149068322981</v>
      </c>
      <c r="X110" s="10">
        <v>0</v>
      </c>
      <c r="Y110" s="10">
        <v>0</v>
      </c>
      <c r="Z110">
        <v>0</v>
      </c>
    </row>
    <row r="111" spans="1:26" ht="15">
      <c r="A111">
        <v>129</v>
      </c>
      <c r="B111" t="s">
        <v>1207</v>
      </c>
      <c r="C111" s="28">
        <v>0.5</v>
      </c>
      <c r="D111">
        <v>53438</v>
      </c>
      <c r="E111">
        <f t="shared" si="5"/>
        <v>26719</v>
      </c>
      <c r="F111" t="s">
        <v>1210</v>
      </c>
      <c r="G111" s="9" t="str">
        <f t="shared" si="8"/>
        <v>11-20%</v>
      </c>
      <c r="H111">
        <f>VLOOKUP(G111,'Lookup Tables'!$D$2:$E$6,2,FALSE)</f>
        <v>15</v>
      </c>
      <c r="I111">
        <f t="shared" si="9"/>
        <v>26719</v>
      </c>
      <c r="J111" t="s">
        <v>1195</v>
      </c>
      <c r="K111" t="s">
        <v>1212</v>
      </c>
      <c r="L111" t="s">
        <v>1202</v>
      </c>
      <c r="M111" t="s">
        <v>1197</v>
      </c>
      <c r="N111" t="s">
        <v>1197</v>
      </c>
      <c r="O111" t="s">
        <v>1197</v>
      </c>
      <c r="P111" t="s">
        <v>1197</v>
      </c>
      <c r="Q111" t="s">
        <v>1197</v>
      </c>
      <c r="R111"/>
      <c r="S111"/>
      <c r="T111"/>
      <c r="U111">
        <v>38003</v>
      </c>
      <c r="V111" t="s">
        <v>1214</v>
      </c>
      <c r="W111" s="10">
        <v>8.14603884877453</v>
      </c>
      <c r="X111" s="10">
        <v>0</v>
      </c>
      <c r="Y111" s="10">
        <v>5.35744899708555</v>
      </c>
      <c r="Z111">
        <v>0</v>
      </c>
    </row>
    <row r="112" spans="1:26" ht="15">
      <c r="A112">
        <v>130</v>
      </c>
      <c r="B112" t="s">
        <v>1194</v>
      </c>
      <c r="C112" s="28">
        <v>1</v>
      </c>
      <c r="D112">
        <v>0</v>
      </c>
      <c r="E112">
        <f t="shared" si="5"/>
        <v>0</v>
      </c>
      <c r="F112" t="s">
        <v>1195</v>
      </c>
      <c r="G112" s="9">
        <f t="shared" si="8"/>
        <v>0</v>
      </c>
      <c r="H112">
        <f>VLOOKUP(G112,'Lookup Tables'!$D$2:$E$6,2,FALSE)</f>
        <v>0</v>
      </c>
      <c r="I112">
        <f t="shared" si="9"/>
        <v>0</v>
      </c>
      <c r="J112" t="s">
        <v>1195</v>
      </c>
      <c r="K112" t="s">
        <v>1195</v>
      </c>
      <c r="L112" t="s">
        <v>1196</v>
      </c>
      <c r="M112" t="s">
        <v>1197</v>
      </c>
      <c r="N112" t="s">
        <v>1197</v>
      </c>
      <c r="O112" t="s">
        <v>1197</v>
      </c>
      <c r="P112" t="s">
        <v>1197</v>
      </c>
      <c r="Q112" t="s">
        <v>1197</v>
      </c>
      <c r="R112"/>
      <c r="S112"/>
      <c r="T112"/>
      <c r="U112">
        <v>75384</v>
      </c>
      <c r="V112" t="s">
        <v>1214</v>
      </c>
      <c r="W112" s="10">
        <v>6.2313213319214</v>
      </c>
      <c r="X112" s="10">
        <v>0</v>
      </c>
      <c r="Y112" s="10">
        <v>4.14665228899128</v>
      </c>
      <c r="Z112">
        <v>0</v>
      </c>
    </row>
    <row r="113" spans="1:26" ht="15">
      <c r="A113">
        <v>131</v>
      </c>
      <c r="B113" t="s">
        <v>1194</v>
      </c>
      <c r="C113" s="28">
        <v>1</v>
      </c>
      <c r="D113">
        <v>0</v>
      </c>
      <c r="E113">
        <f t="shared" si="5"/>
        <v>0</v>
      </c>
      <c r="F113" t="s">
        <v>1195</v>
      </c>
      <c r="G113" s="9">
        <f t="shared" si="8"/>
        <v>0</v>
      </c>
      <c r="H113">
        <f>VLOOKUP(G113,'Lookup Tables'!$D$2:$E$6,2,FALSE)</f>
        <v>0</v>
      </c>
      <c r="I113">
        <f t="shared" si="9"/>
        <v>0</v>
      </c>
      <c r="J113" t="s">
        <v>1195</v>
      </c>
      <c r="K113" t="s">
        <v>1195</v>
      </c>
      <c r="L113" t="s">
        <v>1196</v>
      </c>
      <c r="M113"/>
      <c r="N113"/>
      <c r="O113"/>
      <c r="P113" t="s">
        <v>1197</v>
      </c>
      <c r="Q113" t="s">
        <v>1197</v>
      </c>
      <c r="R113"/>
      <c r="S113"/>
      <c r="T113" t="s">
        <v>1296</v>
      </c>
      <c r="U113">
        <v>88422</v>
      </c>
      <c r="V113" t="s">
        <v>1214</v>
      </c>
      <c r="W113" s="10">
        <v>6.35136230943886</v>
      </c>
      <c r="X113" s="10">
        <v>0</v>
      </c>
      <c r="Y113" s="10">
        <v>5.99380319811959</v>
      </c>
      <c r="Z113">
        <v>0</v>
      </c>
    </row>
    <row r="114" spans="1:26" ht="15">
      <c r="A114">
        <v>132</v>
      </c>
      <c r="B114" t="s">
        <v>1222</v>
      </c>
      <c r="C114" s="28">
        <v>0.333333333333333</v>
      </c>
      <c r="D114">
        <v>0</v>
      </c>
      <c r="E114">
        <f t="shared" si="5"/>
        <v>0</v>
      </c>
      <c r="F114" t="s">
        <v>1195</v>
      </c>
      <c r="G114" s="9">
        <f t="shared" si="8"/>
        <v>0</v>
      </c>
      <c r="H114">
        <f>VLOOKUP(G114,'Lookup Tables'!$D$2:$E$6,2,FALSE)</f>
        <v>0</v>
      </c>
      <c r="I114">
        <f t="shared" si="9"/>
        <v>0</v>
      </c>
      <c r="J114" t="s">
        <v>1195</v>
      </c>
      <c r="K114" t="s">
        <v>1195</v>
      </c>
      <c r="L114" t="s">
        <v>1196</v>
      </c>
      <c r="M114" t="s">
        <v>1197</v>
      </c>
      <c r="N114" t="s">
        <v>1197</v>
      </c>
      <c r="O114" t="s">
        <v>1197</v>
      </c>
      <c r="P114" t="s">
        <v>1197</v>
      </c>
      <c r="Q114" t="s">
        <v>1197</v>
      </c>
      <c r="R114"/>
      <c r="S114" t="s">
        <v>1220</v>
      </c>
      <c r="T114" t="s">
        <v>1220</v>
      </c>
      <c r="U114">
        <v>356</v>
      </c>
      <c r="V114" t="s">
        <v>129</v>
      </c>
      <c r="W114" s="10">
        <v>21.5686274509804</v>
      </c>
      <c r="X114" s="10">
        <v>0</v>
      </c>
      <c r="Y114" s="10">
        <v>2.77777777777778</v>
      </c>
      <c r="Z114">
        <v>0</v>
      </c>
    </row>
    <row r="115" spans="1:26" ht="15">
      <c r="A115">
        <v>133</v>
      </c>
      <c r="B115" t="s">
        <v>1194</v>
      </c>
      <c r="C115" s="28">
        <v>1</v>
      </c>
      <c r="D115">
        <v>1129583</v>
      </c>
      <c r="E115">
        <f t="shared" si="5"/>
        <v>1129583</v>
      </c>
      <c r="F115" t="s">
        <v>1195</v>
      </c>
      <c r="G115" s="9" t="str">
        <f t="shared" si="8"/>
        <v>0-10%</v>
      </c>
      <c r="H115">
        <f>VLOOKUP(G115,'Lookup Tables'!$D$2:$E$6,2,FALSE)</f>
        <v>5</v>
      </c>
      <c r="I115">
        <f t="shared" si="9"/>
        <v>1129583</v>
      </c>
      <c r="J115" t="s">
        <v>1195</v>
      </c>
      <c r="K115" t="s">
        <v>1195</v>
      </c>
      <c r="L115" t="s">
        <v>1216</v>
      </c>
      <c r="M115" t="s">
        <v>1197</v>
      </c>
      <c r="N115" t="s">
        <v>1197</v>
      </c>
      <c r="O115" t="s">
        <v>1197</v>
      </c>
      <c r="P115" t="s">
        <v>1197</v>
      </c>
      <c r="Q115" t="s">
        <v>1197</v>
      </c>
      <c r="R115" t="s">
        <v>1203</v>
      </c>
      <c r="S115" t="s">
        <v>1232</v>
      </c>
      <c r="T115" t="s">
        <v>1297</v>
      </c>
      <c r="U115">
        <v>209877</v>
      </c>
      <c r="V115" t="s">
        <v>1234</v>
      </c>
      <c r="W115" s="10">
        <v>12.8207888060275</v>
      </c>
      <c r="X115" s="10">
        <v>11.6042003015464</v>
      </c>
      <c r="Y115" s="10">
        <v>6.14174007720479</v>
      </c>
      <c r="Z115">
        <v>1</v>
      </c>
    </row>
    <row r="116" spans="1:26" ht="15">
      <c r="A116">
        <v>134</v>
      </c>
      <c r="B116" t="s">
        <v>1194</v>
      </c>
      <c r="C116" s="28">
        <v>1</v>
      </c>
      <c r="D116">
        <v>10000</v>
      </c>
      <c r="E116">
        <f t="shared" si="5"/>
        <v>10000</v>
      </c>
      <c r="F116" t="s">
        <v>1195</v>
      </c>
      <c r="G116" s="9" t="str">
        <f t="shared" si="8"/>
        <v>0-10%</v>
      </c>
      <c r="H116">
        <f>VLOOKUP(G116,'Lookup Tables'!$D$2:$E$6,2,FALSE)</f>
        <v>5</v>
      </c>
      <c r="I116">
        <f t="shared" si="9"/>
        <v>10000</v>
      </c>
      <c r="J116" t="s">
        <v>1195</v>
      </c>
      <c r="K116" t="s">
        <v>1195</v>
      </c>
      <c r="L116" t="s">
        <v>1202</v>
      </c>
      <c r="M116" t="s">
        <v>1228</v>
      </c>
      <c r="N116" t="s">
        <v>1228</v>
      </c>
      <c r="O116" t="s">
        <v>1197</v>
      </c>
      <c r="P116" t="s">
        <v>1197</v>
      </c>
      <c r="Q116" t="s">
        <v>1197</v>
      </c>
      <c r="R116" t="s">
        <v>1203</v>
      </c>
      <c r="S116" t="s">
        <v>1298</v>
      </c>
      <c r="T116"/>
      <c r="U116">
        <v>1129</v>
      </c>
      <c r="V116" t="s">
        <v>117</v>
      </c>
      <c r="W116" s="10">
        <v>25.6432246998285</v>
      </c>
      <c r="X116" s="10">
        <v>0</v>
      </c>
      <c r="Y116" s="10">
        <v>2.25694444444444</v>
      </c>
      <c r="Z116">
        <v>0</v>
      </c>
    </row>
    <row r="117" spans="1:26" ht="15">
      <c r="A117">
        <v>135</v>
      </c>
      <c r="B117"/>
      <c r="C117" s="28">
        <v>0</v>
      </c>
      <c r="D117"/>
      <c r="E117" t="str">
        <f t="shared" si="5"/>
        <v/>
      </c>
      <c r="F117" t="s">
        <v>1195</v>
      </c>
      <c r="G117" s="9">
        <f t="shared" si="8"/>
        <v>0</v>
      </c>
      <c r="H117">
        <f>VLOOKUP(G117,'Lookup Tables'!$D$2:$E$6,2,FALSE)</f>
        <v>0</v>
      </c>
      <c r="I117">
        <f t="shared" si="9"/>
        <v>0</v>
      </c>
      <c r="J117" t="s">
        <v>1195</v>
      </c>
      <c r="K117" t="s">
        <v>1212</v>
      </c>
      <c r="L117" t="s">
        <v>1196</v>
      </c>
      <c r="M117" t="s">
        <v>1197</v>
      </c>
      <c r="N117" t="s">
        <v>1197</v>
      </c>
      <c r="O117" t="s">
        <v>1197</v>
      </c>
      <c r="P117" t="s">
        <v>1197</v>
      </c>
      <c r="Q117" t="s">
        <v>1197</v>
      </c>
      <c r="R117"/>
      <c r="S117"/>
      <c r="T117"/>
      <c r="U117">
        <v>40</v>
      </c>
      <c r="V117" t="s">
        <v>129</v>
      </c>
      <c r="W117" s="10">
        <v>11.8577075098814</v>
      </c>
      <c r="X117" s="10">
        <v>0</v>
      </c>
      <c r="Y117" s="10">
        <v>0</v>
      </c>
      <c r="Z117">
        <v>0</v>
      </c>
    </row>
    <row r="118" spans="1:26" ht="15">
      <c r="A118">
        <v>136</v>
      </c>
      <c r="B118" t="s">
        <v>1207</v>
      </c>
      <c r="C118" s="28">
        <v>0.5</v>
      </c>
      <c r="D118">
        <v>0</v>
      </c>
      <c r="E118">
        <f t="shared" si="5"/>
        <v>0</v>
      </c>
      <c r="F118" t="s">
        <v>1195</v>
      </c>
      <c r="G118" s="9">
        <f t="shared" si="8"/>
        <v>0</v>
      </c>
      <c r="H118">
        <f>VLOOKUP(G118,'Lookup Tables'!$D$2:$E$6,2,FALSE)</f>
        <v>0</v>
      </c>
      <c r="I118">
        <f t="shared" si="9"/>
        <v>0</v>
      </c>
      <c r="J118" t="s">
        <v>1195</v>
      </c>
      <c r="K118" t="s">
        <v>1195</v>
      </c>
      <c r="L118" t="s">
        <v>1196</v>
      </c>
      <c r="M118" t="s">
        <v>1197</v>
      </c>
      <c r="N118" t="s">
        <v>1197</v>
      </c>
      <c r="O118" t="s">
        <v>1197</v>
      </c>
      <c r="P118" t="s">
        <v>1197</v>
      </c>
      <c r="Q118" t="s">
        <v>1197</v>
      </c>
      <c r="R118"/>
      <c r="S118"/>
      <c r="T118" t="s">
        <v>1299</v>
      </c>
      <c r="U118">
        <v>45000</v>
      </c>
      <c r="V118" t="s">
        <v>1214</v>
      </c>
      <c r="W118" s="10">
        <v>12.6636455186304</v>
      </c>
      <c r="X118" s="10">
        <v>29.8653755314124</v>
      </c>
      <c r="Y118" s="10">
        <v>9.08108108108108</v>
      </c>
      <c r="Z118">
        <v>0</v>
      </c>
    </row>
    <row r="119" spans="1:26" ht="15">
      <c r="A119">
        <v>137</v>
      </c>
      <c r="B119" t="s">
        <v>1194</v>
      </c>
      <c r="C119" s="28">
        <v>1</v>
      </c>
      <c r="D119">
        <v>0</v>
      </c>
      <c r="E119">
        <f t="shared" si="5"/>
        <v>0</v>
      </c>
      <c r="F119" t="s">
        <v>1195</v>
      </c>
      <c r="G119" s="9">
        <f t="shared" si="8"/>
        <v>0</v>
      </c>
      <c r="H119">
        <f>VLOOKUP(G119,'Lookup Tables'!$D$2:$E$6,2,FALSE)</f>
        <v>0</v>
      </c>
      <c r="I119">
        <f t="shared" si="9"/>
        <v>0</v>
      </c>
      <c r="J119" t="s">
        <v>1195</v>
      </c>
      <c r="K119" t="s">
        <v>1195</v>
      </c>
      <c r="L119" t="s">
        <v>1196</v>
      </c>
      <c r="M119" t="s">
        <v>1197</v>
      </c>
      <c r="N119" t="s">
        <v>1197</v>
      </c>
      <c r="O119" t="s">
        <v>1197</v>
      </c>
      <c r="P119" t="s">
        <v>1197</v>
      </c>
      <c r="Q119" t="s">
        <v>1197</v>
      </c>
      <c r="R119"/>
      <c r="S119"/>
      <c r="T119"/>
      <c r="U119">
        <v>150</v>
      </c>
      <c r="V119" t="s">
        <v>129</v>
      </c>
      <c r="W119" s="10">
        <v>19.0705128205128</v>
      </c>
      <c r="X119" s="10">
        <v>0</v>
      </c>
      <c r="Y119" s="10">
        <v>7.60869565217391</v>
      </c>
      <c r="Z119">
        <v>0</v>
      </c>
    </row>
    <row r="120" spans="1:26" ht="15">
      <c r="A120">
        <v>138</v>
      </c>
      <c r="B120" t="s">
        <v>1194</v>
      </c>
      <c r="C120" s="28">
        <v>1</v>
      </c>
      <c r="D120">
        <v>1500</v>
      </c>
      <c r="E120">
        <f t="shared" si="5"/>
        <v>1500</v>
      </c>
      <c r="F120" t="s">
        <v>1195</v>
      </c>
      <c r="G120" s="9" t="str">
        <f t="shared" si="8"/>
        <v>0-10%</v>
      </c>
      <c r="H120">
        <f>VLOOKUP(G120,'Lookup Tables'!$D$2:$E$6,2,FALSE)</f>
        <v>5</v>
      </c>
      <c r="I120">
        <f t="shared" si="9"/>
        <v>1500</v>
      </c>
      <c r="J120" t="s">
        <v>1195</v>
      </c>
      <c r="K120" t="s">
        <v>1195</v>
      </c>
      <c r="L120" t="s">
        <v>1202</v>
      </c>
      <c r="M120" t="s">
        <v>1197</v>
      </c>
      <c r="N120" t="s">
        <v>1197</v>
      </c>
      <c r="O120" t="s">
        <v>1197</v>
      </c>
      <c r="P120" t="s">
        <v>1197</v>
      </c>
      <c r="Q120" t="s">
        <v>1197</v>
      </c>
      <c r="R120" t="s">
        <v>1203</v>
      </c>
      <c r="S120" t="s">
        <v>1300</v>
      </c>
      <c r="T120"/>
      <c r="U120">
        <v>798</v>
      </c>
      <c r="V120" t="s">
        <v>117</v>
      </c>
      <c r="W120" s="10">
        <v>4.06091370558376</v>
      </c>
      <c r="X120" s="10">
        <v>0</v>
      </c>
      <c r="Y120" s="10">
        <v>0</v>
      </c>
      <c r="Z120">
        <v>0</v>
      </c>
    </row>
    <row r="121" spans="1:26" ht="15">
      <c r="A121">
        <v>139</v>
      </c>
      <c r="B121" t="s">
        <v>1207</v>
      </c>
      <c r="C121" s="28">
        <v>0.5</v>
      </c>
      <c r="D121">
        <v>14214</v>
      </c>
      <c r="E121">
        <f t="shared" si="5"/>
        <v>7107</v>
      </c>
      <c r="F121" t="s">
        <v>1195</v>
      </c>
      <c r="G121" s="9" t="str">
        <f t="shared" si="8"/>
        <v>0-10%</v>
      </c>
      <c r="H121">
        <f>VLOOKUP(G121,'Lookup Tables'!$D$2:$E$6,2,FALSE)</f>
        <v>5</v>
      </c>
      <c r="I121">
        <f t="shared" si="9"/>
        <v>7107</v>
      </c>
      <c r="J121" t="s">
        <v>1195</v>
      </c>
      <c r="K121" t="s">
        <v>1195</v>
      </c>
      <c r="L121" t="s">
        <v>1202</v>
      </c>
      <c r="M121"/>
      <c r="N121"/>
      <c r="O121"/>
      <c r="P121"/>
      <c r="Q121"/>
      <c r="R121" t="s">
        <v>1203</v>
      </c>
      <c r="S121" t="s">
        <v>1301</v>
      </c>
      <c r="T121"/>
      <c r="U121">
        <v>135204</v>
      </c>
      <c r="V121" t="s">
        <v>1234</v>
      </c>
      <c r="W121" s="10"/>
      <c r="Y121" s="10">
        <v>4.29990177889338</v>
      </c>
      <c r="Z121">
        <v>0</v>
      </c>
    </row>
    <row r="122" spans="1:26" ht="15">
      <c r="A122">
        <v>140</v>
      </c>
      <c r="B122" t="s">
        <v>1194</v>
      </c>
      <c r="C122" s="28">
        <v>1</v>
      </c>
      <c r="D122">
        <v>367980</v>
      </c>
      <c r="E122">
        <f t="shared" si="5"/>
        <v>367980</v>
      </c>
      <c r="F122" t="s">
        <v>1210</v>
      </c>
      <c r="G122" s="9" t="str">
        <f t="shared" si="8"/>
        <v>11-20%</v>
      </c>
      <c r="H122">
        <f>VLOOKUP(G122,'Lookup Tables'!$D$2:$E$6,2,FALSE)</f>
        <v>15</v>
      </c>
      <c r="I122">
        <f t="shared" si="9"/>
        <v>367980</v>
      </c>
      <c r="J122" t="s">
        <v>1195</v>
      </c>
      <c r="K122" t="s">
        <v>1195</v>
      </c>
      <c r="L122" t="s">
        <v>1202</v>
      </c>
      <c r="M122" t="s">
        <v>1197</v>
      </c>
      <c r="N122" t="s">
        <v>1197</v>
      </c>
      <c r="O122" t="s">
        <v>1197</v>
      </c>
      <c r="P122" t="s">
        <v>1197</v>
      </c>
      <c r="Q122" t="s">
        <v>1197</v>
      </c>
      <c r="R122" t="s">
        <v>1203</v>
      </c>
      <c r="S122" t="s">
        <v>1302</v>
      </c>
      <c r="T122"/>
      <c r="U122">
        <v>50001</v>
      </c>
      <c r="V122" t="s">
        <v>1214</v>
      </c>
      <c r="W122" s="10">
        <v>20.4920269796093</v>
      </c>
      <c r="X122" s="10">
        <v>5.134451593707</v>
      </c>
      <c r="Y122" s="10">
        <v>3.00489168413697</v>
      </c>
      <c r="Z122">
        <v>1</v>
      </c>
    </row>
    <row r="123" spans="1:26" ht="15">
      <c r="A123">
        <v>141</v>
      </c>
      <c r="B123"/>
      <c r="C123" s="28">
        <v>0</v>
      </c>
      <c r="D123"/>
      <c r="E123" t="str">
        <f t="shared" si="5"/>
        <v/>
      </c>
      <c r="F123"/>
      <c r="G123" s="9">
        <f t="shared" si="8"/>
        <v>0</v>
      </c>
      <c r="H123">
        <f>VLOOKUP(G123,'Lookup Tables'!$D$2:$E$6,2,FALSE)</f>
        <v>0</v>
      </c>
      <c r="I123">
        <f t="shared" si="9"/>
        <v>0</v>
      </c>
      <c r="J123"/>
      <c r="K123"/>
      <c r="L123"/>
      <c r="M123" t="s">
        <v>1197</v>
      </c>
      <c r="N123" t="s">
        <v>1197</v>
      </c>
      <c r="O123" t="s">
        <v>1197</v>
      </c>
      <c r="P123" t="s">
        <v>1197</v>
      </c>
      <c r="Q123" t="s">
        <v>1197</v>
      </c>
      <c r="R123"/>
      <c r="S123"/>
      <c r="T123"/>
      <c r="U123">
        <v>1000</v>
      </c>
      <c r="V123" t="s">
        <v>117</v>
      </c>
      <c r="W123" s="10">
        <v>28.6096256684492</v>
      </c>
      <c r="X123" s="10">
        <v>100</v>
      </c>
      <c r="Y123" s="10">
        <v>82.1917808219178</v>
      </c>
      <c r="Z123">
        <v>0</v>
      </c>
    </row>
    <row r="124" spans="1:26" ht="15">
      <c r="A124">
        <v>142</v>
      </c>
      <c r="B124" t="s">
        <v>1194</v>
      </c>
      <c r="C124" s="28">
        <v>1</v>
      </c>
      <c r="D124">
        <v>0</v>
      </c>
      <c r="E124">
        <f t="shared" si="5"/>
        <v>0</v>
      </c>
      <c r="F124"/>
      <c r="G124" s="9">
        <f t="shared" si="8"/>
        <v>0</v>
      </c>
      <c r="H124">
        <f>VLOOKUP(G124,'Lookup Tables'!$D$2:$E$6,2,FALSE)</f>
        <v>0</v>
      </c>
      <c r="I124">
        <f t="shared" si="9"/>
        <v>0</v>
      </c>
      <c r="J124"/>
      <c r="K124"/>
      <c r="L124"/>
      <c r="M124" t="s">
        <v>1197</v>
      </c>
      <c r="N124" t="s">
        <v>1197</v>
      </c>
      <c r="O124" t="s">
        <v>1197</v>
      </c>
      <c r="P124" t="s">
        <v>1197</v>
      </c>
      <c r="Q124" t="s">
        <v>1197</v>
      </c>
      <c r="R124"/>
      <c r="S124"/>
      <c r="T124"/>
      <c r="U124">
        <v>3782</v>
      </c>
      <c r="V124" t="s">
        <v>122</v>
      </c>
      <c r="W124" s="10">
        <v>8.53968253968254</v>
      </c>
      <c r="X124" s="10">
        <v>0</v>
      </c>
      <c r="Y124" s="10">
        <v>0</v>
      </c>
      <c r="Z124">
        <v>0</v>
      </c>
    </row>
    <row r="125" spans="1:26" ht="15">
      <c r="A125">
        <v>143</v>
      </c>
      <c r="B125" t="s">
        <v>1222</v>
      </c>
      <c r="C125" s="28">
        <v>0.333333333333333</v>
      </c>
      <c r="D125">
        <v>20000</v>
      </c>
      <c r="E125">
        <f t="shared" si="5"/>
        <v>6666.66666666666</v>
      </c>
      <c r="F125" t="s">
        <v>1210</v>
      </c>
      <c r="G125" s="9" t="str">
        <f t="shared" si="8"/>
        <v>11-20%</v>
      </c>
      <c r="H125">
        <f>VLOOKUP(G125,'Lookup Tables'!$D$2:$E$6,2,FALSE)</f>
        <v>15</v>
      </c>
      <c r="I125">
        <f t="shared" si="9"/>
        <v>6666.66666666666</v>
      </c>
      <c r="J125" t="s">
        <v>1210</v>
      </c>
      <c r="K125" t="s">
        <v>1212</v>
      </c>
      <c r="L125" t="s">
        <v>1202</v>
      </c>
      <c r="M125" t="s">
        <v>1228</v>
      </c>
      <c r="N125" t="s">
        <v>1228</v>
      </c>
      <c r="O125" t="s">
        <v>1228</v>
      </c>
      <c r="P125" t="s">
        <v>1197</v>
      </c>
      <c r="Q125" t="s">
        <v>1197</v>
      </c>
      <c r="R125" t="s">
        <v>1236</v>
      </c>
      <c r="S125"/>
      <c r="T125"/>
      <c r="U125">
        <v>145</v>
      </c>
      <c r="V125" t="s">
        <v>129</v>
      </c>
      <c r="W125" s="10">
        <v>3.34101382488479</v>
      </c>
      <c r="X125" s="10">
        <v>0</v>
      </c>
      <c r="Y125" s="10">
        <v>0</v>
      </c>
      <c r="Z125">
        <v>1</v>
      </c>
    </row>
    <row r="126" spans="1:26" ht="15">
      <c r="A126">
        <v>144</v>
      </c>
      <c r="B126" t="s">
        <v>1194</v>
      </c>
      <c r="C126" s="28">
        <v>1</v>
      </c>
      <c r="D126">
        <v>4878.83</v>
      </c>
      <c r="E126">
        <f t="shared" si="5"/>
        <v>4878.83</v>
      </c>
      <c r="F126" t="s">
        <v>1195</v>
      </c>
      <c r="G126" s="9" t="str">
        <f t="shared" si="8"/>
        <v>0-10%</v>
      </c>
      <c r="H126">
        <f>VLOOKUP(G126,'Lookup Tables'!$D$2:$E$6,2,FALSE)</f>
        <v>5</v>
      </c>
      <c r="I126">
        <f t="shared" si="9"/>
        <v>4878.83</v>
      </c>
      <c r="J126" t="s">
        <v>1195</v>
      </c>
      <c r="K126" t="s">
        <v>1195</v>
      </c>
      <c r="L126" t="s">
        <v>1216</v>
      </c>
      <c r="M126" t="s">
        <v>1197</v>
      </c>
      <c r="N126" t="s">
        <v>1197</v>
      </c>
      <c r="O126" t="s">
        <v>1197</v>
      </c>
      <c r="P126" t="s">
        <v>1197</v>
      </c>
      <c r="Q126" t="s">
        <v>1197</v>
      </c>
      <c r="R126"/>
      <c r="S126"/>
      <c r="T126"/>
      <c r="U126">
        <v>2535</v>
      </c>
      <c r="V126" t="s">
        <v>117</v>
      </c>
      <c r="W126" s="10">
        <v>30.9575233981281</v>
      </c>
      <c r="X126" s="10">
        <v>0</v>
      </c>
      <c r="Y126" s="10">
        <v>5.80021482277121</v>
      </c>
      <c r="Z126">
        <v>0</v>
      </c>
    </row>
    <row r="127" spans="1:26" ht="15">
      <c r="A127">
        <v>145</v>
      </c>
      <c r="B127"/>
      <c r="C127" s="28">
        <v>0</v>
      </c>
      <c r="D127"/>
      <c r="E127" t="str">
        <f t="shared" si="5"/>
        <v/>
      </c>
      <c r="F127" t="s">
        <v>1195</v>
      </c>
      <c r="G127" s="9">
        <f t="shared" si="8"/>
        <v>0</v>
      </c>
      <c r="H127">
        <f>VLOOKUP(G127,'Lookup Tables'!$D$2:$E$6,2,FALSE)</f>
        <v>0</v>
      </c>
      <c r="I127">
        <f t="shared" si="9"/>
        <v>0</v>
      </c>
      <c r="J127" t="s">
        <v>1195</v>
      </c>
      <c r="K127" t="s">
        <v>1212</v>
      </c>
      <c r="L127"/>
      <c r="M127"/>
      <c r="N127"/>
      <c r="O127"/>
      <c r="P127"/>
      <c r="Q127"/>
      <c r="R127"/>
      <c r="S127"/>
      <c r="T127" t="s">
        <v>1303</v>
      </c>
      <c r="U127">
        <v>24</v>
      </c>
      <c r="V127" t="s">
        <v>129</v>
      </c>
      <c r="W127" s="10">
        <v>34.0466926070039</v>
      </c>
      <c r="X127" s="10">
        <v>0</v>
      </c>
      <c r="Y127" s="10">
        <v>0</v>
      </c>
      <c r="Z127">
        <v>0</v>
      </c>
    </row>
    <row r="128" spans="1:26" ht="15">
      <c r="A128">
        <v>146</v>
      </c>
      <c r="B128" t="s">
        <v>1222</v>
      </c>
      <c r="C128" s="28">
        <v>0.333333333333333</v>
      </c>
      <c r="D128">
        <v>328000</v>
      </c>
      <c r="E128">
        <f t="shared" si="5"/>
        <v>109333.33333333321</v>
      </c>
      <c r="F128" t="s">
        <v>1195</v>
      </c>
      <c r="G128" s="9" t="str">
        <f t="shared" si="8"/>
        <v>0-10%</v>
      </c>
      <c r="H128">
        <f>VLOOKUP(G128,'Lookup Tables'!$D$2:$E$6,2,FALSE)</f>
        <v>5</v>
      </c>
      <c r="I128">
        <f t="shared" si="9"/>
        <v>109333.33333333321</v>
      </c>
      <c r="J128" t="s">
        <v>1195</v>
      </c>
      <c r="K128" t="s">
        <v>1210</v>
      </c>
      <c r="L128" t="s">
        <v>1216</v>
      </c>
      <c r="M128" t="s">
        <v>1197</v>
      </c>
      <c r="N128" t="s">
        <v>1228</v>
      </c>
      <c r="O128" t="s">
        <v>1228</v>
      </c>
      <c r="P128" t="s">
        <v>1197</v>
      </c>
      <c r="Q128" t="s">
        <v>1197</v>
      </c>
      <c r="R128"/>
      <c r="S128"/>
      <c r="T128"/>
      <c r="U128">
        <v>121124</v>
      </c>
      <c r="V128" t="s">
        <v>1234</v>
      </c>
      <c r="W128" s="10">
        <v>11.4616104072783</v>
      </c>
      <c r="X128" s="10">
        <v>0</v>
      </c>
      <c r="Y128" s="10">
        <v>4.61279224882398</v>
      </c>
      <c r="Z128">
        <v>0</v>
      </c>
    </row>
    <row r="129" spans="1:26" ht="15">
      <c r="A129">
        <v>147</v>
      </c>
      <c r="B129"/>
      <c r="C129" s="28">
        <v>0</v>
      </c>
      <c r="D129"/>
      <c r="E129" t="str">
        <f t="shared" si="5"/>
        <v/>
      </c>
      <c r="F129"/>
      <c r="G129" s="9">
        <f t="shared" si="8"/>
        <v>0</v>
      </c>
      <c r="H129">
        <f>VLOOKUP(G129,'Lookup Tables'!$D$2:$E$6,2,FALSE)</f>
        <v>0</v>
      </c>
      <c r="I129">
        <f t="shared" si="9"/>
        <v>0</v>
      </c>
      <c r="J129"/>
      <c r="K129"/>
      <c r="L129"/>
      <c r="M129"/>
      <c r="N129"/>
      <c r="O129"/>
      <c r="P129"/>
      <c r="Q129"/>
      <c r="R129"/>
      <c r="S129"/>
      <c r="T129" t="s">
        <v>1304</v>
      </c>
      <c r="U129">
        <v>4600</v>
      </c>
      <c r="V129" t="s">
        <v>122</v>
      </c>
      <c r="W129" s="10">
        <v>6.4340239912759</v>
      </c>
      <c r="X129" s="10">
        <v>0</v>
      </c>
      <c r="Y129" s="10">
        <v>0.350058343057176</v>
      </c>
      <c r="Z129">
        <v>0</v>
      </c>
    </row>
    <row r="130" spans="1:26" ht="15">
      <c r="A130">
        <v>148</v>
      </c>
      <c r="B130" t="s">
        <v>1194</v>
      </c>
      <c r="C130" s="28">
        <v>1</v>
      </c>
      <c r="D130">
        <v>0</v>
      </c>
      <c r="E130">
        <f aca="true" t="shared" si="10" ref="E130:E193">IF(OR(ISBLANK(D130),ISBLANK(B130)),"",C130*D130)</f>
        <v>0</v>
      </c>
      <c r="F130" t="s">
        <v>1195</v>
      </c>
      <c r="G130" s="9">
        <f t="shared" si="8"/>
        <v>0</v>
      </c>
      <c r="H130">
        <f>VLOOKUP(G130,'Lookup Tables'!$D$2:$E$6,2,FALSE)</f>
        <v>0</v>
      </c>
      <c r="I130">
        <f t="shared" si="9"/>
        <v>0</v>
      </c>
      <c r="J130" t="s">
        <v>1195</v>
      </c>
      <c r="K130" t="s">
        <v>1195</v>
      </c>
      <c r="L130" t="s">
        <v>1196</v>
      </c>
      <c r="M130" t="s">
        <v>1197</v>
      </c>
      <c r="N130" t="s">
        <v>1197</v>
      </c>
      <c r="O130" t="s">
        <v>1197</v>
      </c>
      <c r="P130" t="s">
        <v>1197</v>
      </c>
      <c r="Q130" t="s">
        <v>1197</v>
      </c>
      <c r="R130"/>
      <c r="S130" t="s">
        <v>457</v>
      </c>
      <c r="T130" t="s">
        <v>1305</v>
      </c>
      <c r="U130">
        <v>218</v>
      </c>
      <c r="V130" t="s">
        <v>129</v>
      </c>
      <c r="W130" s="10">
        <v>8.32719233603537</v>
      </c>
      <c r="X130" s="10">
        <v>0</v>
      </c>
      <c r="Y130" s="10">
        <v>0</v>
      </c>
      <c r="Z130">
        <v>0</v>
      </c>
    </row>
    <row r="131" spans="1:26" ht="15">
      <c r="A131">
        <v>149</v>
      </c>
      <c r="B131" t="s">
        <v>1222</v>
      </c>
      <c r="C131" s="28">
        <v>0.333333333333333</v>
      </c>
      <c r="D131"/>
      <c r="E131" t="str">
        <f t="shared" si="10"/>
        <v/>
      </c>
      <c r="F131" t="s">
        <v>1195</v>
      </c>
      <c r="G131" s="9">
        <f t="shared" si="8"/>
        <v>0</v>
      </c>
      <c r="H131">
        <f>VLOOKUP(G131,'Lookup Tables'!$D$2:$E$6,2,FALSE)</f>
        <v>0</v>
      </c>
      <c r="I131">
        <f t="shared" si="9"/>
        <v>0</v>
      </c>
      <c r="J131" t="s">
        <v>1195</v>
      </c>
      <c r="K131" t="s">
        <v>1195</v>
      </c>
      <c r="L131" t="s">
        <v>1196</v>
      </c>
      <c r="M131" t="s">
        <v>1197</v>
      </c>
      <c r="N131" t="s">
        <v>1197</v>
      </c>
      <c r="O131" t="s">
        <v>1197</v>
      </c>
      <c r="P131" t="s">
        <v>1197</v>
      </c>
      <c r="Q131" t="s">
        <v>1197</v>
      </c>
      <c r="R131"/>
      <c r="S131"/>
      <c r="T131"/>
      <c r="U131">
        <v>65</v>
      </c>
      <c r="V131" t="s">
        <v>129</v>
      </c>
      <c r="W131" s="10">
        <v>4.59518599562363</v>
      </c>
      <c r="X131" s="10">
        <v>0</v>
      </c>
      <c r="Y131" s="10">
        <v>0</v>
      </c>
      <c r="Z131">
        <v>0</v>
      </c>
    </row>
    <row r="132" spans="1:26" ht="15">
      <c r="A132">
        <v>150</v>
      </c>
      <c r="B132" t="s">
        <v>1194</v>
      </c>
      <c r="C132" s="28">
        <v>1</v>
      </c>
      <c r="D132">
        <v>0</v>
      </c>
      <c r="E132">
        <f t="shared" si="10"/>
        <v>0</v>
      </c>
      <c r="F132" t="s">
        <v>1195</v>
      </c>
      <c r="G132" s="9">
        <f t="shared" si="8"/>
        <v>0</v>
      </c>
      <c r="H132">
        <f>VLOOKUP(G132,'Lookup Tables'!$D$2:$E$6,2,FALSE)</f>
        <v>0</v>
      </c>
      <c r="I132">
        <f t="shared" si="9"/>
        <v>0</v>
      </c>
      <c r="J132" t="s">
        <v>1195</v>
      </c>
      <c r="K132" t="s">
        <v>1195</v>
      </c>
      <c r="L132" t="s">
        <v>1196</v>
      </c>
      <c r="M132" t="s">
        <v>1228</v>
      </c>
      <c r="N132" t="s">
        <v>1228</v>
      </c>
      <c r="O132" t="s">
        <v>1228</v>
      </c>
      <c r="P132" t="s">
        <v>1197</v>
      </c>
      <c r="Q132" t="s">
        <v>1228</v>
      </c>
      <c r="R132" t="s">
        <v>1236</v>
      </c>
      <c r="S132"/>
      <c r="T132" t="s">
        <v>1306</v>
      </c>
      <c r="U132">
        <v>29982</v>
      </c>
      <c r="V132" t="s">
        <v>1214</v>
      </c>
      <c r="W132" s="10">
        <v>22.686623364398</v>
      </c>
      <c r="X132" s="10">
        <v>29.6971096930673</v>
      </c>
      <c r="Y132" s="10">
        <v>7.64008620689655</v>
      </c>
      <c r="Z132">
        <v>0</v>
      </c>
    </row>
    <row r="133" spans="1:26" ht="15">
      <c r="A133">
        <v>151</v>
      </c>
      <c r="B133"/>
      <c r="C133" s="28">
        <v>0</v>
      </c>
      <c r="D133"/>
      <c r="E133" t="str">
        <f t="shared" si="10"/>
        <v/>
      </c>
      <c r="F133"/>
      <c r="G133" s="9">
        <f t="shared" si="8"/>
        <v>0</v>
      </c>
      <c r="H133">
        <f>VLOOKUP(G133,'Lookup Tables'!$D$2:$E$6,2,FALSE)</f>
        <v>0</v>
      </c>
      <c r="I133">
        <f t="shared" si="9"/>
        <v>0</v>
      </c>
      <c r="J133"/>
      <c r="K133"/>
      <c r="L133"/>
      <c r="M133"/>
      <c r="N133"/>
      <c r="O133"/>
      <c r="P133"/>
      <c r="Q133"/>
      <c r="R133"/>
      <c r="S133"/>
      <c r="T133" t="s">
        <v>1307</v>
      </c>
      <c r="U133">
        <v>65</v>
      </c>
      <c r="V133" t="s">
        <v>129</v>
      </c>
      <c r="W133" s="10">
        <v>16.3498098859316</v>
      </c>
      <c r="X133" s="10">
        <v>0</v>
      </c>
      <c r="Y133" s="10">
        <v>2.94117647058824</v>
      </c>
      <c r="Z133">
        <v>0</v>
      </c>
    </row>
    <row r="134" spans="1:26" ht="15">
      <c r="A134">
        <v>153</v>
      </c>
      <c r="B134" t="s">
        <v>1194</v>
      </c>
      <c r="C134" s="28">
        <v>1</v>
      </c>
      <c r="D134"/>
      <c r="E134" t="str">
        <f t="shared" si="10"/>
        <v/>
      </c>
      <c r="F134" t="s">
        <v>1195</v>
      </c>
      <c r="G134" s="9">
        <f t="shared" si="8"/>
        <v>0</v>
      </c>
      <c r="H134">
        <f>VLOOKUP(G134,'Lookup Tables'!$D$2:$E$6,2,FALSE)</f>
        <v>0</v>
      </c>
      <c r="I134">
        <f t="shared" si="9"/>
        <v>0</v>
      </c>
      <c r="J134" t="s">
        <v>1195</v>
      </c>
      <c r="K134" t="s">
        <v>1195</v>
      </c>
      <c r="L134" t="s">
        <v>1202</v>
      </c>
      <c r="M134" t="s">
        <v>1197</v>
      </c>
      <c r="N134" t="s">
        <v>1197</v>
      </c>
      <c r="O134" t="s">
        <v>1197</v>
      </c>
      <c r="P134" t="s">
        <v>1197</v>
      </c>
      <c r="Q134" t="s">
        <v>1197</v>
      </c>
      <c r="R134"/>
      <c r="S134" t="s">
        <v>1261</v>
      </c>
      <c r="T134"/>
      <c r="U134">
        <v>40998</v>
      </c>
      <c r="V134" t="s">
        <v>1214</v>
      </c>
      <c r="W134" s="10">
        <v>19.0265877572653</v>
      </c>
      <c r="X134" s="10">
        <v>81.5972891815202</v>
      </c>
      <c r="Y134" s="10">
        <v>4.7808764940239</v>
      </c>
      <c r="Z134">
        <v>0</v>
      </c>
    </row>
    <row r="135" spans="1:26" ht="15">
      <c r="A135">
        <v>154</v>
      </c>
      <c r="B135" t="s">
        <v>1194</v>
      </c>
      <c r="C135" s="28">
        <v>1</v>
      </c>
      <c r="D135"/>
      <c r="E135" t="str">
        <f t="shared" si="10"/>
        <v/>
      </c>
      <c r="F135" t="s">
        <v>1195</v>
      </c>
      <c r="G135" s="9">
        <f t="shared" si="8"/>
        <v>0</v>
      </c>
      <c r="H135">
        <f>VLOOKUP(G135,'Lookup Tables'!$D$2:$E$6,2,FALSE)</f>
        <v>0</v>
      </c>
      <c r="I135">
        <f t="shared" si="9"/>
        <v>0</v>
      </c>
      <c r="J135" t="s">
        <v>1195</v>
      </c>
      <c r="K135" t="s">
        <v>1200</v>
      </c>
      <c r="L135" t="s">
        <v>1208</v>
      </c>
      <c r="M135" t="s">
        <v>1228</v>
      </c>
      <c r="N135" t="s">
        <v>1228</v>
      </c>
      <c r="O135" t="s">
        <v>1228</v>
      </c>
      <c r="P135" t="s">
        <v>1197</v>
      </c>
      <c r="Q135" t="s">
        <v>1228</v>
      </c>
      <c r="R135" t="s">
        <v>1256</v>
      </c>
      <c r="S135" t="s">
        <v>1308</v>
      </c>
      <c r="T135"/>
      <c r="U135">
        <v>52658</v>
      </c>
      <c r="V135" t="s">
        <v>1214</v>
      </c>
      <c r="W135" s="10">
        <v>23.5915766570829</v>
      </c>
      <c r="X135" s="10">
        <v>64.3563218390805</v>
      </c>
      <c r="Y135" s="10">
        <v>7.68755152514427</v>
      </c>
      <c r="Z135">
        <v>0</v>
      </c>
    </row>
    <row r="136" spans="1:26" ht="15">
      <c r="A136">
        <v>155</v>
      </c>
      <c r="B136" t="s">
        <v>1309</v>
      </c>
      <c r="C136" s="28">
        <v>0</v>
      </c>
      <c r="D136">
        <v>0</v>
      </c>
      <c r="E136">
        <f t="shared" si="10"/>
        <v>0</v>
      </c>
      <c r="F136" t="s">
        <v>1195</v>
      </c>
      <c r="G136" s="9">
        <f t="shared" si="8"/>
        <v>0</v>
      </c>
      <c r="H136">
        <f>VLOOKUP(G136,'Lookup Tables'!$D$2:$E$6,2,FALSE)</f>
        <v>0</v>
      </c>
      <c r="I136">
        <f t="shared" si="9"/>
        <v>0</v>
      </c>
      <c r="J136" t="s">
        <v>1195</v>
      </c>
      <c r="K136" t="s">
        <v>1195</v>
      </c>
      <c r="L136" t="s">
        <v>1196</v>
      </c>
      <c r="M136" t="s">
        <v>1197</v>
      </c>
      <c r="N136" t="s">
        <v>1197</v>
      </c>
      <c r="O136" t="s">
        <v>1228</v>
      </c>
      <c r="P136" t="s">
        <v>1197</v>
      </c>
      <c r="Q136" t="s">
        <v>1197</v>
      </c>
      <c r="R136" t="s">
        <v>1248</v>
      </c>
      <c r="S136"/>
      <c r="T136"/>
      <c r="U136">
        <v>14971</v>
      </c>
      <c r="V136" t="s">
        <v>1214</v>
      </c>
      <c r="W136" s="10">
        <v>3.47860855657737</v>
      </c>
      <c r="X136" s="10">
        <v>0</v>
      </c>
      <c r="Y136" s="10">
        <v>68.9922480620155</v>
      </c>
      <c r="Z136">
        <v>0</v>
      </c>
    </row>
    <row r="137" spans="1:26" ht="15">
      <c r="A137">
        <v>156</v>
      </c>
      <c r="B137" t="s">
        <v>1207</v>
      </c>
      <c r="C137" s="28">
        <v>0.5</v>
      </c>
      <c r="D137">
        <v>97237</v>
      </c>
      <c r="E137">
        <f t="shared" si="10"/>
        <v>48618.5</v>
      </c>
      <c r="F137" t="s">
        <v>1201</v>
      </c>
      <c r="G137" s="9" t="str">
        <f t="shared" si="8"/>
        <v>Over 30%</v>
      </c>
      <c r="H137">
        <f>VLOOKUP(G137,'Lookup Tables'!$D$2:$E$6,2,FALSE)</f>
        <v>40</v>
      </c>
      <c r="I137">
        <f t="shared" si="9"/>
        <v>48618.5</v>
      </c>
      <c r="J137" t="s">
        <v>1195</v>
      </c>
      <c r="K137" t="s">
        <v>1201</v>
      </c>
      <c r="L137" t="s">
        <v>1208</v>
      </c>
      <c r="M137" t="s">
        <v>1197</v>
      </c>
      <c r="N137" t="s">
        <v>1197</v>
      </c>
      <c r="O137" t="s">
        <v>1197</v>
      </c>
      <c r="P137" t="s">
        <v>1197</v>
      </c>
      <c r="Q137" t="s">
        <v>1197</v>
      </c>
      <c r="R137"/>
      <c r="S137"/>
      <c r="T137"/>
      <c r="U137">
        <v>9338</v>
      </c>
      <c r="V137" t="s">
        <v>122</v>
      </c>
      <c r="W137" s="10">
        <v>17.1590909090909</v>
      </c>
      <c r="X137" s="10">
        <v>0</v>
      </c>
      <c r="Y137" s="10">
        <v>4.14068853347791</v>
      </c>
      <c r="Z137">
        <v>1</v>
      </c>
    </row>
    <row r="138" spans="1:26" ht="15">
      <c r="A138">
        <v>157</v>
      </c>
      <c r="B138" t="s">
        <v>1207</v>
      </c>
      <c r="C138" s="28">
        <v>0.5</v>
      </c>
      <c r="D138">
        <v>0</v>
      </c>
      <c r="E138">
        <f t="shared" si="10"/>
        <v>0</v>
      </c>
      <c r="F138" t="s">
        <v>1195</v>
      </c>
      <c r="G138" s="9">
        <f t="shared" si="8"/>
        <v>0</v>
      </c>
      <c r="H138">
        <f>VLOOKUP(G138,'Lookup Tables'!$D$2:$E$6,2,FALSE)</f>
        <v>0</v>
      </c>
      <c r="I138">
        <f t="shared" si="9"/>
        <v>0</v>
      </c>
      <c r="J138" t="s">
        <v>1195</v>
      </c>
      <c r="K138" t="s">
        <v>1212</v>
      </c>
      <c r="L138" t="s">
        <v>1202</v>
      </c>
      <c r="M138" t="s">
        <v>1197</v>
      </c>
      <c r="N138" t="s">
        <v>1197</v>
      </c>
      <c r="O138" t="s">
        <v>1197</v>
      </c>
      <c r="P138" t="s">
        <v>1197</v>
      </c>
      <c r="Q138" t="s">
        <v>1197</v>
      </c>
      <c r="R138"/>
      <c r="S138" t="s">
        <v>1298</v>
      </c>
      <c r="T138" t="s">
        <v>1298</v>
      </c>
      <c r="U138">
        <v>24848</v>
      </c>
      <c r="V138" t="s">
        <v>1214</v>
      </c>
      <c r="W138" s="10">
        <v>20.0055667664046</v>
      </c>
      <c r="X138" s="10">
        <v>100</v>
      </c>
      <c r="Y138" s="10">
        <v>2.3144799652828</v>
      </c>
      <c r="Z138">
        <v>0</v>
      </c>
    </row>
    <row r="139" spans="1:26" ht="15">
      <c r="A139">
        <v>158</v>
      </c>
      <c r="B139" t="s">
        <v>1207</v>
      </c>
      <c r="C139" s="28">
        <v>0.5</v>
      </c>
      <c r="D139">
        <v>5183.63</v>
      </c>
      <c r="E139">
        <f t="shared" si="10"/>
        <v>2591.815</v>
      </c>
      <c r="F139" t="s">
        <v>1210</v>
      </c>
      <c r="G139" s="9" t="str">
        <f t="shared" si="8"/>
        <v>11-20%</v>
      </c>
      <c r="H139">
        <f>VLOOKUP(G139,'Lookup Tables'!$D$2:$E$6,2,FALSE)</f>
        <v>15</v>
      </c>
      <c r="I139">
        <f t="shared" si="9"/>
        <v>2591.815</v>
      </c>
      <c r="J139" t="s">
        <v>1195</v>
      </c>
      <c r="K139" t="s">
        <v>1212</v>
      </c>
      <c r="L139" t="s">
        <v>1202</v>
      </c>
      <c r="M139" t="s">
        <v>1197</v>
      </c>
      <c r="N139" t="s">
        <v>1197</v>
      </c>
      <c r="O139" t="s">
        <v>1197</v>
      </c>
      <c r="P139" t="s">
        <v>1197</v>
      </c>
      <c r="Q139" t="s">
        <v>1197</v>
      </c>
      <c r="R139"/>
      <c r="S139" t="s">
        <v>1298</v>
      </c>
      <c r="T139" t="s">
        <v>1298</v>
      </c>
      <c r="U139">
        <v>24957</v>
      </c>
      <c r="V139" t="s">
        <v>1214</v>
      </c>
      <c r="W139" s="10">
        <v>20.7830766375951</v>
      </c>
      <c r="X139" s="10">
        <v>100</v>
      </c>
      <c r="Y139" s="10">
        <v>5.54066130473637</v>
      </c>
      <c r="Z139">
        <v>0</v>
      </c>
    </row>
    <row r="140" spans="1:26" ht="15">
      <c r="A140">
        <v>159</v>
      </c>
      <c r="B140" t="s">
        <v>1207</v>
      </c>
      <c r="C140" s="28">
        <v>0.5</v>
      </c>
      <c r="D140">
        <v>0</v>
      </c>
      <c r="E140">
        <f t="shared" si="10"/>
        <v>0</v>
      </c>
      <c r="F140" t="s">
        <v>1195</v>
      </c>
      <c r="G140" s="9">
        <f aca="true" t="shared" si="11" ref="G140:G171">IF(AND(OR(D140=0,ISBLANK(D140)),OR(F140="0-10%",ISBLANK(F140))),0,F140)</f>
        <v>0</v>
      </c>
      <c r="H140">
        <f>VLOOKUP(G140,'Lookup Tables'!$D$2:$E$6,2,FALSE)</f>
        <v>0</v>
      </c>
      <c r="I140">
        <f aca="true" t="shared" si="12" ref="I140:I171">IF(H140=0,0,E140)</f>
        <v>0</v>
      </c>
      <c r="J140" t="s">
        <v>1195</v>
      </c>
      <c r="K140" t="s">
        <v>1212</v>
      </c>
      <c r="L140" t="s">
        <v>1202</v>
      </c>
      <c r="M140" t="s">
        <v>1197</v>
      </c>
      <c r="N140" t="s">
        <v>1197</v>
      </c>
      <c r="O140" t="s">
        <v>1197</v>
      </c>
      <c r="P140" t="s">
        <v>1197</v>
      </c>
      <c r="Q140" t="s">
        <v>1197</v>
      </c>
      <c r="R140"/>
      <c r="S140" t="s">
        <v>1298</v>
      </c>
      <c r="T140" t="s">
        <v>1298</v>
      </c>
      <c r="U140">
        <v>73209</v>
      </c>
      <c r="V140" t="s">
        <v>1214</v>
      </c>
      <c r="W140" s="10">
        <v>11.43696721073</v>
      </c>
      <c r="X140" s="10">
        <v>78.4341927312539</v>
      </c>
      <c r="Y140" s="10">
        <v>4.67019740009629</v>
      </c>
      <c r="Z140">
        <v>0</v>
      </c>
    </row>
    <row r="141" spans="1:26" ht="15">
      <c r="A141">
        <v>160</v>
      </c>
      <c r="B141" t="s">
        <v>1207</v>
      </c>
      <c r="C141" s="28">
        <v>0.5</v>
      </c>
      <c r="D141">
        <v>5000</v>
      </c>
      <c r="E141">
        <f t="shared" si="10"/>
        <v>2500</v>
      </c>
      <c r="F141" t="s">
        <v>1195</v>
      </c>
      <c r="G141" s="9" t="str">
        <f t="shared" si="11"/>
        <v>0-10%</v>
      </c>
      <c r="H141">
        <f>VLOOKUP(G141,'Lookup Tables'!$D$2:$E$6,2,FALSE)</f>
        <v>5</v>
      </c>
      <c r="I141">
        <f t="shared" si="12"/>
        <v>2500</v>
      </c>
      <c r="J141" t="s">
        <v>1195</v>
      </c>
      <c r="K141" t="s">
        <v>1195</v>
      </c>
      <c r="L141" t="s">
        <v>1202</v>
      </c>
      <c r="M141" t="s">
        <v>1197</v>
      </c>
      <c r="N141" t="s">
        <v>1197</v>
      </c>
      <c r="O141" t="s">
        <v>1197</v>
      </c>
      <c r="P141" t="s">
        <v>1197</v>
      </c>
      <c r="Q141" t="s">
        <v>1197</v>
      </c>
      <c r="R141"/>
      <c r="S141"/>
      <c r="T141" t="s">
        <v>1310</v>
      </c>
      <c r="U141">
        <v>22968</v>
      </c>
      <c r="V141" t="s">
        <v>1214</v>
      </c>
      <c r="W141" s="10">
        <v>20.3364278346425</v>
      </c>
      <c r="X141" s="10">
        <v>96.8340493122992</v>
      </c>
      <c r="Y141" s="10">
        <v>13.386639153985</v>
      </c>
      <c r="Z141">
        <v>0</v>
      </c>
    </row>
    <row r="142" spans="1:26" ht="15">
      <c r="A142">
        <v>161</v>
      </c>
      <c r="B142" t="s">
        <v>1207</v>
      </c>
      <c r="C142" s="28">
        <v>0.5</v>
      </c>
      <c r="D142"/>
      <c r="E142" t="str">
        <f t="shared" si="10"/>
        <v/>
      </c>
      <c r="F142" t="s">
        <v>1195</v>
      </c>
      <c r="G142" s="9">
        <f t="shared" si="11"/>
        <v>0</v>
      </c>
      <c r="H142">
        <f>VLOOKUP(G142,'Lookup Tables'!$D$2:$E$6,2,FALSE)</f>
        <v>0</v>
      </c>
      <c r="I142">
        <f t="shared" si="12"/>
        <v>0</v>
      </c>
      <c r="J142" t="s">
        <v>1210</v>
      </c>
      <c r="K142" t="s">
        <v>1212</v>
      </c>
      <c r="L142" t="s">
        <v>1202</v>
      </c>
      <c r="M142" t="s">
        <v>1228</v>
      </c>
      <c r="N142" t="s">
        <v>1228</v>
      </c>
      <c r="O142" t="s">
        <v>1197</v>
      </c>
      <c r="P142" t="s">
        <v>1197</v>
      </c>
      <c r="Q142" t="s">
        <v>1197</v>
      </c>
      <c r="R142" t="s">
        <v>1203</v>
      </c>
      <c r="S142" t="s">
        <v>457</v>
      </c>
      <c r="T142"/>
      <c r="U142">
        <v>155306</v>
      </c>
      <c r="V142" t="s">
        <v>1234</v>
      </c>
      <c r="W142" s="10">
        <v>15.7398080899115</v>
      </c>
      <c r="X142" s="10">
        <v>76.1224276338153</v>
      </c>
      <c r="Y142" s="10">
        <v>10.7720297964368</v>
      </c>
      <c r="Z142">
        <v>0</v>
      </c>
    </row>
    <row r="143" spans="1:26" ht="15">
      <c r="A143">
        <v>162</v>
      </c>
      <c r="B143" t="s">
        <v>1194</v>
      </c>
      <c r="C143" s="28">
        <v>1</v>
      </c>
      <c r="D143"/>
      <c r="E143" t="str">
        <f t="shared" si="10"/>
        <v/>
      </c>
      <c r="F143" t="s">
        <v>1201</v>
      </c>
      <c r="G143" s="9" t="str">
        <f t="shared" si="11"/>
        <v>Over 30%</v>
      </c>
      <c r="H143">
        <f>VLOOKUP(G143,'Lookup Tables'!$D$2:$E$6,2,FALSE)</f>
        <v>40</v>
      </c>
      <c r="I143" t="str">
        <f t="shared" si="12"/>
        <v/>
      </c>
      <c r="J143" t="s">
        <v>1201</v>
      </c>
      <c r="K143" t="s">
        <v>1195</v>
      </c>
      <c r="L143" t="s">
        <v>1202</v>
      </c>
      <c r="M143" t="s">
        <v>1197</v>
      </c>
      <c r="N143" t="s">
        <v>1197</v>
      </c>
      <c r="O143" t="s">
        <v>1197</v>
      </c>
      <c r="P143" t="s">
        <v>1197</v>
      </c>
      <c r="Q143" t="s">
        <v>1228</v>
      </c>
      <c r="R143" t="s">
        <v>1224</v>
      </c>
      <c r="S143"/>
      <c r="T143"/>
      <c r="U143">
        <v>193</v>
      </c>
      <c r="V143" t="s">
        <v>129</v>
      </c>
      <c r="W143" s="10">
        <v>18.957345971564</v>
      </c>
      <c r="X143" s="10">
        <v>0</v>
      </c>
      <c r="Y143" s="10">
        <v>20.4081632653061</v>
      </c>
      <c r="Z143">
        <v>0</v>
      </c>
    </row>
    <row r="144" spans="1:26" ht="15">
      <c r="A144">
        <v>163</v>
      </c>
      <c r="B144" t="s">
        <v>1194</v>
      </c>
      <c r="C144" s="28">
        <v>1</v>
      </c>
      <c r="D144">
        <v>305846.21</v>
      </c>
      <c r="E144">
        <f t="shared" si="10"/>
        <v>305846.21</v>
      </c>
      <c r="F144" t="s">
        <v>1210</v>
      </c>
      <c r="G144" s="9" t="str">
        <f t="shared" si="11"/>
        <v>11-20%</v>
      </c>
      <c r="H144">
        <f>VLOOKUP(G144,'Lookup Tables'!$D$2:$E$6,2,FALSE)</f>
        <v>15</v>
      </c>
      <c r="I144">
        <f t="shared" si="12"/>
        <v>305846.21</v>
      </c>
      <c r="J144" t="s">
        <v>1195</v>
      </c>
      <c r="K144" t="s">
        <v>1195</v>
      </c>
      <c r="L144" t="s">
        <v>1202</v>
      </c>
      <c r="M144" t="s">
        <v>1197</v>
      </c>
      <c r="N144" t="s">
        <v>1228</v>
      </c>
      <c r="O144" t="s">
        <v>1228</v>
      </c>
      <c r="P144" t="s">
        <v>1197</v>
      </c>
      <c r="Q144" t="s">
        <v>1228</v>
      </c>
      <c r="R144" t="s">
        <v>1236</v>
      </c>
      <c r="S144"/>
      <c r="T144" t="s">
        <v>1311</v>
      </c>
      <c r="U144">
        <v>122603</v>
      </c>
      <c r="V144" t="s">
        <v>1234</v>
      </c>
      <c r="W144" s="10">
        <v>20.313672976647</v>
      </c>
      <c r="X144" s="10">
        <v>14.7545884893281</v>
      </c>
      <c r="Y144" s="10">
        <v>4.51020232950806</v>
      </c>
      <c r="Z144">
        <v>0</v>
      </c>
    </row>
    <row r="145" spans="1:26" ht="15">
      <c r="A145">
        <v>164</v>
      </c>
      <c r="B145"/>
      <c r="C145" s="28">
        <v>0</v>
      </c>
      <c r="D145"/>
      <c r="E145" t="str">
        <f t="shared" si="10"/>
        <v/>
      </c>
      <c r="F145"/>
      <c r="G145" s="9">
        <f t="shared" si="11"/>
        <v>0</v>
      </c>
      <c r="H145">
        <f>VLOOKUP(G145,'Lookup Tables'!$D$2:$E$6,2,FALSE)</f>
        <v>0</v>
      </c>
      <c r="I145">
        <f t="shared" si="12"/>
        <v>0</v>
      </c>
      <c r="J145"/>
      <c r="K145"/>
      <c r="L145" t="s">
        <v>1196</v>
      </c>
      <c r="M145" t="s">
        <v>1197</v>
      </c>
      <c r="N145" t="s">
        <v>1197</v>
      </c>
      <c r="O145" t="s">
        <v>1197</v>
      </c>
      <c r="P145" t="s">
        <v>1197</v>
      </c>
      <c r="Q145" t="s">
        <v>1197</v>
      </c>
      <c r="R145"/>
      <c r="S145"/>
      <c r="T145" t="s">
        <v>1312</v>
      </c>
      <c r="U145">
        <v>201000</v>
      </c>
      <c r="V145" t="s">
        <v>1234</v>
      </c>
      <c r="W145" s="10">
        <v>8.11170212765957</v>
      </c>
      <c r="X145" s="10">
        <v>4.46992382045832</v>
      </c>
      <c r="Y145" s="10">
        <v>5.68101559245912</v>
      </c>
      <c r="Z145">
        <v>0</v>
      </c>
    </row>
    <row r="146" spans="1:26" ht="15">
      <c r="A146">
        <v>165</v>
      </c>
      <c r="B146" t="s">
        <v>1194</v>
      </c>
      <c r="C146" s="28">
        <v>1</v>
      </c>
      <c r="D146">
        <v>0</v>
      </c>
      <c r="E146">
        <f t="shared" si="10"/>
        <v>0</v>
      </c>
      <c r="F146" t="s">
        <v>1195</v>
      </c>
      <c r="G146" s="9">
        <f t="shared" si="11"/>
        <v>0</v>
      </c>
      <c r="H146">
        <f>VLOOKUP(G146,'Lookup Tables'!$D$2:$E$6,2,FALSE)</f>
        <v>0</v>
      </c>
      <c r="I146">
        <f t="shared" si="12"/>
        <v>0</v>
      </c>
      <c r="J146" t="s">
        <v>1195</v>
      </c>
      <c r="K146" t="s">
        <v>1195</v>
      </c>
      <c r="L146" t="s">
        <v>1196</v>
      </c>
      <c r="M146" t="s">
        <v>1197</v>
      </c>
      <c r="N146" t="s">
        <v>1197</v>
      </c>
      <c r="O146" t="s">
        <v>1197</v>
      </c>
      <c r="P146" t="s">
        <v>1197</v>
      </c>
      <c r="Q146" t="s">
        <v>1197</v>
      </c>
      <c r="R146"/>
      <c r="S146"/>
      <c r="T146"/>
      <c r="U146">
        <v>37687</v>
      </c>
      <c r="V146" t="s">
        <v>1214</v>
      </c>
      <c r="W146" s="10">
        <v>4.29282006920415</v>
      </c>
      <c r="X146" s="10">
        <v>0</v>
      </c>
      <c r="Y146" s="10">
        <v>5.8578431372549</v>
      </c>
      <c r="Z146">
        <v>0</v>
      </c>
    </row>
    <row r="147" spans="1:26" ht="15">
      <c r="A147">
        <v>167</v>
      </c>
      <c r="B147" t="s">
        <v>1194</v>
      </c>
      <c r="C147" s="28">
        <v>1</v>
      </c>
      <c r="D147">
        <v>0</v>
      </c>
      <c r="E147">
        <f t="shared" si="10"/>
        <v>0</v>
      </c>
      <c r="F147" t="s">
        <v>1195</v>
      </c>
      <c r="G147" s="9">
        <f t="shared" si="11"/>
        <v>0</v>
      </c>
      <c r="H147">
        <f>VLOOKUP(G147,'Lookup Tables'!$D$2:$E$6,2,FALSE)</f>
        <v>0</v>
      </c>
      <c r="I147">
        <f t="shared" si="12"/>
        <v>0</v>
      </c>
      <c r="J147" t="s">
        <v>1195</v>
      </c>
      <c r="K147" t="s">
        <v>1195</v>
      </c>
      <c r="L147" t="s">
        <v>1196</v>
      </c>
      <c r="M147" t="s">
        <v>1197</v>
      </c>
      <c r="N147" t="s">
        <v>1197</v>
      </c>
      <c r="O147" t="s">
        <v>1197</v>
      </c>
      <c r="P147" t="s">
        <v>1197</v>
      </c>
      <c r="Q147" t="s">
        <v>1197</v>
      </c>
      <c r="R147" t="s">
        <v>1203</v>
      </c>
      <c r="S147" t="s">
        <v>457</v>
      </c>
      <c r="T147"/>
      <c r="U147">
        <v>244</v>
      </c>
      <c r="V147" t="s">
        <v>129</v>
      </c>
      <c r="W147" s="10">
        <v>2.65848670756646</v>
      </c>
      <c r="X147" s="10">
        <v>0</v>
      </c>
      <c r="Y147" s="10">
        <v>0</v>
      </c>
      <c r="Z147">
        <v>0</v>
      </c>
    </row>
    <row r="148" spans="1:26" ht="15">
      <c r="A148">
        <v>168</v>
      </c>
      <c r="B148" t="s">
        <v>1207</v>
      </c>
      <c r="C148" s="28">
        <v>0.5</v>
      </c>
      <c r="D148"/>
      <c r="E148" t="str">
        <f t="shared" si="10"/>
        <v/>
      </c>
      <c r="F148" t="s">
        <v>1195</v>
      </c>
      <c r="G148" s="9">
        <f t="shared" si="11"/>
        <v>0</v>
      </c>
      <c r="H148">
        <f>VLOOKUP(G148,'Lookup Tables'!$D$2:$E$6,2,FALSE)</f>
        <v>0</v>
      </c>
      <c r="I148">
        <f t="shared" si="12"/>
        <v>0</v>
      </c>
      <c r="J148"/>
      <c r="K148" t="s">
        <v>1195</v>
      </c>
      <c r="L148" t="s">
        <v>1208</v>
      </c>
      <c r="M148" t="s">
        <v>1197</v>
      </c>
      <c r="N148" t="s">
        <v>1228</v>
      </c>
      <c r="O148" t="s">
        <v>1228</v>
      </c>
      <c r="P148" t="s">
        <v>1197</v>
      </c>
      <c r="Q148" t="s">
        <v>1197</v>
      </c>
      <c r="R148"/>
      <c r="S148"/>
      <c r="T148"/>
      <c r="U148">
        <v>61500</v>
      </c>
      <c r="V148" t="s">
        <v>1214</v>
      </c>
      <c r="W148" s="10">
        <v>7.00558584918207</v>
      </c>
      <c r="X148" s="10">
        <v>0</v>
      </c>
      <c r="Y148" s="10">
        <v>6.27445079747216</v>
      </c>
      <c r="Z148">
        <v>0</v>
      </c>
    </row>
    <row r="149" spans="1:26" ht="15">
      <c r="A149">
        <v>169</v>
      </c>
      <c r="B149" t="s">
        <v>1194</v>
      </c>
      <c r="C149" s="28">
        <v>1</v>
      </c>
      <c r="D149">
        <v>5000</v>
      </c>
      <c r="E149">
        <f t="shared" si="10"/>
        <v>5000</v>
      </c>
      <c r="F149" t="s">
        <v>1195</v>
      </c>
      <c r="G149" s="9" t="str">
        <f t="shared" si="11"/>
        <v>0-10%</v>
      </c>
      <c r="H149">
        <f>VLOOKUP(G149,'Lookup Tables'!$D$2:$E$6,2,FALSE)</f>
        <v>5</v>
      </c>
      <c r="I149">
        <f t="shared" si="12"/>
        <v>5000</v>
      </c>
      <c r="J149" t="s">
        <v>1195</v>
      </c>
      <c r="K149" t="s">
        <v>1195</v>
      </c>
      <c r="L149" t="s">
        <v>1202</v>
      </c>
      <c r="M149" t="s">
        <v>1197</v>
      </c>
      <c r="N149" t="s">
        <v>1197</v>
      </c>
      <c r="O149" t="s">
        <v>1197</v>
      </c>
      <c r="P149" t="s">
        <v>1197</v>
      </c>
      <c r="Q149" t="s">
        <v>1197</v>
      </c>
      <c r="R149"/>
      <c r="S149"/>
      <c r="T149"/>
      <c r="U149">
        <v>2359</v>
      </c>
      <c r="V149" t="s">
        <v>117</v>
      </c>
      <c r="W149" s="10">
        <v>18.4129165235314</v>
      </c>
      <c r="X149" s="10">
        <v>0</v>
      </c>
      <c r="Y149" s="10">
        <v>4.4365119836818</v>
      </c>
      <c r="Z149">
        <v>0</v>
      </c>
    </row>
    <row r="150" spans="1:26" ht="15">
      <c r="A150">
        <v>170</v>
      </c>
      <c r="B150" t="s">
        <v>1194</v>
      </c>
      <c r="C150" s="28">
        <v>1</v>
      </c>
      <c r="D150"/>
      <c r="E150" t="str">
        <f t="shared" si="10"/>
        <v/>
      </c>
      <c r="F150" t="s">
        <v>1195</v>
      </c>
      <c r="G150" s="9">
        <f t="shared" si="11"/>
        <v>0</v>
      </c>
      <c r="H150">
        <f>VLOOKUP(G150,'Lookup Tables'!$D$2:$E$6,2,FALSE)</f>
        <v>0</v>
      </c>
      <c r="I150">
        <f t="shared" si="12"/>
        <v>0</v>
      </c>
      <c r="J150" t="s">
        <v>1195</v>
      </c>
      <c r="K150" t="s">
        <v>1212</v>
      </c>
      <c r="L150" t="s">
        <v>1202</v>
      </c>
      <c r="M150" t="s">
        <v>1197</v>
      </c>
      <c r="N150" t="s">
        <v>1197</v>
      </c>
      <c r="O150" t="s">
        <v>1197</v>
      </c>
      <c r="P150" t="s">
        <v>1197</v>
      </c>
      <c r="Q150" t="s">
        <v>1197</v>
      </c>
      <c r="R150"/>
      <c r="S150"/>
      <c r="T150"/>
      <c r="U150">
        <v>4943</v>
      </c>
      <c r="V150" t="s">
        <v>122</v>
      </c>
      <c r="W150" s="10">
        <v>11.1176935229068</v>
      </c>
      <c r="X150" s="10">
        <v>0</v>
      </c>
      <c r="Y150" s="10">
        <v>14.393063583815</v>
      </c>
      <c r="Z150">
        <v>0</v>
      </c>
    </row>
    <row r="151" spans="1:26" ht="15">
      <c r="A151">
        <v>171</v>
      </c>
      <c r="B151"/>
      <c r="C151" s="28">
        <v>0</v>
      </c>
      <c r="D151"/>
      <c r="E151" t="str">
        <f t="shared" si="10"/>
        <v/>
      </c>
      <c r="F151" t="s">
        <v>1195</v>
      </c>
      <c r="G151" s="9">
        <f t="shared" si="11"/>
        <v>0</v>
      </c>
      <c r="H151">
        <f>VLOOKUP(G151,'Lookup Tables'!$D$2:$E$6,2,FALSE)</f>
        <v>0</v>
      </c>
      <c r="I151">
        <f t="shared" si="12"/>
        <v>0</v>
      </c>
      <c r="J151" t="s">
        <v>1195</v>
      </c>
      <c r="K151" t="s">
        <v>1212</v>
      </c>
      <c r="L151" t="s">
        <v>1196</v>
      </c>
      <c r="M151"/>
      <c r="N151"/>
      <c r="O151"/>
      <c r="P151"/>
      <c r="Q151"/>
      <c r="R151"/>
      <c r="S151"/>
      <c r="T151"/>
      <c r="U151">
        <v>4800</v>
      </c>
      <c r="V151" t="s">
        <v>122</v>
      </c>
      <c r="W151" s="10">
        <v>88.8888888888889</v>
      </c>
      <c r="Y151" s="10">
        <v>48.8755622188906</v>
      </c>
      <c r="Z151">
        <v>0</v>
      </c>
    </row>
    <row r="152" spans="1:26" ht="15">
      <c r="A152">
        <v>173</v>
      </c>
      <c r="B152" t="s">
        <v>1207</v>
      </c>
      <c r="C152" s="28">
        <v>0.5</v>
      </c>
      <c r="D152">
        <v>38000</v>
      </c>
      <c r="E152">
        <f t="shared" si="10"/>
        <v>19000</v>
      </c>
      <c r="F152" t="s">
        <v>1201</v>
      </c>
      <c r="G152" s="9" t="str">
        <f t="shared" si="11"/>
        <v>Over 30%</v>
      </c>
      <c r="H152">
        <f>VLOOKUP(G152,'Lookup Tables'!$D$2:$E$6,2,FALSE)</f>
        <v>40</v>
      </c>
      <c r="I152">
        <f t="shared" si="12"/>
        <v>19000</v>
      </c>
      <c r="J152" t="s">
        <v>1195</v>
      </c>
      <c r="K152" t="s">
        <v>1195</v>
      </c>
      <c r="L152" t="s">
        <v>1202</v>
      </c>
      <c r="M152" t="s">
        <v>1197</v>
      </c>
      <c r="N152" t="s">
        <v>1197</v>
      </c>
      <c r="O152" t="s">
        <v>1197</v>
      </c>
      <c r="P152" t="s">
        <v>1197</v>
      </c>
      <c r="Q152" t="s">
        <v>1197</v>
      </c>
      <c r="R152" t="s">
        <v>1203</v>
      </c>
      <c r="S152" t="s">
        <v>1313</v>
      </c>
      <c r="T152"/>
      <c r="U152">
        <v>18795</v>
      </c>
      <c r="V152" t="s">
        <v>1214</v>
      </c>
      <c r="W152" s="10">
        <v>22.3251982288127</v>
      </c>
      <c r="X152" s="10">
        <v>0</v>
      </c>
      <c r="Y152" s="10">
        <v>4.29394812680115</v>
      </c>
      <c r="Z152">
        <v>0</v>
      </c>
    </row>
    <row r="153" spans="1:26" ht="15">
      <c r="A153">
        <v>174</v>
      </c>
      <c r="B153"/>
      <c r="C153" s="28">
        <v>0</v>
      </c>
      <c r="D153"/>
      <c r="E153" t="str">
        <f t="shared" si="10"/>
        <v/>
      </c>
      <c r="F153"/>
      <c r="G153" s="9">
        <f t="shared" si="11"/>
        <v>0</v>
      </c>
      <c r="H153">
        <f>VLOOKUP(G153,'Lookup Tables'!$D$2:$E$6,2,FALSE)</f>
        <v>0</v>
      </c>
      <c r="I153">
        <f t="shared" si="12"/>
        <v>0</v>
      </c>
      <c r="J153"/>
      <c r="K153"/>
      <c r="L153"/>
      <c r="M153" t="s">
        <v>1197</v>
      </c>
      <c r="N153" t="s">
        <v>1197</v>
      </c>
      <c r="O153" t="s">
        <v>1197</v>
      </c>
      <c r="P153" t="s">
        <v>1197</v>
      </c>
      <c r="Q153" t="s">
        <v>1197</v>
      </c>
      <c r="R153"/>
      <c r="S153"/>
      <c r="T153" t="s">
        <v>1314</v>
      </c>
      <c r="U153">
        <v>20715</v>
      </c>
      <c r="V153" t="s">
        <v>1214</v>
      </c>
      <c r="W153" s="10">
        <v>11.2472160356347</v>
      </c>
      <c r="X153" s="10">
        <v>0.327098498111121</v>
      </c>
      <c r="Y153" s="10">
        <v>8.22770223553814</v>
      </c>
      <c r="Z153">
        <v>0</v>
      </c>
    </row>
    <row r="154" spans="1:26" ht="15">
      <c r="A154">
        <v>175</v>
      </c>
      <c r="B154" t="s">
        <v>1194</v>
      </c>
      <c r="C154" s="28">
        <v>1</v>
      </c>
      <c r="D154">
        <v>0</v>
      </c>
      <c r="E154">
        <f t="shared" si="10"/>
        <v>0</v>
      </c>
      <c r="F154" t="s">
        <v>1195</v>
      </c>
      <c r="G154" s="9">
        <f t="shared" si="11"/>
        <v>0</v>
      </c>
      <c r="H154">
        <f>VLOOKUP(G154,'Lookup Tables'!$D$2:$E$6,2,FALSE)</f>
        <v>0</v>
      </c>
      <c r="I154">
        <f t="shared" si="12"/>
        <v>0</v>
      </c>
      <c r="J154" t="s">
        <v>1195</v>
      </c>
      <c r="K154" t="s">
        <v>1195</v>
      </c>
      <c r="L154" t="s">
        <v>1196</v>
      </c>
      <c r="M154"/>
      <c r="N154" t="s">
        <v>1197</v>
      </c>
      <c r="O154" t="s">
        <v>1197</v>
      </c>
      <c r="P154" t="s">
        <v>1197</v>
      </c>
      <c r="Q154" t="s">
        <v>1197</v>
      </c>
      <c r="R154"/>
      <c r="S154"/>
      <c r="T154" t="s">
        <v>1315</v>
      </c>
      <c r="U154">
        <v>82807</v>
      </c>
      <c r="V154" t="s">
        <v>1214</v>
      </c>
      <c r="W154" s="10">
        <v>3.96396396396396</v>
      </c>
      <c r="X154" s="10">
        <v>0</v>
      </c>
      <c r="Y154" s="10">
        <v>3.31566572350855</v>
      </c>
      <c r="Z154">
        <v>0</v>
      </c>
    </row>
    <row r="155" spans="1:26" ht="15">
      <c r="A155">
        <v>176</v>
      </c>
      <c r="B155"/>
      <c r="C155" s="28">
        <v>0</v>
      </c>
      <c r="D155">
        <v>0</v>
      </c>
      <c r="E155" t="str">
        <f t="shared" si="10"/>
        <v/>
      </c>
      <c r="F155" t="s">
        <v>1195</v>
      </c>
      <c r="G155" s="9">
        <f t="shared" si="11"/>
        <v>0</v>
      </c>
      <c r="H155">
        <f>VLOOKUP(G155,'Lookup Tables'!$D$2:$E$6,2,FALSE)</f>
        <v>0</v>
      </c>
      <c r="I155">
        <f t="shared" si="12"/>
        <v>0</v>
      </c>
      <c r="J155" t="s">
        <v>1195</v>
      </c>
      <c r="K155" t="s">
        <v>1195</v>
      </c>
      <c r="L155" t="s">
        <v>1196</v>
      </c>
      <c r="M155" t="s">
        <v>1197</v>
      </c>
      <c r="N155" t="s">
        <v>1197</v>
      </c>
      <c r="O155" t="s">
        <v>1197</v>
      </c>
      <c r="P155" t="s">
        <v>1197</v>
      </c>
      <c r="Q155" t="s">
        <v>1197</v>
      </c>
      <c r="R155" t="s">
        <v>1224</v>
      </c>
      <c r="S155"/>
      <c r="T155" t="s">
        <v>1316</v>
      </c>
      <c r="U155">
        <v>62</v>
      </c>
      <c r="V155" t="s">
        <v>129</v>
      </c>
      <c r="W155" s="10">
        <v>4.41176470588235</v>
      </c>
      <c r="X155" s="10">
        <v>0</v>
      </c>
      <c r="Y155" s="10">
        <v>0</v>
      </c>
      <c r="Z155">
        <v>0</v>
      </c>
    </row>
    <row r="156" spans="1:26" ht="15">
      <c r="A156">
        <v>177</v>
      </c>
      <c r="B156" t="s">
        <v>1194</v>
      </c>
      <c r="C156" s="28">
        <v>1</v>
      </c>
      <c r="D156"/>
      <c r="E156" t="str">
        <f t="shared" si="10"/>
        <v/>
      </c>
      <c r="F156" t="s">
        <v>1201</v>
      </c>
      <c r="G156" s="9" t="str">
        <f t="shared" si="11"/>
        <v>Over 30%</v>
      </c>
      <c r="H156">
        <f>VLOOKUP(G156,'Lookup Tables'!$D$2:$E$6,2,FALSE)</f>
        <v>40</v>
      </c>
      <c r="I156" t="str">
        <f t="shared" si="12"/>
        <v/>
      </c>
      <c r="J156" t="s">
        <v>1210</v>
      </c>
      <c r="K156" t="s">
        <v>1195</v>
      </c>
      <c r="L156" t="s">
        <v>1202</v>
      </c>
      <c r="M156" t="s">
        <v>1197</v>
      </c>
      <c r="N156" t="s">
        <v>1197</v>
      </c>
      <c r="O156" t="s">
        <v>1197</v>
      </c>
      <c r="P156" t="s">
        <v>1197</v>
      </c>
      <c r="Q156" t="s">
        <v>1197</v>
      </c>
      <c r="R156" t="s">
        <v>1236</v>
      </c>
      <c r="S156"/>
      <c r="T156"/>
      <c r="U156">
        <v>19372</v>
      </c>
      <c r="V156" t="s">
        <v>1214</v>
      </c>
      <c r="W156" s="10">
        <v>7.18936516549105</v>
      </c>
      <c r="X156" s="10">
        <v>0</v>
      </c>
      <c r="Y156" s="10">
        <v>3.8149490764716</v>
      </c>
      <c r="Z156">
        <v>0</v>
      </c>
    </row>
    <row r="157" spans="1:26" ht="15">
      <c r="A157">
        <v>178</v>
      </c>
      <c r="B157"/>
      <c r="C157" s="28">
        <v>0</v>
      </c>
      <c r="D157"/>
      <c r="E157" t="str">
        <f t="shared" si="10"/>
        <v/>
      </c>
      <c r="F157"/>
      <c r="G157" s="9">
        <f t="shared" si="11"/>
        <v>0</v>
      </c>
      <c r="H157">
        <f>VLOOKUP(G157,'Lookup Tables'!$D$2:$E$6,2,FALSE)</f>
        <v>0</v>
      </c>
      <c r="I157">
        <f t="shared" si="12"/>
        <v>0</v>
      </c>
      <c r="J157"/>
      <c r="K157"/>
      <c r="L157"/>
      <c r="M157"/>
      <c r="N157"/>
      <c r="O157"/>
      <c r="P157" t="s">
        <v>1197</v>
      </c>
      <c r="Q157" t="s">
        <v>1197</v>
      </c>
      <c r="R157"/>
      <c r="S157"/>
      <c r="T157"/>
      <c r="U157">
        <v>100</v>
      </c>
      <c r="V157" t="s">
        <v>129</v>
      </c>
      <c r="W157" s="10">
        <v>0</v>
      </c>
      <c r="X157" s="10">
        <v>0</v>
      </c>
      <c r="Y157" s="10">
        <v>0</v>
      </c>
      <c r="Z157">
        <v>0</v>
      </c>
    </row>
    <row r="158" spans="1:26" ht="15">
      <c r="A158">
        <v>179</v>
      </c>
      <c r="B158" t="s">
        <v>1194</v>
      </c>
      <c r="C158" s="28">
        <v>1</v>
      </c>
      <c r="D158">
        <v>0</v>
      </c>
      <c r="E158">
        <f t="shared" si="10"/>
        <v>0</v>
      </c>
      <c r="F158" t="s">
        <v>1195</v>
      </c>
      <c r="G158" s="9">
        <f t="shared" si="11"/>
        <v>0</v>
      </c>
      <c r="H158">
        <f>VLOOKUP(G158,'Lookup Tables'!$D$2:$E$6,2,FALSE)</f>
        <v>0</v>
      </c>
      <c r="I158">
        <f t="shared" si="12"/>
        <v>0</v>
      </c>
      <c r="J158" t="s">
        <v>1195</v>
      </c>
      <c r="K158" t="s">
        <v>1195</v>
      </c>
      <c r="L158" t="s">
        <v>1196</v>
      </c>
      <c r="M158" t="s">
        <v>1197</v>
      </c>
      <c r="N158" t="s">
        <v>1197</v>
      </c>
      <c r="O158" t="s">
        <v>1197</v>
      </c>
      <c r="P158" t="s">
        <v>1197</v>
      </c>
      <c r="Q158" t="s">
        <v>1197</v>
      </c>
      <c r="R158"/>
      <c r="S158" t="s">
        <v>457</v>
      </c>
      <c r="T158" t="s">
        <v>1317</v>
      </c>
      <c r="U158">
        <v>614</v>
      </c>
      <c r="V158" t="s">
        <v>117</v>
      </c>
      <c r="W158" s="10">
        <v>3.06122448979592</v>
      </c>
      <c r="X158" s="10">
        <v>0</v>
      </c>
      <c r="Y158" s="10">
        <v>17.741935483871</v>
      </c>
      <c r="Z158">
        <v>0</v>
      </c>
    </row>
    <row r="159" spans="1:26" ht="15">
      <c r="A159">
        <v>180</v>
      </c>
      <c r="B159" t="s">
        <v>1194</v>
      </c>
      <c r="C159" s="28">
        <v>1</v>
      </c>
      <c r="D159"/>
      <c r="E159" t="str">
        <f t="shared" si="10"/>
        <v/>
      </c>
      <c r="F159" t="s">
        <v>1195</v>
      </c>
      <c r="G159" s="9">
        <f t="shared" si="11"/>
        <v>0</v>
      </c>
      <c r="H159">
        <f>VLOOKUP(G159,'Lookup Tables'!$D$2:$E$6,2,FALSE)</f>
        <v>0</v>
      </c>
      <c r="I159">
        <f t="shared" si="12"/>
        <v>0</v>
      </c>
      <c r="J159" t="s">
        <v>1195</v>
      </c>
      <c r="K159" t="s">
        <v>1195</v>
      </c>
      <c r="L159" t="s">
        <v>1202</v>
      </c>
      <c r="M159" t="s">
        <v>1228</v>
      </c>
      <c r="N159" t="s">
        <v>1228</v>
      </c>
      <c r="O159" t="s">
        <v>1228</v>
      </c>
      <c r="P159" t="s">
        <v>1197</v>
      </c>
      <c r="Q159" t="s">
        <v>1228</v>
      </c>
      <c r="R159"/>
      <c r="S159"/>
      <c r="T159" t="s">
        <v>1318</v>
      </c>
      <c r="U159">
        <v>117200</v>
      </c>
      <c r="V159" t="s">
        <v>1234</v>
      </c>
      <c r="W159" s="10">
        <v>6.49593004656453</v>
      </c>
      <c r="X159" s="10">
        <v>4.91570675353461</v>
      </c>
      <c r="Y159" s="10">
        <v>10.8424427362973</v>
      </c>
      <c r="Z159">
        <v>0</v>
      </c>
    </row>
    <row r="160" spans="1:26" ht="15">
      <c r="A160">
        <v>181</v>
      </c>
      <c r="B160" t="s">
        <v>1194</v>
      </c>
      <c r="C160" s="28">
        <v>1</v>
      </c>
      <c r="D160"/>
      <c r="E160" t="str">
        <f t="shared" si="10"/>
        <v/>
      </c>
      <c r="F160" t="s">
        <v>1195</v>
      </c>
      <c r="G160" s="9">
        <f t="shared" si="11"/>
        <v>0</v>
      </c>
      <c r="H160">
        <f>VLOOKUP(G160,'Lookup Tables'!$D$2:$E$6,2,FALSE)</f>
        <v>0</v>
      </c>
      <c r="I160">
        <f t="shared" si="12"/>
        <v>0</v>
      </c>
      <c r="J160" t="s">
        <v>1195</v>
      </c>
      <c r="K160" t="s">
        <v>1195</v>
      </c>
      <c r="L160" t="s">
        <v>1202</v>
      </c>
      <c r="M160" t="s">
        <v>1197</v>
      </c>
      <c r="N160" t="s">
        <v>1197</v>
      </c>
      <c r="O160" t="s">
        <v>1197</v>
      </c>
      <c r="P160" t="s">
        <v>1197</v>
      </c>
      <c r="Q160" t="s">
        <v>1197</v>
      </c>
      <c r="R160"/>
      <c r="S160"/>
      <c r="T160"/>
      <c r="U160">
        <v>422000</v>
      </c>
      <c r="V160" t="s">
        <v>1234</v>
      </c>
      <c r="W160" s="10">
        <v>10.2355322736167</v>
      </c>
      <c r="X160" s="10">
        <v>0</v>
      </c>
      <c r="Y160" s="10">
        <v>4.64638600617862</v>
      </c>
      <c r="Z160">
        <v>0</v>
      </c>
    </row>
    <row r="161" spans="1:26" ht="15">
      <c r="A161">
        <v>182</v>
      </c>
      <c r="B161" t="s">
        <v>1194</v>
      </c>
      <c r="C161" s="28">
        <v>1</v>
      </c>
      <c r="D161"/>
      <c r="E161" t="str">
        <f t="shared" si="10"/>
        <v/>
      </c>
      <c r="F161" t="s">
        <v>1195</v>
      </c>
      <c r="G161" s="9">
        <f t="shared" si="11"/>
        <v>0</v>
      </c>
      <c r="H161">
        <f>VLOOKUP(G161,'Lookup Tables'!$D$2:$E$6,2,FALSE)</f>
        <v>0</v>
      </c>
      <c r="I161">
        <f t="shared" si="12"/>
        <v>0</v>
      </c>
      <c r="J161" t="s">
        <v>1195</v>
      </c>
      <c r="K161" t="s">
        <v>1195</v>
      </c>
      <c r="L161" t="s">
        <v>1202</v>
      </c>
      <c r="M161" t="s">
        <v>1197</v>
      </c>
      <c r="N161" t="s">
        <v>1197</v>
      </c>
      <c r="O161" t="s">
        <v>1197</v>
      </c>
      <c r="P161" t="s">
        <v>1197</v>
      </c>
      <c r="Q161" t="s">
        <v>1197</v>
      </c>
      <c r="R161"/>
      <c r="S161"/>
      <c r="T161"/>
      <c r="U161">
        <v>49054</v>
      </c>
      <c r="V161" t="s">
        <v>1214</v>
      </c>
      <c r="W161" s="10">
        <v>9.12708802429701</v>
      </c>
      <c r="X161" s="10">
        <v>0</v>
      </c>
      <c r="Y161" s="10">
        <v>7.55504539288323</v>
      </c>
      <c r="Z161">
        <v>0</v>
      </c>
    </row>
    <row r="162" spans="1:26" ht="15">
      <c r="A162">
        <v>183</v>
      </c>
      <c r="B162" t="s">
        <v>1194</v>
      </c>
      <c r="C162" s="28">
        <v>1</v>
      </c>
      <c r="D162"/>
      <c r="E162" t="str">
        <f t="shared" si="10"/>
        <v/>
      </c>
      <c r="F162"/>
      <c r="G162" s="9">
        <f t="shared" si="11"/>
        <v>0</v>
      </c>
      <c r="H162">
        <f>VLOOKUP(G162,'Lookup Tables'!$D$2:$E$6,2,FALSE)</f>
        <v>0</v>
      </c>
      <c r="I162">
        <f t="shared" si="12"/>
        <v>0</v>
      </c>
      <c r="J162"/>
      <c r="K162" t="s">
        <v>1212</v>
      </c>
      <c r="L162"/>
      <c r="M162" t="s">
        <v>1228</v>
      </c>
      <c r="N162" t="s">
        <v>1228</v>
      </c>
      <c r="O162" t="s">
        <v>1228</v>
      </c>
      <c r="P162" t="s">
        <v>1197</v>
      </c>
      <c r="Q162" t="s">
        <v>1197</v>
      </c>
      <c r="R162"/>
      <c r="S162"/>
      <c r="T162" t="s">
        <v>1319</v>
      </c>
      <c r="U162">
        <v>107356</v>
      </c>
      <c r="V162" t="s">
        <v>1234</v>
      </c>
      <c r="W162" s="10">
        <v>13.8986936977705</v>
      </c>
      <c r="X162" s="10">
        <v>0</v>
      </c>
      <c r="Y162" s="10">
        <v>9.13435769162051</v>
      </c>
      <c r="Z162">
        <v>0</v>
      </c>
    </row>
    <row r="163" spans="1:26" ht="15">
      <c r="A163">
        <v>184</v>
      </c>
      <c r="B163" t="s">
        <v>1309</v>
      </c>
      <c r="C163" s="28">
        <v>0</v>
      </c>
      <c r="D163">
        <v>0</v>
      </c>
      <c r="E163">
        <f t="shared" si="10"/>
        <v>0</v>
      </c>
      <c r="F163" t="s">
        <v>1195</v>
      </c>
      <c r="G163" s="9">
        <f t="shared" si="11"/>
        <v>0</v>
      </c>
      <c r="H163">
        <f>VLOOKUP(G163,'Lookup Tables'!$D$2:$E$6,2,FALSE)</f>
        <v>0</v>
      </c>
      <c r="I163">
        <f t="shared" si="12"/>
        <v>0</v>
      </c>
      <c r="J163" t="s">
        <v>1195</v>
      </c>
      <c r="K163"/>
      <c r="L163" t="s">
        <v>1196</v>
      </c>
      <c r="M163" t="s">
        <v>1197</v>
      </c>
      <c r="N163" t="s">
        <v>1197</v>
      </c>
      <c r="O163" t="s">
        <v>1197</v>
      </c>
      <c r="P163" t="s">
        <v>1197</v>
      </c>
      <c r="Q163" t="s">
        <v>1197</v>
      </c>
      <c r="R163"/>
      <c r="S163"/>
      <c r="T163" t="s">
        <v>1320</v>
      </c>
      <c r="U163">
        <v>84</v>
      </c>
      <c r="V163" t="s">
        <v>129</v>
      </c>
      <c r="W163" s="10">
        <v>10.1823708206687</v>
      </c>
      <c r="X163" s="10">
        <v>0</v>
      </c>
      <c r="Y163" s="10">
        <v>0</v>
      </c>
      <c r="Z163">
        <v>0</v>
      </c>
    </row>
    <row r="164" spans="1:26" ht="15">
      <c r="A164">
        <v>185</v>
      </c>
      <c r="B164" t="s">
        <v>1207</v>
      </c>
      <c r="C164" s="28">
        <v>0.5</v>
      </c>
      <c r="D164">
        <v>40000</v>
      </c>
      <c r="E164">
        <f t="shared" si="10"/>
        <v>20000</v>
      </c>
      <c r="F164" t="s">
        <v>1195</v>
      </c>
      <c r="G164" s="9" t="str">
        <f t="shared" si="11"/>
        <v>0-10%</v>
      </c>
      <c r="H164">
        <f>VLOOKUP(G164,'Lookup Tables'!$D$2:$E$6,2,FALSE)</f>
        <v>5</v>
      </c>
      <c r="I164">
        <f t="shared" si="12"/>
        <v>20000</v>
      </c>
      <c r="J164" t="s">
        <v>1195</v>
      </c>
      <c r="K164" t="s">
        <v>1212</v>
      </c>
      <c r="L164" t="s">
        <v>1202</v>
      </c>
      <c r="M164"/>
      <c r="N164"/>
      <c r="O164"/>
      <c r="P164" t="s">
        <v>1197</v>
      </c>
      <c r="Q164" t="s">
        <v>1197</v>
      </c>
      <c r="R164"/>
      <c r="S164"/>
      <c r="T164"/>
      <c r="U164">
        <v>198000</v>
      </c>
      <c r="V164" t="s">
        <v>1234</v>
      </c>
      <c r="W164" s="10">
        <v>9.4127028663408</v>
      </c>
      <c r="X164" s="10">
        <v>11.5708209580776</v>
      </c>
      <c r="Y164" s="10">
        <v>5.05187787980243</v>
      </c>
      <c r="Z164">
        <v>0</v>
      </c>
    </row>
    <row r="165" spans="1:26" ht="15">
      <c r="A165">
        <v>186</v>
      </c>
      <c r="B165" t="s">
        <v>1264</v>
      </c>
      <c r="C165" s="28">
        <v>0.0833333333333333</v>
      </c>
      <c r="D165">
        <v>0</v>
      </c>
      <c r="E165">
        <f t="shared" si="10"/>
        <v>0</v>
      </c>
      <c r="F165" t="s">
        <v>1195</v>
      </c>
      <c r="G165" s="9">
        <f t="shared" si="11"/>
        <v>0</v>
      </c>
      <c r="H165">
        <f>VLOOKUP(G165,'Lookup Tables'!$D$2:$E$6,2,FALSE)</f>
        <v>0</v>
      </c>
      <c r="I165">
        <f t="shared" si="12"/>
        <v>0</v>
      </c>
      <c r="J165" t="s">
        <v>1195</v>
      </c>
      <c r="K165" t="s">
        <v>1195</v>
      </c>
      <c r="L165"/>
      <c r="M165" t="s">
        <v>1197</v>
      </c>
      <c r="N165" t="s">
        <v>1197</v>
      </c>
      <c r="O165" t="s">
        <v>1197</v>
      </c>
      <c r="P165" t="s">
        <v>1197</v>
      </c>
      <c r="Q165" t="s">
        <v>1197</v>
      </c>
      <c r="R165"/>
      <c r="S165"/>
      <c r="T165" t="s">
        <v>1321</v>
      </c>
      <c r="U165">
        <v>468</v>
      </c>
      <c r="V165" t="s">
        <v>129</v>
      </c>
      <c r="W165" s="10">
        <v>12.6530612244898</v>
      </c>
      <c r="X165" s="10">
        <v>0</v>
      </c>
      <c r="Y165" s="10">
        <v>0</v>
      </c>
      <c r="Z165">
        <v>0</v>
      </c>
    </row>
    <row r="166" spans="1:26" ht="15">
      <c r="A166">
        <v>187</v>
      </c>
      <c r="B166"/>
      <c r="C166" s="28">
        <v>0</v>
      </c>
      <c r="D166"/>
      <c r="E166" t="str">
        <f t="shared" si="10"/>
        <v/>
      </c>
      <c r="F166"/>
      <c r="G166" s="9">
        <f t="shared" si="11"/>
        <v>0</v>
      </c>
      <c r="H166">
        <f>VLOOKUP(G166,'Lookup Tables'!$D$2:$E$6,2,FALSE)</f>
        <v>0</v>
      </c>
      <c r="I166">
        <f t="shared" si="12"/>
        <v>0</v>
      </c>
      <c r="J166"/>
      <c r="K166"/>
      <c r="L166"/>
      <c r="M166"/>
      <c r="N166"/>
      <c r="O166"/>
      <c r="P166"/>
      <c r="Q166"/>
      <c r="R166" t="s">
        <v>1248</v>
      </c>
      <c r="S166"/>
      <c r="T166"/>
      <c r="U166">
        <v>44</v>
      </c>
      <c r="V166" t="s">
        <v>129</v>
      </c>
      <c r="W166" s="10">
        <v>17.3252279635258</v>
      </c>
      <c r="X166" s="10">
        <v>100</v>
      </c>
      <c r="Y166" s="10">
        <v>0</v>
      </c>
      <c r="Z166">
        <v>0</v>
      </c>
    </row>
    <row r="167" spans="1:26" ht="15">
      <c r="A167">
        <v>188</v>
      </c>
      <c r="B167" t="s">
        <v>1194</v>
      </c>
      <c r="C167" s="28">
        <v>1</v>
      </c>
      <c r="D167">
        <v>0</v>
      </c>
      <c r="E167">
        <f t="shared" si="10"/>
        <v>0</v>
      </c>
      <c r="F167" t="s">
        <v>1195</v>
      </c>
      <c r="G167" s="9">
        <f t="shared" si="11"/>
        <v>0</v>
      </c>
      <c r="H167">
        <f>VLOOKUP(G167,'Lookup Tables'!$D$2:$E$6,2,FALSE)</f>
        <v>0</v>
      </c>
      <c r="I167">
        <f t="shared" si="12"/>
        <v>0</v>
      </c>
      <c r="J167" t="s">
        <v>1195</v>
      </c>
      <c r="K167" t="s">
        <v>1195</v>
      </c>
      <c r="L167" t="s">
        <v>1202</v>
      </c>
      <c r="M167" t="s">
        <v>1197</v>
      </c>
      <c r="N167" t="s">
        <v>1197</v>
      </c>
      <c r="O167" t="s">
        <v>1197</v>
      </c>
      <c r="P167" t="s">
        <v>1197</v>
      </c>
      <c r="Q167" t="s">
        <v>1197</v>
      </c>
      <c r="R167"/>
      <c r="S167"/>
      <c r="T167"/>
      <c r="U167">
        <v>7854</v>
      </c>
      <c r="V167" t="s">
        <v>122</v>
      </c>
      <c r="W167" s="10">
        <v>23.9438916979286</v>
      </c>
      <c r="X167" s="10">
        <v>100</v>
      </c>
      <c r="Y167" s="10">
        <v>6.8445475638051</v>
      </c>
      <c r="Z167">
        <v>0</v>
      </c>
    </row>
    <row r="168" spans="1:26" ht="15">
      <c r="A168">
        <v>189</v>
      </c>
      <c r="B168"/>
      <c r="C168" s="28">
        <v>0</v>
      </c>
      <c r="D168"/>
      <c r="E168" t="str">
        <f t="shared" si="10"/>
        <v/>
      </c>
      <c r="F168"/>
      <c r="G168" s="9">
        <f t="shared" si="11"/>
        <v>0</v>
      </c>
      <c r="H168">
        <f>VLOOKUP(G168,'Lookup Tables'!$D$2:$E$6,2,FALSE)</f>
        <v>0</v>
      </c>
      <c r="I168">
        <f t="shared" si="12"/>
        <v>0</v>
      </c>
      <c r="J168"/>
      <c r="K168"/>
      <c r="L168" t="s">
        <v>1202</v>
      </c>
      <c r="M168" t="s">
        <v>1197</v>
      </c>
      <c r="N168" t="s">
        <v>1197</v>
      </c>
      <c r="O168" t="s">
        <v>1197</v>
      </c>
      <c r="P168" t="s">
        <v>1197</v>
      </c>
      <c r="Q168" t="s">
        <v>1197</v>
      </c>
      <c r="R168" t="s">
        <v>1203</v>
      </c>
      <c r="S168" t="s">
        <v>1322</v>
      </c>
      <c r="T168"/>
      <c r="U168">
        <v>105</v>
      </c>
      <c r="V168" t="s">
        <v>129</v>
      </c>
      <c r="W168" s="10">
        <v>2.42603550295858</v>
      </c>
      <c r="X168" s="10">
        <v>0</v>
      </c>
      <c r="Y168" s="10">
        <v>0</v>
      </c>
      <c r="Z168">
        <v>0</v>
      </c>
    </row>
    <row r="169" spans="1:26" ht="15">
      <c r="A169">
        <v>190</v>
      </c>
      <c r="B169" t="s">
        <v>1194</v>
      </c>
      <c r="C169" s="28">
        <v>1</v>
      </c>
      <c r="D169">
        <v>10000</v>
      </c>
      <c r="E169">
        <f t="shared" si="10"/>
        <v>10000</v>
      </c>
      <c r="F169" t="s">
        <v>1195</v>
      </c>
      <c r="G169" s="9" t="str">
        <f t="shared" si="11"/>
        <v>0-10%</v>
      </c>
      <c r="H169">
        <f>VLOOKUP(G169,'Lookup Tables'!$D$2:$E$6,2,FALSE)</f>
        <v>5</v>
      </c>
      <c r="I169">
        <f t="shared" si="12"/>
        <v>10000</v>
      </c>
      <c r="J169" t="s">
        <v>1195</v>
      </c>
      <c r="K169" t="s">
        <v>1195</v>
      </c>
      <c r="L169" t="s">
        <v>1202</v>
      </c>
      <c r="M169" t="s">
        <v>1228</v>
      </c>
      <c r="N169" t="s">
        <v>1228</v>
      </c>
      <c r="O169" t="s">
        <v>1228</v>
      </c>
      <c r="P169" t="s">
        <v>1197</v>
      </c>
      <c r="Q169" t="s">
        <v>1228</v>
      </c>
      <c r="R169" t="s">
        <v>1236</v>
      </c>
      <c r="S169"/>
      <c r="T169"/>
      <c r="U169">
        <v>8383</v>
      </c>
      <c r="V169" t="s">
        <v>122</v>
      </c>
      <c r="W169" s="10">
        <v>12.7342256214149</v>
      </c>
      <c r="X169" s="10">
        <v>0</v>
      </c>
      <c r="Y169" s="10">
        <v>5.44041450777202</v>
      </c>
      <c r="Z169">
        <v>0</v>
      </c>
    </row>
    <row r="170" spans="1:26" ht="15">
      <c r="A170">
        <v>191</v>
      </c>
      <c r="B170" t="s">
        <v>1194</v>
      </c>
      <c r="C170" s="28">
        <v>1</v>
      </c>
      <c r="D170"/>
      <c r="E170" t="str">
        <f t="shared" si="10"/>
        <v/>
      </c>
      <c r="F170" t="s">
        <v>1195</v>
      </c>
      <c r="G170" s="9">
        <f t="shared" si="11"/>
        <v>0</v>
      </c>
      <c r="H170">
        <f>VLOOKUP(G170,'Lookup Tables'!$D$2:$E$6,2,FALSE)</f>
        <v>0</v>
      </c>
      <c r="I170">
        <f t="shared" si="12"/>
        <v>0</v>
      </c>
      <c r="J170" t="s">
        <v>1195</v>
      </c>
      <c r="K170" t="s">
        <v>1195</v>
      </c>
      <c r="L170" t="s">
        <v>1202</v>
      </c>
      <c r="M170" t="s">
        <v>1197</v>
      </c>
      <c r="N170" t="s">
        <v>1197</v>
      </c>
      <c r="O170" t="s">
        <v>1197</v>
      </c>
      <c r="P170" t="s">
        <v>1197</v>
      </c>
      <c r="Q170" t="s">
        <v>1197</v>
      </c>
      <c r="R170"/>
      <c r="S170"/>
      <c r="T170" t="s">
        <v>1323</v>
      </c>
      <c r="U170">
        <v>19189</v>
      </c>
      <c r="V170" t="s">
        <v>1214</v>
      </c>
      <c r="W170" s="10">
        <v>6.24195624195624</v>
      </c>
      <c r="X170" s="10">
        <v>0</v>
      </c>
      <c r="Y170" s="10">
        <v>1.13035551504102</v>
      </c>
      <c r="Z170">
        <v>0</v>
      </c>
    </row>
    <row r="171" spans="1:26" ht="15">
      <c r="A171">
        <v>192</v>
      </c>
      <c r="B171" t="s">
        <v>1222</v>
      </c>
      <c r="C171" s="28">
        <v>0.333333333333333</v>
      </c>
      <c r="D171">
        <v>0</v>
      </c>
      <c r="E171">
        <f t="shared" si="10"/>
        <v>0</v>
      </c>
      <c r="F171" t="s">
        <v>1195</v>
      </c>
      <c r="G171" s="9">
        <f t="shared" si="11"/>
        <v>0</v>
      </c>
      <c r="H171">
        <f>VLOOKUP(G171,'Lookup Tables'!$D$2:$E$6,2,FALSE)</f>
        <v>0</v>
      </c>
      <c r="I171">
        <f t="shared" si="12"/>
        <v>0</v>
      </c>
      <c r="J171" t="s">
        <v>1195</v>
      </c>
      <c r="K171" t="s">
        <v>1195</v>
      </c>
      <c r="L171" t="s">
        <v>1196</v>
      </c>
      <c r="M171"/>
      <c r="N171"/>
      <c r="O171"/>
      <c r="P171" t="s">
        <v>1197</v>
      </c>
      <c r="Q171" t="s">
        <v>1197</v>
      </c>
      <c r="R171"/>
      <c r="S171"/>
      <c r="T171" t="s">
        <v>1324</v>
      </c>
      <c r="U171">
        <v>92</v>
      </c>
      <c r="V171" t="s">
        <v>129</v>
      </c>
      <c r="W171" s="10">
        <v>10.6623586429725</v>
      </c>
      <c r="X171" s="10">
        <v>0</v>
      </c>
      <c r="Y171" s="10">
        <v>0</v>
      </c>
      <c r="Z171">
        <v>0</v>
      </c>
    </row>
    <row r="172" spans="1:26" ht="15">
      <c r="A172">
        <v>193</v>
      </c>
      <c r="B172" t="s">
        <v>1194</v>
      </c>
      <c r="C172" s="28">
        <v>1</v>
      </c>
      <c r="D172"/>
      <c r="E172" t="str">
        <f t="shared" si="10"/>
        <v/>
      </c>
      <c r="F172"/>
      <c r="G172" s="9">
        <f aca="true" t="shared" si="13" ref="G172:G203">IF(AND(OR(D172=0,ISBLANK(D172)),OR(F172="0-10%",ISBLANK(F172))),0,F172)</f>
        <v>0</v>
      </c>
      <c r="H172">
        <f>VLOOKUP(G172,'Lookup Tables'!$D$2:$E$6,2,FALSE)</f>
        <v>0</v>
      </c>
      <c r="I172">
        <f aca="true" t="shared" si="14" ref="I172:I203">IF(H172=0,0,E172)</f>
        <v>0</v>
      </c>
      <c r="J172"/>
      <c r="K172"/>
      <c r="L172"/>
      <c r="M172" t="s">
        <v>1197</v>
      </c>
      <c r="N172" t="s">
        <v>1197</v>
      </c>
      <c r="O172" t="s">
        <v>1197</v>
      </c>
      <c r="P172" t="s">
        <v>1197</v>
      </c>
      <c r="Q172" t="s">
        <v>1197</v>
      </c>
      <c r="R172" t="s">
        <v>1236</v>
      </c>
      <c r="S172"/>
      <c r="T172"/>
      <c r="U172">
        <v>70235</v>
      </c>
      <c r="V172" t="s">
        <v>1214</v>
      </c>
      <c r="W172" s="10">
        <v>25.0146327187591</v>
      </c>
      <c r="X172" s="10">
        <v>0</v>
      </c>
      <c r="Y172" s="10">
        <v>4.38391395838204</v>
      </c>
      <c r="Z172">
        <v>0</v>
      </c>
    </row>
    <row r="173" spans="1:26" ht="15">
      <c r="A173">
        <v>194</v>
      </c>
      <c r="B173" t="s">
        <v>1207</v>
      </c>
      <c r="C173" s="28">
        <v>0.5</v>
      </c>
      <c r="D173">
        <v>55822</v>
      </c>
      <c r="E173">
        <f t="shared" si="10"/>
        <v>27911</v>
      </c>
      <c r="F173" t="s">
        <v>1195</v>
      </c>
      <c r="G173" s="9" t="str">
        <f t="shared" si="13"/>
        <v>0-10%</v>
      </c>
      <c r="H173">
        <f>VLOOKUP(G173,'Lookup Tables'!$D$2:$E$6,2,FALSE)</f>
        <v>5</v>
      </c>
      <c r="I173">
        <f t="shared" si="14"/>
        <v>27911</v>
      </c>
      <c r="J173" t="s">
        <v>1195</v>
      </c>
      <c r="K173" t="s">
        <v>1195</v>
      </c>
      <c r="L173" t="s">
        <v>1202</v>
      </c>
      <c r="M173" t="s">
        <v>1197</v>
      </c>
      <c r="N173" t="s">
        <v>1197</v>
      </c>
      <c r="O173" t="s">
        <v>1197</v>
      </c>
      <c r="P173" t="s">
        <v>1197</v>
      </c>
      <c r="Q173" t="s">
        <v>1197</v>
      </c>
      <c r="R173"/>
      <c r="S173"/>
      <c r="T173"/>
      <c r="U173">
        <v>9102</v>
      </c>
      <c r="V173" t="s">
        <v>122</v>
      </c>
      <c r="W173" s="10">
        <v>7.70033933698773</v>
      </c>
      <c r="X173" s="10">
        <v>0</v>
      </c>
      <c r="Y173" s="10">
        <v>3.52093891704455</v>
      </c>
      <c r="Z173">
        <v>0</v>
      </c>
    </row>
    <row r="174" spans="1:26" ht="15">
      <c r="A174">
        <v>195</v>
      </c>
      <c r="B174" t="s">
        <v>1207</v>
      </c>
      <c r="C174" s="28">
        <v>0.5</v>
      </c>
      <c r="D174">
        <v>0</v>
      </c>
      <c r="E174">
        <f t="shared" si="10"/>
        <v>0</v>
      </c>
      <c r="F174"/>
      <c r="G174" s="9">
        <f t="shared" si="13"/>
        <v>0</v>
      </c>
      <c r="H174">
        <f>VLOOKUP(G174,'Lookup Tables'!$D$2:$E$6,2,FALSE)</f>
        <v>0</v>
      </c>
      <c r="I174">
        <f t="shared" si="14"/>
        <v>0</v>
      </c>
      <c r="J174"/>
      <c r="K174"/>
      <c r="L174"/>
      <c r="M174" t="s">
        <v>1197</v>
      </c>
      <c r="N174" t="s">
        <v>1197</v>
      </c>
      <c r="O174" t="s">
        <v>1197</v>
      </c>
      <c r="P174" t="s">
        <v>1197</v>
      </c>
      <c r="Q174" t="s">
        <v>1197</v>
      </c>
      <c r="R174" t="s">
        <v>1236</v>
      </c>
      <c r="S174"/>
      <c r="T174" t="s">
        <v>1325</v>
      </c>
      <c r="U174">
        <v>2013</v>
      </c>
      <c r="V174" t="s">
        <v>117</v>
      </c>
      <c r="W174" s="10">
        <v>16.6358595194085</v>
      </c>
      <c r="X174" s="10">
        <v>0</v>
      </c>
      <c r="Y174" s="10">
        <v>1.92926045016077</v>
      </c>
      <c r="Z174">
        <v>0</v>
      </c>
    </row>
    <row r="175" spans="1:26" ht="15">
      <c r="A175">
        <v>196</v>
      </c>
      <c r="B175" t="s">
        <v>1207</v>
      </c>
      <c r="C175" s="28">
        <v>0.5</v>
      </c>
      <c r="D175"/>
      <c r="E175" t="str">
        <f t="shared" si="10"/>
        <v/>
      </c>
      <c r="F175" t="s">
        <v>1195</v>
      </c>
      <c r="G175" s="9">
        <f t="shared" si="13"/>
        <v>0</v>
      </c>
      <c r="H175">
        <f>VLOOKUP(G175,'Lookup Tables'!$D$2:$E$6,2,FALSE)</f>
        <v>0</v>
      </c>
      <c r="I175">
        <f t="shared" si="14"/>
        <v>0</v>
      </c>
      <c r="J175" t="s">
        <v>1195</v>
      </c>
      <c r="K175" t="s">
        <v>1195</v>
      </c>
      <c r="L175" t="s">
        <v>1202</v>
      </c>
      <c r="M175" t="s">
        <v>1197</v>
      </c>
      <c r="N175" t="s">
        <v>1197</v>
      </c>
      <c r="O175" t="s">
        <v>1197</v>
      </c>
      <c r="P175" t="s">
        <v>1197</v>
      </c>
      <c r="Q175" t="s">
        <v>1197</v>
      </c>
      <c r="R175"/>
      <c r="S175"/>
      <c r="T175"/>
      <c r="U175">
        <v>55703</v>
      </c>
      <c r="V175" t="s">
        <v>1214</v>
      </c>
      <c r="W175" s="10">
        <v>13.7594208647362</v>
      </c>
      <c r="X175" s="10">
        <v>93.7853450896929</v>
      </c>
      <c r="Y175" s="10">
        <v>11.7414976722165</v>
      </c>
      <c r="Z175">
        <v>0</v>
      </c>
    </row>
    <row r="176" spans="1:26" ht="15">
      <c r="A176">
        <v>197</v>
      </c>
      <c r="B176" t="s">
        <v>1222</v>
      </c>
      <c r="C176" s="28">
        <v>0.333333333333333</v>
      </c>
      <c r="D176">
        <v>0</v>
      </c>
      <c r="E176">
        <f t="shared" si="10"/>
        <v>0</v>
      </c>
      <c r="F176" t="s">
        <v>1195</v>
      </c>
      <c r="G176" s="9">
        <f t="shared" si="13"/>
        <v>0</v>
      </c>
      <c r="H176">
        <f>VLOOKUP(G176,'Lookup Tables'!$D$2:$E$6,2,FALSE)</f>
        <v>0</v>
      </c>
      <c r="I176">
        <f t="shared" si="14"/>
        <v>0</v>
      </c>
      <c r="J176" t="s">
        <v>1195</v>
      </c>
      <c r="K176" t="s">
        <v>1195</v>
      </c>
      <c r="L176" t="s">
        <v>1196</v>
      </c>
      <c r="M176" t="s">
        <v>1197</v>
      </c>
      <c r="N176" t="s">
        <v>1197</v>
      </c>
      <c r="O176" t="s">
        <v>1197</v>
      </c>
      <c r="P176" t="s">
        <v>1197</v>
      </c>
      <c r="Q176" t="s">
        <v>1197</v>
      </c>
      <c r="R176"/>
      <c r="S176"/>
      <c r="T176"/>
      <c r="U176">
        <v>188</v>
      </c>
      <c r="V176" t="s">
        <v>129</v>
      </c>
      <c r="W176" s="10">
        <v>2.70793036750484</v>
      </c>
      <c r="X176" s="10">
        <v>0</v>
      </c>
      <c r="Y176" s="10">
        <v>0</v>
      </c>
      <c r="Z176">
        <v>0</v>
      </c>
    </row>
    <row r="177" spans="1:26" ht="15">
      <c r="A177">
        <v>198</v>
      </c>
      <c r="B177" t="s">
        <v>1207</v>
      </c>
      <c r="C177" s="28">
        <v>0.5</v>
      </c>
      <c r="D177">
        <v>44454</v>
      </c>
      <c r="E177">
        <f t="shared" si="10"/>
        <v>22227</v>
      </c>
      <c r="F177" t="s">
        <v>1195</v>
      </c>
      <c r="G177" s="9" t="str">
        <f t="shared" si="13"/>
        <v>0-10%</v>
      </c>
      <c r="H177">
        <f>VLOOKUP(G177,'Lookup Tables'!$D$2:$E$6,2,FALSE)</f>
        <v>5</v>
      </c>
      <c r="I177">
        <f t="shared" si="14"/>
        <v>22227</v>
      </c>
      <c r="J177" t="s">
        <v>1195</v>
      </c>
      <c r="K177" t="s">
        <v>1212</v>
      </c>
      <c r="L177" t="s">
        <v>1202</v>
      </c>
      <c r="M177" t="s">
        <v>1197</v>
      </c>
      <c r="N177" t="s">
        <v>1197</v>
      </c>
      <c r="O177" t="s">
        <v>1228</v>
      </c>
      <c r="P177" t="s">
        <v>1197</v>
      </c>
      <c r="Q177" t="s">
        <v>1228</v>
      </c>
      <c r="R177"/>
      <c r="S177"/>
      <c r="T177"/>
      <c r="U177">
        <v>35375</v>
      </c>
      <c r="V177" t="s">
        <v>1214</v>
      </c>
      <c r="W177" s="10">
        <v>5.29673590504451</v>
      </c>
      <c r="X177" s="10">
        <v>1.38762153487933</v>
      </c>
      <c r="Y177" s="10">
        <v>5.87288817377313</v>
      </c>
      <c r="Z177">
        <v>0</v>
      </c>
    </row>
    <row r="178" spans="1:26" ht="15">
      <c r="A178">
        <v>199</v>
      </c>
      <c r="B178" t="s">
        <v>1194</v>
      </c>
      <c r="C178" s="28">
        <v>1</v>
      </c>
      <c r="D178">
        <v>5000</v>
      </c>
      <c r="E178">
        <f t="shared" si="10"/>
        <v>5000</v>
      </c>
      <c r="F178" t="s">
        <v>1195</v>
      </c>
      <c r="G178" s="9" t="str">
        <f t="shared" si="13"/>
        <v>0-10%</v>
      </c>
      <c r="H178">
        <f>VLOOKUP(G178,'Lookup Tables'!$D$2:$E$6,2,FALSE)</f>
        <v>5</v>
      </c>
      <c r="I178">
        <f t="shared" si="14"/>
        <v>5000</v>
      </c>
      <c r="J178" t="s">
        <v>1195</v>
      </c>
      <c r="K178" t="s">
        <v>1212</v>
      </c>
      <c r="L178" t="s">
        <v>1216</v>
      </c>
      <c r="M178" t="s">
        <v>1197</v>
      </c>
      <c r="N178" t="s">
        <v>1197</v>
      </c>
      <c r="O178" t="s">
        <v>1197</v>
      </c>
      <c r="P178" t="s">
        <v>1197</v>
      </c>
      <c r="Q178" t="s">
        <v>1197</v>
      </c>
      <c r="R178" t="s">
        <v>1248</v>
      </c>
      <c r="S178"/>
      <c r="T178" t="s">
        <v>1326</v>
      </c>
      <c r="U178">
        <v>86478</v>
      </c>
      <c r="V178" t="s">
        <v>1214</v>
      </c>
      <c r="W178" s="10">
        <v>5.93986244529074</v>
      </c>
      <c r="X178" s="10">
        <v>0</v>
      </c>
      <c r="Y178" s="10">
        <v>2.04614907657558</v>
      </c>
      <c r="Z178">
        <v>0</v>
      </c>
    </row>
    <row r="179" spans="1:26" ht="15">
      <c r="A179">
        <v>200</v>
      </c>
      <c r="B179" t="s">
        <v>1194</v>
      </c>
      <c r="C179" s="28">
        <v>1</v>
      </c>
      <c r="D179"/>
      <c r="E179" t="str">
        <f t="shared" si="10"/>
        <v/>
      </c>
      <c r="F179" t="s">
        <v>1201</v>
      </c>
      <c r="G179" s="9" t="str">
        <f t="shared" si="13"/>
        <v>Over 30%</v>
      </c>
      <c r="H179">
        <f>VLOOKUP(G179,'Lookup Tables'!$D$2:$E$6,2,FALSE)</f>
        <v>40</v>
      </c>
      <c r="I179" t="str">
        <f t="shared" si="14"/>
        <v/>
      </c>
      <c r="J179" t="s">
        <v>1195</v>
      </c>
      <c r="K179" t="s">
        <v>1212</v>
      </c>
      <c r="L179" t="s">
        <v>1202</v>
      </c>
      <c r="M179" t="s">
        <v>1197</v>
      </c>
      <c r="N179" t="s">
        <v>1197</v>
      </c>
      <c r="O179" t="s">
        <v>1197</v>
      </c>
      <c r="P179" t="s">
        <v>1197</v>
      </c>
      <c r="Q179" t="s">
        <v>1197</v>
      </c>
      <c r="R179" t="s">
        <v>1256</v>
      </c>
      <c r="S179" t="s">
        <v>1327</v>
      </c>
      <c r="T179" t="s">
        <v>1328</v>
      </c>
      <c r="U179">
        <v>26273</v>
      </c>
      <c r="V179" t="s">
        <v>1214</v>
      </c>
      <c r="W179" s="10">
        <v>28.0439121756487</v>
      </c>
      <c r="X179" s="10">
        <v>72.4929971988796</v>
      </c>
      <c r="Y179" s="10">
        <v>6.83669854764435</v>
      </c>
      <c r="Z179">
        <v>0</v>
      </c>
    </row>
    <row r="180" spans="1:26" ht="15">
      <c r="A180">
        <v>201</v>
      </c>
      <c r="B180" t="s">
        <v>1194</v>
      </c>
      <c r="C180" s="28">
        <v>1</v>
      </c>
      <c r="D180">
        <v>29000</v>
      </c>
      <c r="E180">
        <f t="shared" si="10"/>
        <v>29000</v>
      </c>
      <c r="F180" t="s">
        <v>1210</v>
      </c>
      <c r="G180" s="9" t="str">
        <f t="shared" si="13"/>
        <v>11-20%</v>
      </c>
      <c r="H180">
        <f>VLOOKUP(G180,'Lookup Tables'!$D$2:$E$6,2,FALSE)</f>
        <v>15</v>
      </c>
      <c r="I180">
        <f t="shared" si="14"/>
        <v>29000</v>
      </c>
      <c r="J180" t="s">
        <v>1195</v>
      </c>
      <c r="K180" t="s">
        <v>1210</v>
      </c>
      <c r="L180" t="s">
        <v>1208</v>
      </c>
      <c r="M180" t="s">
        <v>1197</v>
      </c>
      <c r="N180" t="s">
        <v>1197</v>
      </c>
      <c r="O180" t="s">
        <v>1197</v>
      </c>
      <c r="P180" t="s">
        <v>1197</v>
      </c>
      <c r="Q180" t="s">
        <v>1197</v>
      </c>
      <c r="R180" t="s">
        <v>1203</v>
      </c>
      <c r="S180" t="s">
        <v>1329</v>
      </c>
      <c r="T180"/>
      <c r="U180">
        <v>8948</v>
      </c>
      <c r="V180" t="s">
        <v>122</v>
      </c>
      <c r="W180" s="10">
        <v>16.4319248826291</v>
      </c>
      <c r="X180" s="10">
        <v>0</v>
      </c>
      <c r="Y180" s="10">
        <v>7.7437106918239</v>
      </c>
      <c r="Z180">
        <v>0</v>
      </c>
    </row>
    <row r="181" spans="1:26" ht="15">
      <c r="A181">
        <v>202</v>
      </c>
      <c r="B181" t="s">
        <v>1194</v>
      </c>
      <c r="C181" s="28">
        <v>1</v>
      </c>
      <c r="D181">
        <v>21262</v>
      </c>
      <c r="E181">
        <f t="shared" si="10"/>
        <v>21262</v>
      </c>
      <c r="F181" t="s">
        <v>1195</v>
      </c>
      <c r="G181" s="9" t="str">
        <f t="shared" si="13"/>
        <v>0-10%</v>
      </c>
      <c r="H181">
        <f>VLOOKUP(G181,'Lookup Tables'!$D$2:$E$6,2,FALSE)</f>
        <v>5</v>
      </c>
      <c r="I181">
        <f t="shared" si="14"/>
        <v>21262</v>
      </c>
      <c r="J181" t="s">
        <v>1195</v>
      </c>
      <c r="K181" t="s">
        <v>1195</v>
      </c>
      <c r="L181" t="s">
        <v>1202</v>
      </c>
      <c r="M181" t="s">
        <v>1197</v>
      </c>
      <c r="N181" t="s">
        <v>1197</v>
      </c>
      <c r="O181" t="s">
        <v>1197</v>
      </c>
      <c r="P181" t="s">
        <v>1197</v>
      </c>
      <c r="Q181" t="s">
        <v>1197</v>
      </c>
      <c r="R181"/>
      <c r="S181"/>
      <c r="T181" t="s">
        <v>1330</v>
      </c>
      <c r="U181">
        <v>6979</v>
      </c>
      <c r="V181" t="s">
        <v>122</v>
      </c>
      <c r="W181" s="10">
        <v>23.963133640553</v>
      </c>
      <c r="X181" s="10">
        <v>100</v>
      </c>
      <c r="Y181" s="10">
        <v>2.33558696988322</v>
      </c>
      <c r="Z181">
        <v>0</v>
      </c>
    </row>
    <row r="182" spans="1:26" ht="15">
      <c r="A182">
        <v>203</v>
      </c>
      <c r="B182"/>
      <c r="C182" s="28">
        <v>0</v>
      </c>
      <c r="D182"/>
      <c r="E182" t="str">
        <f t="shared" si="10"/>
        <v/>
      </c>
      <c r="F182"/>
      <c r="G182" s="9">
        <f t="shared" si="13"/>
        <v>0</v>
      </c>
      <c r="H182">
        <f>VLOOKUP(G182,'Lookup Tables'!$D$2:$E$6,2,FALSE)</f>
        <v>0</v>
      </c>
      <c r="I182">
        <f t="shared" si="14"/>
        <v>0</v>
      </c>
      <c r="J182"/>
      <c r="K182"/>
      <c r="L182"/>
      <c r="M182" t="s">
        <v>1197</v>
      </c>
      <c r="N182" t="s">
        <v>1197</v>
      </c>
      <c r="O182" t="s">
        <v>1197</v>
      </c>
      <c r="P182" t="s">
        <v>1197</v>
      </c>
      <c r="Q182" t="s">
        <v>1197</v>
      </c>
      <c r="R182"/>
      <c r="S182"/>
      <c r="T182"/>
      <c r="U182">
        <v>115</v>
      </c>
      <c r="V182" t="s">
        <v>129</v>
      </c>
      <c r="W182" s="10">
        <v>17.3913043478261</v>
      </c>
      <c r="X182" s="10">
        <v>0</v>
      </c>
      <c r="Y182" s="10">
        <v>0</v>
      </c>
      <c r="Z182">
        <v>0</v>
      </c>
    </row>
    <row r="183" spans="1:26" ht="15">
      <c r="A183">
        <v>204</v>
      </c>
      <c r="B183" t="s">
        <v>1207</v>
      </c>
      <c r="C183" s="28">
        <v>0.5</v>
      </c>
      <c r="D183">
        <v>50191</v>
      </c>
      <c r="E183">
        <f t="shared" si="10"/>
        <v>25095.5</v>
      </c>
      <c r="F183" t="s">
        <v>1210</v>
      </c>
      <c r="G183" s="9" t="str">
        <f t="shared" si="13"/>
        <v>11-20%</v>
      </c>
      <c r="H183">
        <f>VLOOKUP(G183,'Lookup Tables'!$D$2:$E$6,2,FALSE)</f>
        <v>15</v>
      </c>
      <c r="I183">
        <f t="shared" si="14"/>
        <v>25095.5</v>
      </c>
      <c r="J183" t="s">
        <v>1210</v>
      </c>
      <c r="K183" t="s">
        <v>1201</v>
      </c>
      <c r="L183" t="s">
        <v>1208</v>
      </c>
      <c r="M183"/>
      <c r="N183"/>
      <c r="O183"/>
      <c r="P183"/>
      <c r="Q183"/>
      <c r="R183"/>
      <c r="S183"/>
      <c r="T183" t="s">
        <v>1331</v>
      </c>
      <c r="U183">
        <v>1435</v>
      </c>
      <c r="V183" t="s">
        <v>117</v>
      </c>
      <c r="W183" s="10">
        <v>6.91318327974277</v>
      </c>
      <c r="X183" s="10">
        <v>0</v>
      </c>
      <c r="Y183" s="10">
        <v>6.9811320754717</v>
      </c>
      <c r="Z183">
        <v>1</v>
      </c>
    </row>
    <row r="184" spans="1:26" ht="15">
      <c r="A184">
        <v>205</v>
      </c>
      <c r="B184" t="s">
        <v>1194</v>
      </c>
      <c r="C184" s="28">
        <v>1</v>
      </c>
      <c r="D184">
        <v>9783.52</v>
      </c>
      <c r="E184">
        <f t="shared" si="10"/>
        <v>9783.52</v>
      </c>
      <c r="F184" t="s">
        <v>1210</v>
      </c>
      <c r="G184" s="9" t="str">
        <f t="shared" si="13"/>
        <v>11-20%</v>
      </c>
      <c r="H184">
        <f>VLOOKUP(G184,'Lookup Tables'!$D$2:$E$6,2,FALSE)</f>
        <v>15</v>
      </c>
      <c r="I184">
        <f t="shared" si="14"/>
        <v>9783.52</v>
      </c>
      <c r="J184" t="s">
        <v>1210</v>
      </c>
      <c r="K184" t="s">
        <v>1195</v>
      </c>
      <c r="L184" t="s">
        <v>1202</v>
      </c>
      <c r="M184" t="s">
        <v>1197</v>
      </c>
      <c r="N184" t="s">
        <v>1197</v>
      </c>
      <c r="O184" t="s">
        <v>1228</v>
      </c>
      <c r="P184" t="s">
        <v>1197</v>
      </c>
      <c r="Q184" t="s">
        <v>1197</v>
      </c>
      <c r="R184"/>
      <c r="S184"/>
      <c r="T184" t="s">
        <v>1332</v>
      </c>
      <c r="U184">
        <v>1850</v>
      </c>
      <c r="V184" t="s">
        <v>117</v>
      </c>
      <c r="W184" s="10">
        <v>16.2253903598099</v>
      </c>
      <c r="X184" s="10">
        <v>100</v>
      </c>
      <c r="Y184" s="10">
        <v>2.06561360874848</v>
      </c>
      <c r="Z184">
        <v>0</v>
      </c>
    </row>
    <row r="185" spans="1:26" ht="15">
      <c r="A185">
        <v>206</v>
      </c>
      <c r="B185" t="s">
        <v>1194</v>
      </c>
      <c r="C185" s="28">
        <v>1</v>
      </c>
      <c r="D185"/>
      <c r="E185" t="str">
        <f t="shared" si="10"/>
        <v/>
      </c>
      <c r="F185" t="s">
        <v>1195</v>
      </c>
      <c r="G185" s="9">
        <f t="shared" si="13"/>
        <v>0</v>
      </c>
      <c r="H185">
        <f>VLOOKUP(G185,'Lookup Tables'!$D$2:$E$6,2,FALSE)</f>
        <v>0</v>
      </c>
      <c r="I185">
        <f t="shared" si="14"/>
        <v>0</v>
      </c>
      <c r="J185" t="s">
        <v>1195</v>
      </c>
      <c r="K185" t="s">
        <v>1195</v>
      </c>
      <c r="L185" t="s">
        <v>1202</v>
      </c>
      <c r="M185" t="s">
        <v>1197</v>
      </c>
      <c r="N185" t="s">
        <v>1197</v>
      </c>
      <c r="O185" t="s">
        <v>1197</v>
      </c>
      <c r="P185" t="s">
        <v>1197</v>
      </c>
      <c r="Q185" t="s">
        <v>1197</v>
      </c>
      <c r="R185"/>
      <c r="S185"/>
      <c r="T185" t="s">
        <v>1333</v>
      </c>
      <c r="U185">
        <v>775</v>
      </c>
      <c r="V185" t="s">
        <v>117</v>
      </c>
      <c r="W185" s="10">
        <v>39.1408114558473</v>
      </c>
      <c r="X185" s="10">
        <v>100</v>
      </c>
      <c r="Y185" s="10">
        <v>4.01606425702811</v>
      </c>
      <c r="Z185">
        <v>0</v>
      </c>
    </row>
    <row r="186" spans="1:26" ht="15">
      <c r="A186">
        <v>207</v>
      </c>
      <c r="B186" t="s">
        <v>1194</v>
      </c>
      <c r="C186" s="28">
        <v>1</v>
      </c>
      <c r="D186"/>
      <c r="E186" t="str">
        <f t="shared" si="10"/>
        <v/>
      </c>
      <c r="F186" t="s">
        <v>1195</v>
      </c>
      <c r="G186" s="9">
        <f t="shared" si="13"/>
        <v>0</v>
      </c>
      <c r="H186">
        <f>VLOOKUP(G186,'Lookup Tables'!$D$2:$E$6,2,FALSE)</f>
        <v>0</v>
      </c>
      <c r="I186">
        <f t="shared" si="14"/>
        <v>0</v>
      </c>
      <c r="J186" t="s">
        <v>1195</v>
      </c>
      <c r="K186" t="s">
        <v>1195</v>
      </c>
      <c r="L186" t="s">
        <v>1196</v>
      </c>
      <c r="M186" t="s">
        <v>1197</v>
      </c>
      <c r="N186" t="s">
        <v>1197</v>
      </c>
      <c r="O186" t="s">
        <v>1197</v>
      </c>
      <c r="P186" t="s">
        <v>1197</v>
      </c>
      <c r="Q186" t="s">
        <v>1197</v>
      </c>
      <c r="R186"/>
      <c r="S186"/>
      <c r="T186" t="s">
        <v>1334</v>
      </c>
      <c r="U186">
        <v>140</v>
      </c>
      <c r="V186" t="s">
        <v>129</v>
      </c>
      <c r="W186" s="10">
        <v>25.4601226993865</v>
      </c>
      <c r="X186" s="10">
        <v>100</v>
      </c>
      <c r="Y186" s="10">
        <v>0</v>
      </c>
      <c r="Z186">
        <v>0</v>
      </c>
    </row>
    <row r="187" spans="1:26" ht="15">
      <c r="A187">
        <v>208</v>
      </c>
      <c r="B187" t="s">
        <v>1194</v>
      </c>
      <c r="C187" s="28">
        <v>1</v>
      </c>
      <c r="D187">
        <v>0</v>
      </c>
      <c r="E187">
        <f t="shared" si="10"/>
        <v>0</v>
      </c>
      <c r="F187" t="s">
        <v>1195</v>
      </c>
      <c r="G187" s="9">
        <f t="shared" si="13"/>
        <v>0</v>
      </c>
      <c r="H187">
        <f>VLOOKUP(G187,'Lookup Tables'!$D$2:$E$6,2,FALSE)</f>
        <v>0</v>
      </c>
      <c r="I187">
        <f t="shared" si="14"/>
        <v>0</v>
      </c>
      <c r="J187" t="s">
        <v>1195</v>
      </c>
      <c r="K187" t="s">
        <v>1195</v>
      </c>
      <c r="L187" t="s">
        <v>1196</v>
      </c>
      <c r="M187" t="s">
        <v>1197</v>
      </c>
      <c r="N187" t="s">
        <v>1197</v>
      </c>
      <c r="O187" t="s">
        <v>1197</v>
      </c>
      <c r="P187" t="s">
        <v>1197</v>
      </c>
      <c r="Q187" t="s">
        <v>1197</v>
      </c>
      <c r="R187"/>
      <c r="S187"/>
      <c r="T187"/>
      <c r="U187">
        <v>4762</v>
      </c>
      <c r="V187" t="s">
        <v>122</v>
      </c>
      <c r="W187" s="10">
        <v>20.8765473402476</v>
      </c>
      <c r="X187" s="10">
        <v>0</v>
      </c>
      <c r="Y187" s="10">
        <v>18.2795698924731</v>
      </c>
      <c r="Z187">
        <v>0</v>
      </c>
    </row>
    <row r="188" spans="1:26" ht="15">
      <c r="A188">
        <v>209</v>
      </c>
      <c r="B188" t="s">
        <v>1194</v>
      </c>
      <c r="C188" s="28">
        <v>1</v>
      </c>
      <c r="D188">
        <v>0</v>
      </c>
      <c r="E188">
        <f t="shared" si="10"/>
        <v>0</v>
      </c>
      <c r="F188" t="s">
        <v>1195</v>
      </c>
      <c r="G188" s="9">
        <f t="shared" si="13"/>
        <v>0</v>
      </c>
      <c r="H188">
        <f>VLOOKUP(G188,'Lookup Tables'!$D$2:$E$6,2,FALSE)</f>
        <v>0</v>
      </c>
      <c r="I188">
        <f t="shared" si="14"/>
        <v>0</v>
      </c>
      <c r="J188" t="s">
        <v>1195</v>
      </c>
      <c r="K188" t="s">
        <v>1195</v>
      </c>
      <c r="L188" t="s">
        <v>1196</v>
      </c>
      <c r="M188" t="s">
        <v>1197</v>
      </c>
      <c r="N188" t="s">
        <v>1197</v>
      </c>
      <c r="O188" t="s">
        <v>1197</v>
      </c>
      <c r="P188" t="s">
        <v>1197</v>
      </c>
      <c r="Q188" t="s">
        <v>1197</v>
      </c>
      <c r="R188" t="s">
        <v>1224</v>
      </c>
      <c r="S188"/>
      <c r="T188"/>
      <c r="U188">
        <v>83546</v>
      </c>
      <c r="V188" t="s">
        <v>1214</v>
      </c>
      <c r="W188" s="10">
        <v>6.73379982952406</v>
      </c>
      <c r="X188" s="10">
        <v>0</v>
      </c>
      <c r="Y188" s="10">
        <v>4.53448544293944</v>
      </c>
      <c r="Z188">
        <v>0</v>
      </c>
    </row>
    <row r="189" spans="1:26" ht="15">
      <c r="A189">
        <v>210</v>
      </c>
      <c r="B189" t="s">
        <v>1194</v>
      </c>
      <c r="C189" s="28">
        <v>1</v>
      </c>
      <c r="D189">
        <v>0</v>
      </c>
      <c r="E189">
        <f t="shared" si="10"/>
        <v>0</v>
      </c>
      <c r="F189" t="s">
        <v>1195</v>
      </c>
      <c r="G189" s="9">
        <f t="shared" si="13"/>
        <v>0</v>
      </c>
      <c r="H189">
        <f>VLOOKUP(G189,'Lookup Tables'!$D$2:$E$6,2,FALSE)</f>
        <v>0</v>
      </c>
      <c r="I189">
        <f t="shared" si="14"/>
        <v>0</v>
      </c>
      <c r="J189" t="s">
        <v>1195</v>
      </c>
      <c r="K189" t="s">
        <v>1195</v>
      </c>
      <c r="L189" t="s">
        <v>1202</v>
      </c>
      <c r="M189" t="s">
        <v>1197</v>
      </c>
      <c r="N189" t="s">
        <v>1197</v>
      </c>
      <c r="O189" t="s">
        <v>1197</v>
      </c>
      <c r="P189" t="s">
        <v>1197</v>
      </c>
      <c r="Q189" t="s">
        <v>1197</v>
      </c>
      <c r="R189" t="s">
        <v>1203</v>
      </c>
      <c r="S189" t="s">
        <v>1335</v>
      </c>
      <c r="T189"/>
      <c r="U189">
        <v>30000</v>
      </c>
      <c r="V189" t="s">
        <v>1214</v>
      </c>
      <c r="W189" s="10">
        <v>4.35524960702477</v>
      </c>
      <c r="X189" s="10">
        <v>0</v>
      </c>
      <c r="Y189" s="10">
        <v>6.40338214064756</v>
      </c>
      <c r="Z189">
        <v>0</v>
      </c>
    </row>
    <row r="190" spans="1:26" ht="15">
      <c r="A190">
        <v>211</v>
      </c>
      <c r="B190" t="s">
        <v>1207</v>
      </c>
      <c r="C190" s="28">
        <v>0.5</v>
      </c>
      <c r="D190">
        <v>32910</v>
      </c>
      <c r="E190">
        <f t="shared" si="10"/>
        <v>16455</v>
      </c>
      <c r="F190" t="s">
        <v>1195</v>
      </c>
      <c r="G190" s="9" t="str">
        <f t="shared" si="13"/>
        <v>0-10%</v>
      </c>
      <c r="H190">
        <f>VLOOKUP(G190,'Lookup Tables'!$D$2:$E$6,2,FALSE)</f>
        <v>5</v>
      </c>
      <c r="I190">
        <f t="shared" si="14"/>
        <v>16455</v>
      </c>
      <c r="J190" t="s">
        <v>1201</v>
      </c>
      <c r="K190" t="s">
        <v>1195</v>
      </c>
      <c r="L190" t="s">
        <v>1202</v>
      </c>
      <c r="M190" t="s">
        <v>1197</v>
      </c>
      <c r="N190" t="s">
        <v>1197</v>
      </c>
      <c r="O190" t="s">
        <v>1197</v>
      </c>
      <c r="P190" t="s">
        <v>1197</v>
      </c>
      <c r="Q190" t="s">
        <v>1197</v>
      </c>
      <c r="R190"/>
      <c r="S190"/>
      <c r="T190"/>
      <c r="U190">
        <v>96179</v>
      </c>
      <c r="V190" t="s">
        <v>1214</v>
      </c>
      <c r="W190" s="10">
        <v>16.0324591967724</v>
      </c>
      <c r="X190" s="10">
        <v>18.0705748434832</v>
      </c>
      <c r="Y190" s="10">
        <v>6.51019028300976</v>
      </c>
      <c r="Z190">
        <v>0</v>
      </c>
    </row>
    <row r="191" spans="1:26" ht="15">
      <c r="A191">
        <v>212</v>
      </c>
      <c r="B191" t="s">
        <v>1336</v>
      </c>
      <c r="C191" s="28">
        <v>0</v>
      </c>
      <c r="D191">
        <v>0</v>
      </c>
      <c r="E191">
        <f t="shared" si="10"/>
        <v>0</v>
      </c>
      <c r="F191" t="s">
        <v>1195</v>
      </c>
      <c r="G191" s="9">
        <f t="shared" si="13"/>
        <v>0</v>
      </c>
      <c r="H191">
        <f>VLOOKUP(G191,'Lookup Tables'!$D$2:$E$6,2,FALSE)</f>
        <v>0</v>
      </c>
      <c r="I191">
        <f t="shared" si="14"/>
        <v>0</v>
      </c>
      <c r="J191" t="s">
        <v>1195</v>
      </c>
      <c r="K191" t="s">
        <v>1195</v>
      </c>
      <c r="L191" t="s">
        <v>1196</v>
      </c>
      <c r="M191" t="s">
        <v>1228</v>
      </c>
      <c r="N191" t="s">
        <v>1228</v>
      </c>
      <c r="O191" t="s">
        <v>1197</v>
      </c>
      <c r="P191" t="s">
        <v>1197</v>
      </c>
      <c r="Q191" t="s">
        <v>1197</v>
      </c>
      <c r="R191"/>
      <c r="S191"/>
      <c r="T191" t="s">
        <v>1337</v>
      </c>
      <c r="U191">
        <v>359</v>
      </c>
      <c r="V191" t="s">
        <v>129</v>
      </c>
      <c r="W191" s="10">
        <v>7.96019900497512</v>
      </c>
      <c r="X191" s="10">
        <v>0</v>
      </c>
      <c r="Y191" s="10">
        <v>0.392156862745098</v>
      </c>
      <c r="Z191">
        <v>0</v>
      </c>
    </row>
    <row r="192" spans="1:26" ht="15">
      <c r="A192">
        <v>213</v>
      </c>
      <c r="B192" t="s">
        <v>1207</v>
      </c>
      <c r="C192" s="28">
        <v>0.5</v>
      </c>
      <c r="D192"/>
      <c r="E192" t="str">
        <f t="shared" si="10"/>
        <v/>
      </c>
      <c r="F192" t="s">
        <v>1200</v>
      </c>
      <c r="G192" s="9" t="str">
        <f t="shared" si="13"/>
        <v>21-30%</v>
      </c>
      <c r="H192">
        <f>VLOOKUP(G192,'Lookup Tables'!$D$2:$E$6,2,FALSE)</f>
        <v>25</v>
      </c>
      <c r="I192" t="str">
        <f t="shared" si="14"/>
        <v/>
      </c>
      <c r="J192" t="s">
        <v>1200</v>
      </c>
      <c r="K192" t="s">
        <v>1200</v>
      </c>
      <c r="L192" t="s">
        <v>1216</v>
      </c>
      <c r="M192" t="s">
        <v>1228</v>
      </c>
      <c r="N192" t="s">
        <v>1228</v>
      </c>
      <c r="O192" t="s">
        <v>1228</v>
      </c>
      <c r="P192" t="s">
        <v>1197</v>
      </c>
      <c r="Q192" t="s">
        <v>1228</v>
      </c>
      <c r="R192" t="s">
        <v>1236</v>
      </c>
      <c r="S192"/>
      <c r="T192"/>
      <c r="U192">
        <v>868</v>
      </c>
      <c r="V192" t="s">
        <v>117</v>
      </c>
      <c r="W192" s="10">
        <v>5.70999248685199</v>
      </c>
      <c r="X192" s="10">
        <v>0</v>
      </c>
      <c r="Y192" s="10">
        <v>1.26984126984127</v>
      </c>
      <c r="Z192">
        <v>0</v>
      </c>
    </row>
    <row r="193" spans="1:26" ht="15">
      <c r="A193">
        <v>214</v>
      </c>
      <c r="B193" t="s">
        <v>1194</v>
      </c>
      <c r="C193" s="28">
        <v>1</v>
      </c>
      <c r="D193">
        <v>0</v>
      </c>
      <c r="E193">
        <f t="shared" si="10"/>
        <v>0</v>
      </c>
      <c r="F193" t="s">
        <v>1195</v>
      </c>
      <c r="G193" s="9">
        <f t="shared" si="13"/>
        <v>0</v>
      </c>
      <c r="H193">
        <f>VLOOKUP(G193,'Lookup Tables'!$D$2:$E$6,2,FALSE)</f>
        <v>0</v>
      </c>
      <c r="I193">
        <f t="shared" si="14"/>
        <v>0</v>
      </c>
      <c r="J193" t="s">
        <v>1195</v>
      </c>
      <c r="K193" t="s">
        <v>1212</v>
      </c>
      <c r="L193"/>
      <c r="M193" t="s">
        <v>1197</v>
      </c>
      <c r="N193" t="s">
        <v>1197</v>
      </c>
      <c r="O193" t="s">
        <v>1197</v>
      </c>
      <c r="P193" t="s">
        <v>1197</v>
      </c>
      <c r="Q193" t="s">
        <v>1197</v>
      </c>
      <c r="R193"/>
      <c r="S193"/>
      <c r="T193" t="s">
        <v>1338</v>
      </c>
      <c r="U193">
        <v>113061</v>
      </c>
      <c r="V193" t="s">
        <v>1234</v>
      </c>
      <c r="W193" s="10">
        <v>11.7711072821257</v>
      </c>
      <c r="X193" s="10">
        <v>6.49241558492298</v>
      </c>
      <c r="Y193" s="10">
        <v>2.65639735932097</v>
      </c>
      <c r="Z193">
        <v>0</v>
      </c>
    </row>
    <row r="194" spans="1:26" ht="15">
      <c r="A194">
        <v>215</v>
      </c>
      <c r="B194"/>
      <c r="C194" s="28">
        <v>0</v>
      </c>
      <c r="D194">
        <v>0</v>
      </c>
      <c r="E194" t="str">
        <f aca="true" t="shared" si="15" ref="E194:E214">IF(OR(ISBLANK(D194),ISBLANK(B194)),"",C194*D194)</f>
        <v/>
      </c>
      <c r="F194" t="s">
        <v>1195</v>
      </c>
      <c r="G194" s="9">
        <f t="shared" si="13"/>
        <v>0</v>
      </c>
      <c r="H194">
        <f>VLOOKUP(G194,'Lookup Tables'!$D$2:$E$6,2,FALSE)</f>
        <v>0</v>
      </c>
      <c r="I194">
        <f t="shared" si="14"/>
        <v>0</v>
      </c>
      <c r="J194" t="s">
        <v>1195</v>
      </c>
      <c r="K194" t="s">
        <v>1195</v>
      </c>
      <c r="L194"/>
      <c r="M194" t="s">
        <v>1197</v>
      </c>
      <c r="N194" t="s">
        <v>1197</v>
      </c>
      <c r="O194" t="s">
        <v>1197</v>
      </c>
      <c r="P194" t="s">
        <v>1197</v>
      </c>
      <c r="Q194" t="s">
        <v>1197</v>
      </c>
      <c r="R194"/>
      <c r="S194"/>
      <c r="T194" t="s">
        <v>1339</v>
      </c>
      <c r="U194">
        <v>340</v>
      </c>
      <c r="V194" t="s">
        <v>129</v>
      </c>
      <c r="W194" s="10">
        <v>25.9868421052632</v>
      </c>
      <c r="X194" s="10">
        <v>0</v>
      </c>
      <c r="Y194" s="10">
        <v>4.10958904109589</v>
      </c>
      <c r="Z194">
        <v>0</v>
      </c>
    </row>
    <row r="195" spans="1:26" ht="15">
      <c r="A195">
        <v>216</v>
      </c>
      <c r="B195" t="s">
        <v>1194</v>
      </c>
      <c r="C195" s="28">
        <v>1</v>
      </c>
      <c r="D195">
        <v>900</v>
      </c>
      <c r="E195">
        <f t="shared" si="15"/>
        <v>900</v>
      </c>
      <c r="F195" t="s">
        <v>1195</v>
      </c>
      <c r="G195" s="9" t="str">
        <f t="shared" si="13"/>
        <v>0-10%</v>
      </c>
      <c r="H195">
        <f>VLOOKUP(G195,'Lookup Tables'!$D$2:$E$6,2,FALSE)</f>
        <v>5</v>
      </c>
      <c r="I195">
        <f t="shared" si="14"/>
        <v>900</v>
      </c>
      <c r="J195" t="s">
        <v>1195</v>
      </c>
      <c r="K195" t="s">
        <v>1195</v>
      </c>
      <c r="L195" t="s">
        <v>1202</v>
      </c>
      <c r="M195" t="s">
        <v>1197</v>
      </c>
      <c r="N195" t="s">
        <v>1197</v>
      </c>
      <c r="O195" t="s">
        <v>1197</v>
      </c>
      <c r="P195" t="s">
        <v>1197</v>
      </c>
      <c r="Q195" t="s">
        <v>1197</v>
      </c>
      <c r="R195" t="s">
        <v>1248</v>
      </c>
      <c r="S195"/>
      <c r="T195" t="s">
        <v>1340</v>
      </c>
      <c r="U195">
        <v>501</v>
      </c>
      <c r="V195" t="s">
        <v>117</v>
      </c>
      <c r="W195" s="10">
        <v>11.6279069767442</v>
      </c>
      <c r="X195" s="10">
        <v>0</v>
      </c>
      <c r="Y195" s="10">
        <v>0</v>
      </c>
      <c r="Z195">
        <v>0</v>
      </c>
    </row>
    <row r="196" spans="1:26" ht="15">
      <c r="A196">
        <v>217</v>
      </c>
      <c r="B196" t="s">
        <v>1194</v>
      </c>
      <c r="C196" s="28">
        <v>1</v>
      </c>
      <c r="D196">
        <v>1500</v>
      </c>
      <c r="E196">
        <f t="shared" si="15"/>
        <v>1500</v>
      </c>
      <c r="F196" t="s">
        <v>1195</v>
      </c>
      <c r="G196" s="9" t="str">
        <f t="shared" si="13"/>
        <v>0-10%</v>
      </c>
      <c r="H196">
        <f>VLOOKUP(G196,'Lookup Tables'!$D$2:$E$6,2,FALSE)</f>
        <v>5</v>
      </c>
      <c r="I196">
        <f t="shared" si="14"/>
        <v>1500</v>
      </c>
      <c r="J196" t="s">
        <v>1195</v>
      </c>
      <c r="K196" t="s">
        <v>1195</v>
      </c>
      <c r="L196" t="s">
        <v>1202</v>
      </c>
      <c r="M196" t="s">
        <v>1197</v>
      </c>
      <c r="N196" t="s">
        <v>1197</v>
      </c>
      <c r="O196" t="s">
        <v>1197</v>
      </c>
      <c r="P196" t="s">
        <v>1197</v>
      </c>
      <c r="Q196" t="s">
        <v>1197</v>
      </c>
      <c r="R196" t="s">
        <v>1248</v>
      </c>
      <c r="S196"/>
      <c r="T196" t="s">
        <v>1341</v>
      </c>
      <c r="U196">
        <v>1103</v>
      </c>
      <c r="V196" t="s">
        <v>117</v>
      </c>
      <c r="W196" s="10">
        <v>17.1107164002368</v>
      </c>
      <c r="X196" s="10">
        <v>0</v>
      </c>
      <c r="Y196" s="10">
        <v>2.5062656641604</v>
      </c>
      <c r="Z196">
        <v>0</v>
      </c>
    </row>
    <row r="197" spans="1:26" ht="15">
      <c r="A197">
        <v>218</v>
      </c>
      <c r="B197" t="s">
        <v>1207</v>
      </c>
      <c r="C197" s="28">
        <v>0.5</v>
      </c>
      <c r="D197">
        <v>46660</v>
      </c>
      <c r="E197">
        <f t="shared" si="15"/>
        <v>23330</v>
      </c>
      <c r="F197" t="s">
        <v>1195</v>
      </c>
      <c r="G197" s="9" t="str">
        <f t="shared" si="13"/>
        <v>0-10%</v>
      </c>
      <c r="H197">
        <f>VLOOKUP(G197,'Lookup Tables'!$D$2:$E$6,2,FALSE)</f>
        <v>5</v>
      </c>
      <c r="I197">
        <f t="shared" si="14"/>
        <v>23330</v>
      </c>
      <c r="J197" t="s">
        <v>1195</v>
      </c>
      <c r="K197" t="s">
        <v>1195</v>
      </c>
      <c r="L197" t="s">
        <v>1208</v>
      </c>
      <c r="M197"/>
      <c r="N197"/>
      <c r="O197"/>
      <c r="P197" t="s">
        <v>1197</v>
      </c>
      <c r="Q197" t="s">
        <v>1197</v>
      </c>
      <c r="R197"/>
      <c r="S197"/>
      <c r="T197"/>
      <c r="U197">
        <v>94133</v>
      </c>
      <c r="V197" t="s">
        <v>1214</v>
      </c>
      <c r="W197" s="10">
        <v>17.3823054158572</v>
      </c>
      <c r="X197" s="10">
        <v>4.52824356695773</v>
      </c>
      <c r="Y197" s="10">
        <v>3.93243796272183</v>
      </c>
      <c r="Z197">
        <v>0</v>
      </c>
    </row>
    <row r="198" spans="1:26" ht="15">
      <c r="A198">
        <v>219</v>
      </c>
      <c r="B198" t="s">
        <v>1194</v>
      </c>
      <c r="C198" s="28">
        <v>1</v>
      </c>
      <c r="D198">
        <v>18456.47</v>
      </c>
      <c r="E198">
        <f t="shared" si="15"/>
        <v>18456.47</v>
      </c>
      <c r="F198" t="s">
        <v>1195</v>
      </c>
      <c r="G198" s="9" t="str">
        <f t="shared" si="13"/>
        <v>0-10%</v>
      </c>
      <c r="H198">
        <f>VLOOKUP(G198,'Lookup Tables'!$D$2:$E$6,2,FALSE)</f>
        <v>5</v>
      </c>
      <c r="I198">
        <f t="shared" si="14"/>
        <v>18456.47</v>
      </c>
      <c r="J198" t="s">
        <v>1210</v>
      </c>
      <c r="K198" t="s">
        <v>1212</v>
      </c>
      <c r="L198" t="s">
        <v>1202</v>
      </c>
      <c r="M198" t="s">
        <v>1197</v>
      </c>
      <c r="N198" t="s">
        <v>1197</v>
      </c>
      <c r="O198" t="s">
        <v>1197</v>
      </c>
      <c r="P198" t="s">
        <v>1197</v>
      </c>
      <c r="Q198" t="s">
        <v>1197</v>
      </c>
      <c r="R198" t="s">
        <v>1248</v>
      </c>
      <c r="S198"/>
      <c r="T198"/>
      <c r="U198">
        <v>6032</v>
      </c>
      <c r="V198" t="s">
        <v>122</v>
      </c>
      <c r="W198" s="10">
        <v>25.9706643658326</v>
      </c>
      <c r="X198" s="10">
        <v>0</v>
      </c>
      <c r="Y198" s="10">
        <v>10.3698811096433</v>
      </c>
      <c r="Z198">
        <v>0</v>
      </c>
    </row>
    <row r="199" spans="1:26" ht="15">
      <c r="A199">
        <v>220</v>
      </c>
      <c r="B199" t="s">
        <v>1194</v>
      </c>
      <c r="C199" s="28">
        <v>1</v>
      </c>
      <c r="D199">
        <v>15000</v>
      </c>
      <c r="E199">
        <f t="shared" si="15"/>
        <v>15000</v>
      </c>
      <c r="F199" t="s">
        <v>1201</v>
      </c>
      <c r="G199" s="9" t="str">
        <f t="shared" si="13"/>
        <v>Over 30%</v>
      </c>
      <c r="H199">
        <f>VLOOKUP(G199,'Lookup Tables'!$D$2:$E$6,2,FALSE)</f>
        <v>40</v>
      </c>
      <c r="I199">
        <f t="shared" si="14"/>
        <v>15000</v>
      </c>
      <c r="J199" t="s">
        <v>1201</v>
      </c>
      <c r="K199" t="s">
        <v>1212</v>
      </c>
      <c r="L199" t="s">
        <v>1202</v>
      </c>
      <c r="M199" t="s">
        <v>1228</v>
      </c>
      <c r="N199" t="s">
        <v>1228</v>
      </c>
      <c r="O199" t="s">
        <v>1228</v>
      </c>
      <c r="P199" t="s">
        <v>1197</v>
      </c>
      <c r="Q199" t="s">
        <v>1228</v>
      </c>
      <c r="R199" t="s">
        <v>1236</v>
      </c>
      <c r="S199"/>
      <c r="T199"/>
      <c r="U199">
        <v>2444</v>
      </c>
      <c r="V199" t="s">
        <v>117</v>
      </c>
      <c r="W199" s="10">
        <v>28.5909712722298</v>
      </c>
      <c r="X199" s="10">
        <v>100</v>
      </c>
      <c r="Y199" s="10">
        <v>8.38323353293413</v>
      </c>
      <c r="Z199">
        <v>0</v>
      </c>
    </row>
    <row r="200" spans="1:26" ht="15">
      <c r="A200">
        <v>221</v>
      </c>
      <c r="B200" t="s">
        <v>1207</v>
      </c>
      <c r="C200" s="28">
        <v>0.5</v>
      </c>
      <c r="D200"/>
      <c r="E200" t="str">
        <f t="shared" si="15"/>
        <v/>
      </c>
      <c r="F200"/>
      <c r="G200" s="9">
        <f t="shared" si="13"/>
        <v>0</v>
      </c>
      <c r="H200">
        <f>VLOOKUP(G200,'Lookup Tables'!$D$2:$E$6,2,FALSE)</f>
        <v>0</v>
      </c>
      <c r="I200">
        <f t="shared" si="14"/>
        <v>0</v>
      </c>
      <c r="J200"/>
      <c r="K200"/>
      <c r="L200"/>
      <c r="M200" t="s">
        <v>1197</v>
      </c>
      <c r="N200" t="s">
        <v>1197</v>
      </c>
      <c r="O200" t="s">
        <v>1197</v>
      </c>
      <c r="P200" t="s">
        <v>1197</v>
      </c>
      <c r="Q200" t="s">
        <v>1197</v>
      </c>
      <c r="R200"/>
      <c r="S200"/>
      <c r="T200" t="s">
        <v>1342</v>
      </c>
      <c r="U200">
        <v>81</v>
      </c>
      <c r="V200" t="s">
        <v>129</v>
      </c>
      <c r="W200" s="10">
        <v>2.95652173913043</v>
      </c>
      <c r="X200" s="10">
        <v>0</v>
      </c>
      <c r="Y200" s="10">
        <v>0</v>
      </c>
      <c r="Z200">
        <v>0</v>
      </c>
    </row>
    <row r="201" spans="1:26" ht="15">
      <c r="A201">
        <v>222</v>
      </c>
      <c r="B201" t="s">
        <v>1194</v>
      </c>
      <c r="C201" s="28">
        <v>1</v>
      </c>
      <c r="D201">
        <v>800</v>
      </c>
      <c r="E201">
        <f t="shared" si="15"/>
        <v>800</v>
      </c>
      <c r="F201" t="s">
        <v>1195</v>
      </c>
      <c r="G201" s="9" t="str">
        <f t="shared" si="13"/>
        <v>0-10%</v>
      </c>
      <c r="H201">
        <f>VLOOKUP(G201,'Lookup Tables'!$D$2:$E$6,2,FALSE)</f>
        <v>5</v>
      </c>
      <c r="I201">
        <f t="shared" si="14"/>
        <v>800</v>
      </c>
      <c r="J201" t="s">
        <v>1195</v>
      </c>
      <c r="K201" t="s">
        <v>1195</v>
      </c>
      <c r="L201" t="s">
        <v>1202</v>
      </c>
      <c r="M201" t="s">
        <v>1228</v>
      </c>
      <c r="N201" t="s">
        <v>1228</v>
      </c>
      <c r="O201" t="s">
        <v>1228</v>
      </c>
      <c r="P201" t="s">
        <v>1197</v>
      </c>
      <c r="Q201" t="s">
        <v>1197</v>
      </c>
      <c r="R201" t="s">
        <v>1203</v>
      </c>
      <c r="S201" t="s">
        <v>1343</v>
      </c>
      <c r="T201"/>
      <c r="U201">
        <v>308</v>
      </c>
      <c r="V201" t="s">
        <v>129</v>
      </c>
      <c r="W201" s="10">
        <v>12.9124820659971</v>
      </c>
      <c r="X201" s="10">
        <v>0</v>
      </c>
      <c r="Y201" s="10">
        <v>0</v>
      </c>
      <c r="Z201">
        <v>0</v>
      </c>
    </row>
    <row r="202" spans="1:26" ht="15">
      <c r="A202">
        <v>223</v>
      </c>
      <c r="B202" t="s">
        <v>1194</v>
      </c>
      <c r="C202" s="28">
        <v>1</v>
      </c>
      <c r="D202">
        <v>5000</v>
      </c>
      <c r="E202">
        <f t="shared" si="15"/>
        <v>5000</v>
      </c>
      <c r="F202" t="s">
        <v>1195</v>
      </c>
      <c r="G202" s="9" t="str">
        <f t="shared" si="13"/>
        <v>0-10%</v>
      </c>
      <c r="H202">
        <f>VLOOKUP(G202,'Lookup Tables'!$D$2:$E$6,2,FALSE)</f>
        <v>5</v>
      </c>
      <c r="I202">
        <f t="shared" si="14"/>
        <v>5000</v>
      </c>
      <c r="J202" t="s">
        <v>1210</v>
      </c>
      <c r="K202" t="s">
        <v>1195</v>
      </c>
      <c r="L202" t="s">
        <v>1216</v>
      </c>
      <c r="M202" t="s">
        <v>1197</v>
      </c>
      <c r="N202" t="s">
        <v>1197</v>
      </c>
      <c r="O202" t="s">
        <v>1197</v>
      </c>
      <c r="P202" t="s">
        <v>1197</v>
      </c>
      <c r="Q202" t="s">
        <v>1197</v>
      </c>
      <c r="R202" t="s">
        <v>1236</v>
      </c>
      <c r="S202"/>
      <c r="T202"/>
      <c r="U202">
        <v>14415</v>
      </c>
      <c r="V202" t="s">
        <v>1214</v>
      </c>
      <c r="W202" s="10">
        <v>29.1763709506669</v>
      </c>
      <c r="X202" s="10">
        <v>24.7073226719718</v>
      </c>
      <c r="Y202" s="10">
        <v>3.19078947368421</v>
      </c>
      <c r="Z202">
        <v>0</v>
      </c>
    </row>
    <row r="203" spans="1:26" ht="15">
      <c r="A203">
        <v>224</v>
      </c>
      <c r="B203"/>
      <c r="C203" s="28">
        <v>0</v>
      </c>
      <c r="D203"/>
      <c r="E203" t="str">
        <f t="shared" si="15"/>
        <v/>
      </c>
      <c r="F203" t="s">
        <v>1195</v>
      </c>
      <c r="G203" s="9">
        <f t="shared" si="13"/>
        <v>0</v>
      </c>
      <c r="H203">
        <f>VLOOKUP(G203,'Lookup Tables'!$D$2:$E$6,2,FALSE)</f>
        <v>0</v>
      </c>
      <c r="I203">
        <f t="shared" si="14"/>
        <v>0</v>
      </c>
      <c r="J203" t="s">
        <v>1195</v>
      </c>
      <c r="K203" t="s">
        <v>1195</v>
      </c>
      <c r="L203" t="s">
        <v>1196</v>
      </c>
      <c r="M203" t="s">
        <v>1197</v>
      </c>
      <c r="N203" t="s">
        <v>1197</v>
      </c>
      <c r="O203" t="s">
        <v>1197</v>
      </c>
      <c r="P203" t="s">
        <v>1197</v>
      </c>
      <c r="Q203" t="s">
        <v>1197</v>
      </c>
      <c r="R203"/>
      <c r="S203"/>
      <c r="T203"/>
      <c r="U203">
        <v>55</v>
      </c>
      <c r="V203" t="s">
        <v>129</v>
      </c>
      <c r="W203" s="10">
        <v>7.47252747252747</v>
      </c>
      <c r="X203" s="10">
        <v>0</v>
      </c>
      <c r="Y203" s="10">
        <v>0</v>
      </c>
      <c r="Z203">
        <v>0</v>
      </c>
    </row>
    <row r="204" spans="1:26" ht="15">
      <c r="A204">
        <v>225</v>
      </c>
      <c r="B204" t="s">
        <v>1194</v>
      </c>
      <c r="C204" s="28">
        <v>1</v>
      </c>
      <c r="D204"/>
      <c r="E204" t="str">
        <f t="shared" si="15"/>
        <v/>
      </c>
      <c r="F204" t="s">
        <v>1195</v>
      </c>
      <c r="G204" s="9">
        <f aca="true" t="shared" si="16" ref="G204:G214">IF(AND(OR(D204=0,ISBLANK(D204)),OR(F204="0-10%",ISBLANK(F204))),0,F204)</f>
        <v>0</v>
      </c>
      <c r="H204">
        <f>VLOOKUP(G204,'Lookup Tables'!$D$2:$E$6,2,FALSE)</f>
        <v>0</v>
      </c>
      <c r="I204">
        <f aca="true" t="shared" si="17" ref="I204:I214">IF(H204=0,0,E204)</f>
        <v>0</v>
      </c>
      <c r="J204" t="s">
        <v>1195</v>
      </c>
      <c r="K204" t="s">
        <v>1212</v>
      </c>
      <c r="L204" t="s">
        <v>1202</v>
      </c>
      <c r="M204" t="s">
        <v>1197</v>
      </c>
      <c r="N204" t="s">
        <v>1197</v>
      </c>
      <c r="O204" t="s">
        <v>1197</v>
      </c>
      <c r="P204" t="s">
        <v>1197</v>
      </c>
      <c r="Q204" t="s">
        <v>1197</v>
      </c>
      <c r="R204"/>
      <c r="S204"/>
      <c r="T204"/>
      <c r="U204">
        <v>132916</v>
      </c>
      <c r="V204" t="s">
        <v>1234</v>
      </c>
      <c r="W204" s="10">
        <v>8.57192135219041</v>
      </c>
      <c r="X204" s="10">
        <v>43.2144332025604</v>
      </c>
      <c r="Y204" s="10">
        <v>1.92838310135508</v>
      </c>
      <c r="Z204">
        <v>0</v>
      </c>
    </row>
    <row r="205" spans="1:26" ht="15">
      <c r="A205">
        <v>226</v>
      </c>
      <c r="B205" t="s">
        <v>1194</v>
      </c>
      <c r="C205" s="28">
        <v>1</v>
      </c>
      <c r="D205">
        <v>2890</v>
      </c>
      <c r="E205">
        <f t="shared" si="15"/>
        <v>2890</v>
      </c>
      <c r="F205" t="s">
        <v>1195</v>
      </c>
      <c r="G205" s="9" t="str">
        <f t="shared" si="16"/>
        <v>0-10%</v>
      </c>
      <c r="H205">
        <f>VLOOKUP(G205,'Lookup Tables'!$D$2:$E$6,2,FALSE)</f>
        <v>5</v>
      </c>
      <c r="I205">
        <f t="shared" si="17"/>
        <v>2890</v>
      </c>
      <c r="J205" t="s">
        <v>1195</v>
      </c>
      <c r="K205" t="s">
        <v>1212</v>
      </c>
      <c r="L205" t="s">
        <v>1202</v>
      </c>
      <c r="M205" t="s">
        <v>1197</v>
      </c>
      <c r="N205" t="s">
        <v>1197</v>
      </c>
      <c r="O205" t="s">
        <v>1197</v>
      </c>
      <c r="P205" t="s">
        <v>1197</v>
      </c>
      <c r="Q205" t="s">
        <v>1197</v>
      </c>
      <c r="R205"/>
      <c r="S205"/>
      <c r="T205" t="s">
        <v>1344</v>
      </c>
      <c r="U205">
        <v>550</v>
      </c>
      <c r="V205" t="s">
        <v>117</v>
      </c>
      <c r="W205" s="10">
        <v>32.4324324324324</v>
      </c>
      <c r="X205" s="10">
        <v>100</v>
      </c>
      <c r="Y205" s="10">
        <v>9.80392156862745</v>
      </c>
      <c r="Z205">
        <v>0</v>
      </c>
    </row>
    <row r="206" spans="1:26" ht="15">
      <c r="A206">
        <v>227</v>
      </c>
      <c r="B206"/>
      <c r="C206" s="28">
        <v>0</v>
      </c>
      <c r="D206"/>
      <c r="E206" t="str">
        <f t="shared" si="15"/>
        <v/>
      </c>
      <c r="F206"/>
      <c r="G206" s="9">
        <f t="shared" si="16"/>
        <v>0</v>
      </c>
      <c r="H206">
        <f>VLOOKUP(G206,'Lookup Tables'!$D$2:$E$6,2,FALSE)</f>
        <v>0</v>
      </c>
      <c r="I206">
        <f t="shared" si="17"/>
        <v>0</v>
      </c>
      <c r="J206"/>
      <c r="K206"/>
      <c r="L206"/>
      <c r="M206" t="s">
        <v>1197</v>
      </c>
      <c r="N206" t="s">
        <v>1197</v>
      </c>
      <c r="O206" t="s">
        <v>1197</v>
      </c>
      <c r="P206" t="s">
        <v>1197</v>
      </c>
      <c r="Q206" t="s">
        <v>1197</v>
      </c>
      <c r="R206"/>
      <c r="S206"/>
      <c r="T206"/>
      <c r="U206">
        <v>860</v>
      </c>
      <c r="V206" t="s">
        <v>117</v>
      </c>
      <c r="W206" s="10">
        <v>16.7088607594937</v>
      </c>
      <c r="X206" s="10">
        <v>0</v>
      </c>
      <c r="Y206" s="10">
        <v>0.881057268722467</v>
      </c>
      <c r="Z206">
        <v>0</v>
      </c>
    </row>
    <row r="207" spans="1:26" ht="15">
      <c r="A207">
        <v>228</v>
      </c>
      <c r="B207" t="s">
        <v>1194</v>
      </c>
      <c r="C207" s="28">
        <v>1</v>
      </c>
      <c r="D207">
        <v>0</v>
      </c>
      <c r="E207">
        <f t="shared" si="15"/>
        <v>0</v>
      </c>
      <c r="F207" t="s">
        <v>1195</v>
      </c>
      <c r="G207" s="9">
        <f t="shared" si="16"/>
        <v>0</v>
      </c>
      <c r="H207">
        <f>VLOOKUP(G207,'Lookup Tables'!$D$2:$E$6,2,FALSE)</f>
        <v>0</v>
      </c>
      <c r="I207">
        <f t="shared" si="17"/>
        <v>0</v>
      </c>
      <c r="J207" t="s">
        <v>1195</v>
      </c>
      <c r="K207" t="s">
        <v>1195</v>
      </c>
      <c r="L207" t="s">
        <v>1196</v>
      </c>
      <c r="M207" t="s">
        <v>1197</v>
      </c>
      <c r="N207" t="s">
        <v>1197</v>
      </c>
      <c r="O207" t="s">
        <v>1197</v>
      </c>
      <c r="P207" t="s">
        <v>1197</v>
      </c>
      <c r="Q207" t="s">
        <v>1197</v>
      </c>
      <c r="R207"/>
      <c r="S207" t="s">
        <v>1345</v>
      </c>
      <c r="T207" t="s">
        <v>1346</v>
      </c>
      <c r="U207">
        <v>46315</v>
      </c>
      <c r="V207" t="s">
        <v>1214</v>
      </c>
      <c r="W207" s="10">
        <v>22.2222222222222</v>
      </c>
      <c r="X207" s="10">
        <v>44.5520200962948</v>
      </c>
      <c r="Y207" s="10">
        <v>0</v>
      </c>
      <c r="Z207">
        <v>0</v>
      </c>
    </row>
    <row r="208" spans="1:26" ht="15">
      <c r="A208">
        <v>229</v>
      </c>
      <c r="B208" t="s">
        <v>1194</v>
      </c>
      <c r="C208" s="28">
        <v>1</v>
      </c>
      <c r="D208">
        <v>4000</v>
      </c>
      <c r="E208">
        <f t="shared" si="15"/>
        <v>4000</v>
      </c>
      <c r="F208" t="s">
        <v>1195</v>
      </c>
      <c r="G208" s="9" t="str">
        <f t="shared" si="16"/>
        <v>0-10%</v>
      </c>
      <c r="H208">
        <f>VLOOKUP(G208,'Lookup Tables'!$D$2:$E$6,2,FALSE)</f>
        <v>5</v>
      </c>
      <c r="I208">
        <f t="shared" si="17"/>
        <v>4000</v>
      </c>
      <c r="J208" t="s">
        <v>1195</v>
      </c>
      <c r="K208" t="s">
        <v>1195</v>
      </c>
      <c r="L208" t="s">
        <v>1216</v>
      </c>
      <c r="M208" t="s">
        <v>1197</v>
      </c>
      <c r="N208" t="s">
        <v>1197</v>
      </c>
      <c r="O208" t="s">
        <v>1197</v>
      </c>
      <c r="P208" t="s">
        <v>1228</v>
      </c>
      <c r="Q208" t="s">
        <v>1197</v>
      </c>
      <c r="R208"/>
      <c r="S208"/>
      <c r="T208"/>
      <c r="U208">
        <v>1450</v>
      </c>
      <c r="V208" t="s">
        <v>117</v>
      </c>
      <c r="W208" s="10"/>
      <c r="Y208" s="10">
        <v>6.21468926553672</v>
      </c>
      <c r="Z208">
        <v>0</v>
      </c>
    </row>
    <row r="209" spans="1:26" ht="15">
      <c r="A209">
        <v>231</v>
      </c>
      <c r="B209" t="s">
        <v>1194</v>
      </c>
      <c r="C209" s="28">
        <v>1</v>
      </c>
      <c r="D209"/>
      <c r="E209" t="str">
        <f t="shared" si="15"/>
        <v/>
      </c>
      <c r="F209" t="s">
        <v>1195</v>
      </c>
      <c r="G209" s="9">
        <f t="shared" si="16"/>
        <v>0</v>
      </c>
      <c r="H209">
        <f>VLOOKUP(G209,'Lookup Tables'!$D$2:$E$6,2,FALSE)</f>
        <v>0</v>
      </c>
      <c r="I209">
        <f t="shared" si="17"/>
        <v>0</v>
      </c>
      <c r="J209" t="s">
        <v>1195</v>
      </c>
      <c r="K209" t="s">
        <v>1212</v>
      </c>
      <c r="L209" t="s">
        <v>1216</v>
      </c>
      <c r="M209" t="s">
        <v>1197</v>
      </c>
      <c r="N209" t="s">
        <v>1197</v>
      </c>
      <c r="O209" t="s">
        <v>1197</v>
      </c>
      <c r="P209" t="s">
        <v>1197</v>
      </c>
      <c r="Q209" t="s">
        <v>1197</v>
      </c>
      <c r="R209"/>
      <c r="S209"/>
      <c r="T209"/>
      <c r="U209">
        <v>32212</v>
      </c>
      <c r="V209" t="s">
        <v>1214</v>
      </c>
      <c r="W209" s="10">
        <v>10.1020227634605</v>
      </c>
      <c r="X209" s="10">
        <v>0</v>
      </c>
      <c r="Y209" s="10">
        <v>8.40044952238247</v>
      </c>
      <c r="Z209">
        <v>0</v>
      </c>
    </row>
    <row r="210" spans="1:26" ht="15">
      <c r="A210">
        <v>232</v>
      </c>
      <c r="B210" t="s">
        <v>1347</v>
      </c>
      <c r="C210" s="28">
        <v>0.0833333333333333</v>
      </c>
      <c r="D210">
        <v>10794.46</v>
      </c>
      <c r="E210">
        <f t="shared" si="15"/>
        <v>899.538333333333</v>
      </c>
      <c r="F210" t="s">
        <v>1195</v>
      </c>
      <c r="G210" s="9" t="str">
        <f t="shared" si="16"/>
        <v>0-10%</v>
      </c>
      <c r="H210">
        <f>VLOOKUP(G210,'Lookup Tables'!$D$2:$E$6,2,FALSE)</f>
        <v>5</v>
      </c>
      <c r="I210">
        <f t="shared" si="17"/>
        <v>899.538333333333</v>
      </c>
      <c r="J210" t="s">
        <v>1195</v>
      </c>
      <c r="K210" t="s">
        <v>1195</v>
      </c>
      <c r="L210" t="s">
        <v>1202</v>
      </c>
      <c r="M210" t="s">
        <v>1197</v>
      </c>
      <c r="N210" t="s">
        <v>1197</v>
      </c>
      <c r="O210" t="s">
        <v>1197</v>
      </c>
      <c r="P210" t="s">
        <v>1197</v>
      </c>
      <c r="Q210" t="s">
        <v>1197</v>
      </c>
      <c r="R210"/>
      <c r="S210" t="s">
        <v>457</v>
      </c>
      <c r="T210"/>
      <c r="U210">
        <v>995</v>
      </c>
      <c r="V210" t="s">
        <v>117</v>
      </c>
      <c r="W210" s="10">
        <v>18.5483870967742</v>
      </c>
      <c r="X210" s="10">
        <v>0</v>
      </c>
      <c r="Y210" s="10">
        <v>3.04878048780488</v>
      </c>
      <c r="Z210">
        <v>0</v>
      </c>
    </row>
    <row r="211" spans="1:26" ht="15">
      <c r="A211">
        <v>233</v>
      </c>
      <c r="B211"/>
      <c r="C211" s="28">
        <v>0</v>
      </c>
      <c r="D211"/>
      <c r="E211" t="str">
        <f t="shared" si="15"/>
        <v/>
      </c>
      <c r="F211"/>
      <c r="G211" s="9">
        <f t="shared" si="16"/>
        <v>0</v>
      </c>
      <c r="H211">
        <f>VLOOKUP(G211,'Lookup Tables'!$D$2:$E$6,2,FALSE)</f>
        <v>0</v>
      </c>
      <c r="I211">
        <f t="shared" si="17"/>
        <v>0</v>
      </c>
      <c r="J211"/>
      <c r="K211"/>
      <c r="L211"/>
      <c r="M211" t="s">
        <v>1197</v>
      </c>
      <c r="N211" t="s">
        <v>1197</v>
      </c>
      <c r="O211" t="s">
        <v>1197</v>
      </c>
      <c r="P211" t="s">
        <v>1197</v>
      </c>
      <c r="Q211" t="s">
        <v>1197</v>
      </c>
      <c r="R211"/>
      <c r="S211"/>
      <c r="T211"/>
      <c r="U211">
        <v>400</v>
      </c>
      <c r="V211" t="s">
        <v>129</v>
      </c>
      <c r="W211" s="10">
        <v>29.0540540540541</v>
      </c>
      <c r="X211" s="10">
        <v>100</v>
      </c>
      <c r="Y211" s="10">
        <v>100</v>
      </c>
      <c r="Z211">
        <v>0</v>
      </c>
    </row>
    <row r="212" spans="1:26" ht="15">
      <c r="A212">
        <v>234</v>
      </c>
      <c r="B212" t="s">
        <v>1207</v>
      </c>
      <c r="C212" s="28">
        <v>0.5</v>
      </c>
      <c r="D212"/>
      <c r="E212" t="str">
        <f t="shared" si="15"/>
        <v/>
      </c>
      <c r="F212" t="s">
        <v>1195</v>
      </c>
      <c r="G212" s="9">
        <f t="shared" si="16"/>
        <v>0</v>
      </c>
      <c r="H212">
        <f>VLOOKUP(G212,'Lookup Tables'!$D$2:$E$6,2,FALSE)</f>
        <v>0</v>
      </c>
      <c r="I212">
        <f t="shared" si="17"/>
        <v>0</v>
      </c>
      <c r="J212" t="s">
        <v>1195</v>
      </c>
      <c r="K212" t="s">
        <v>1212</v>
      </c>
      <c r="L212" t="s">
        <v>1208</v>
      </c>
      <c r="M212" t="s">
        <v>1197</v>
      </c>
      <c r="N212" t="s">
        <v>1197</v>
      </c>
      <c r="O212" t="s">
        <v>1197</v>
      </c>
      <c r="P212" t="s">
        <v>1197</v>
      </c>
      <c r="Q212" t="s">
        <v>1197</v>
      </c>
      <c r="R212"/>
      <c r="S212"/>
      <c r="T212"/>
      <c r="U212">
        <v>42067</v>
      </c>
      <c r="V212" t="s">
        <v>1214</v>
      </c>
      <c r="W212" s="10">
        <v>10.6934476170806</v>
      </c>
      <c r="X212" s="10">
        <v>0.161804817160557</v>
      </c>
      <c r="Y212" s="10">
        <v>5.20267446719599</v>
      </c>
      <c r="Z212">
        <v>0</v>
      </c>
    </row>
    <row r="213" spans="1:26" ht="15">
      <c r="A213">
        <v>236</v>
      </c>
      <c r="B213" t="s">
        <v>1194</v>
      </c>
      <c r="C213" s="28">
        <v>1</v>
      </c>
      <c r="D213">
        <v>1000</v>
      </c>
      <c r="E213">
        <f t="shared" si="15"/>
        <v>1000</v>
      </c>
      <c r="F213" t="s">
        <v>1195</v>
      </c>
      <c r="G213" s="9" t="str">
        <f t="shared" si="16"/>
        <v>0-10%</v>
      </c>
      <c r="H213">
        <f>VLOOKUP(G213,'Lookup Tables'!$D$2:$E$6,2,FALSE)</f>
        <v>5</v>
      </c>
      <c r="I213">
        <f t="shared" si="17"/>
        <v>1000</v>
      </c>
      <c r="J213" t="s">
        <v>1195</v>
      </c>
      <c r="K213" t="s">
        <v>1195</v>
      </c>
      <c r="L213" t="s">
        <v>1202</v>
      </c>
      <c r="M213" t="s">
        <v>1197</v>
      </c>
      <c r="N213" t="s">
        <v>1197</v>
      </c>
      <c r="O213" t="s">
        <v>1197</v>
      </c>
      <c r="P213" t="s">
        <v>1197</v>
      </c>
      <c r="Q213" t="s">
        <v>1197</v>
      </c>
      <c r="R213"/>
      <c r="S213"/>
      <c r="T213"/>
      <c r="U213">
        <v>735</v>
      </c>
      <c r="V213" t="s">
        <v>117</v>
      </c>
      <c r="W213" s="10">
        <v>28.0551905387648</v>
      </c>
      <c r="X213" s="10">
        <v>0</v>
      </c>
      <c r="Y213" s="10">
        <v>0</v>
      </c>
      <c r="Z213">
        <v>0</v>
      </c>
    </row>
    <row r="214" spans="1:26" ht="15">
      <c r="A214">
        <v>237</v>
      </c>
      <c r="B214"/>
      <c r="C214" s="28">
        <v>0</v>
      </c>
      <c r="D214"/>
      <c r="E214" t="str">
        <f t="shared" si="15"/>
        <v/>
      </c>
      <c r="F214"/>
      <c r="G214" s="9">
        <f t="shared" si="16"/>
        <v>0</v>
      </c>
      <c r="H214">
        <f>VLOOKUP(G214,'Lookup Tables'!$D$2:$E$6,2,FALSE)</f>
        <v>0</v>
      </c>
      <c r="I214">
        <f t="shared" si="17"/>
        <v>0</v>
      </c>
      <c r="J214"/>
      <c r="K214"/>
      <c r="L214"/>
      <c r="M214"/>
      <c r="N214" t="s">
        <v>1197</v>
      </c>
      <c r="O214" t="s">
        <v>1197</v>
      </c>
      <c r="P214" t="s">
        <v>1197</v>
      </c>
      <c r="Q214" t="s">
        <v>1197</v>
      </c>
      <c r="R214"/>
      <c r="S214"/>
      <c r="T214"/>
      <c r="U214">
        <v>92</v>
      </c>
      <c r="V214" t="s">
        <v>129</v>
      </c>
      <c r="W214" s="10">
        <v>33.9928057553957</v>
      </c>
      <c r="X214" s="10">
        <v>0</v>
      </c>
      <c r="Y214" s="10">
        <v>0</v>
      </c>
      <c r="Z214">
        <v>0</v>
      </c>
    </row>
    <row r="215" spans="2:22" ht="15">
      <c r="B215" s="20"/>
      <c r="C215" s="34"/>
      <c r="D215" s="19"/>
      <c r="E215" s="19"/>
      <c r="F215" s="19"/>
      <c r="J215" s="19"/>
      <c r="K215" s="19"/>
      <c r="L215" s="19"/>
      <c r="M215" s="19"/>
      <c r="N215" s="19"/>
      <c r="O215" s="19"/>
      <c r="P215" s="19"/>
      <c r="Q215" s="19"/>
      <c r="R215" s="19"/>
      <c r="S215" s="19"/>
      <c r="T215" s="19"/>
      <c r="U215" s="19"/>
      <c r="V215" s="19"/>
    </row>
    <row r="216" spans="2:22" ht="15">
      <c r="B216" s="20"/>
      <c r="C216" s="34"/>
      <c r="D216" s="19"/>
      <c r="E216" s="19"/>
      <c r="F216" s="19"/>
      <c r="J216" s="19"/>
      <c r="K216" s="19"/>
      <c r="L216" s="19"/>
      <c r="M216" s="19"/>
      <c r="N216" s="19"/>
      <c r="O216" s="19"/>
      <c r="P216" s="19"/>
      <c r="Q216" s="19"/>
      <c r="R216" s="19"/>
      <c r="S216" s="19"/>
      <c r="T216" s="19"/>
      <c r="U216" s="19"/>
      <c r="V216" s="19"/>
    </row>
    <row r="217" spans="2:22" ht="15">
      <c r="B217" s="20"/>
      <c r="C217" s="34"/>
      <c r="D217" s="19"/>
      <c r="E217" s="19"/>
      <c r="F217" s="19"/>
      <c r="J217" s="19"/>
      <c r="K217" s="19"/>
      <c r="L217" s="19"/>
      <c r="M217" s="19"/>
      <c r="N217" s="19"/>
      <c r="O217" s="19"/>
      <c r="P217" s="19"/>
      <c r="Q217" s="19"/>
      <c r="R217" s="19"/>
      <c r="S217" s="19"/>
      <c r="T217" s="19"/>
      <c r="U217" s="19"/>
      <c r="V217" s="19"/>
    </row>
    <row r="218" spans="2:22" ht="15">
      <c r="B218" s="20"/>
      <c r="C218" s="34"/>
      <c r="D218" s="19"/>
      <c r="E218" s="19"/>
      <c r="F218" s="19"/>
      <c r="J218" s="19"/>
      <c r="K218" s="19"/>
      <c r="L218" s="19"/>
      <c r="M218" s="19"/>
      <c r="N218" s="19"/>
      <c r="O218" s="19"/>
      <c r="P218" s="19"/>
      <c r="Q218" s="19"/>
      <c r="R218" s="19"/>
      <c r="S218" s="19"/>
      <c r="T218" s="19"/>
      <c r="U218" s="19"/>
      <c r="V218" s="19"/>
    </row>
    <row r="219" spans="2:22" ht="15">
      <c r="B219" s="20"/>
      <c r="C219" s="34"/>
      <c r="D219" s="19"/>
      <c r="E219" s="19"/>
      <c r="F219" s="19"/>
      <c r="J219" s="19"/>
      <c r="K219" s="19"/>
      <c r="L219" s="19"/>
      <c r="M219" s="19"/>
      <c r="N219" s="19"/>
      <c r="O219" s="19"/>
      <c r="P219" s="19"/>
      <c r="Q219" s="19"/>
      <c r="R219" s="19"/>
      <c r="S219" s="19"/>
      <c r="T219" s="19"/>
      <c r="U219" s="19"/>
      <c r="V219" s="19"/>
    </row>
    <row r="220" spans="2:22" ht="15">
      <c r="B220" s="20"/>
      <c r="C220" s="34"/>
      <c r="D220" s="19"/>
      <c r="E220" s="19"/>
      <c r="F220" s="19"/>
      <c r="J220" s="19"/>
      <c r="K220" s="19"/>
      <c r="L220" s="19"/>
      <c r="M220" s="19"/>
      <c r="N220" s="19"/>
      <c r="O220" s="19"/>
      <c r="P220" s="19"/>
      <c r="Q220" s="19"/>
      <c r="R220" s="19"/>
      <c r="S220" s="19"/>
      <c r="T220" s="19"/>
      <c r="U220" s="19"/>
      <c r="V220" s="19"/>
    </row>
    <row r="221" spans="2:22" ht="15">
      <c r="B221" s="20"/>
      <c r="C221" s="34"/>
      <c r="D221" s="19"/>
      <c r="E221" s="19"/>
      <c r="F221" s="19"/>
      <c r="J221" s="19"/>
      <c r="K221" s="19"/>
      <c r="L221" s="19"/>
      <c r="M221" s="19"/>
      <c r="N221" s="19"/>
      <c r="O221" s="19"/>
      <c r="P221" s="19"/>
      <c r="Q221" s="19"/>
      <c r="R221" s="19"/>
      <c r="S221" s="19"/>
      <c r="T221" s="19"/>
      <c r="U221" s="19"/>
      <c r="V221" s="19"/>
    </row>
    <row r="222" spans="2:22" ht="15">
      <c r="B222" s="20"/>
      <c r="C222" s="34"/>
      <c r="D222" s="19"/>
      <c r="E222" s="19"/>
      <c r="F222" s="19"/>
      <c r="J222" s="19"/>
      <c r="K222" s="19"/>
      <c r="L222" s="19"/>
      <c r="M222" s="19"/>
      <c r="N222" s="19"/>
      <c r="O222" s="19"/>
      <c r="P222" s="19"/>
      <c r="Q222" s="19"/>
      <c r="R222" s="19"/>
      <c r="S222" s="19"/>
      <c r="T222" s="19"/>
      <c r="U222" s="19"/>
      <c r="V222" s="19"/>
    </row>
    <row r="223" spans="2:22" ht="15">
      <c r="B223" s="20"/>
      <c r="C223" s="34"/>
      <c r="D223" s="19"/>
      <c r="E223" s="19"/>
      <c r="F223" s="19"/>
      <c r="J223" s="19"/>
      <c r="K223" s="19"/>
      <c r="L223" s="19"/>
      <c r="M223" s="19"/>
      <c r="N223" s="19"/>
      <c r="O223" s="19"/>
      <c r="P223" s="19"/>
      <c r="Q223" s="19"/>
      <c r="R223" s="19"/>
      <c r="S223" s="19"/>
      <c r="T223" s="19"/>
      <c r="U223" s="19"/>
      <c r="V223" s="19"/>
    </row>
    <row r="224" spans="2:22" ht="15">
      <c r="B224" s="20"/>
      <c r="C224" s="34"/>
      <c r="D224" s="19"/>
      <c r="E224" s="19"/>
      <c r="F224" s="19"/>
      <c r="J224" s="19"/>
      <c r="K224" s="19"/>
      <c r="L224" s="19"/>
      <c r="M224" s="19"/>
      <c r="N224" s="19"/>
      <c r="O224" s="19"/>
      <c r="P224" s="19"/>
      <c r="Q224" s="19"/>
      <c r="R224" s="19"/>
      <c r="S224" s="19"/>
      <c r="T224" s="19"/>
      <c r="U224" s="19"/>
      <c r="V224" s="19"/>
    </row>
    <row r="225" spans="2:22" ht="15">
      <c r="B225" s="20"/>
      <c r="C225" s="34"/>
      <c r="D225" s="19"/>
      <c r="E225" s="19"/>
      <c r="F225" s="19"/>
      <c r="J225" s="19"/>
      <c r="K225" s="19"/>
      <c r="L225" s="19"/>
      <c r="M225" s="19"/>
      <c r="N225" s="19"/>
      <c r="O225" s="19"/>
      <c r="P225" s="19"/>
      <c r="Q225" s="19"/>
      <c r="R225" s="19"/>
      <c r="S225" s="19"/>
      <c r="T225" s="19"/>
      <c r="U225" s="19"/>
      <c r="V225" s="19"/>
    </row>
    <row r="226" spans="2:22" ht="15">
      <c r="B226" s="20"/>
      <c r="C226" s="34"/>
      <c r="D226" s="19"/>
      <c r="E226" s="19"/>
      <c r="F226" s="19"/>
      <c r="J226" s="19"/>
      <c r="K226" s="19"/>
      <c r="L226" s="19"/>
      <c r="M226" s="19"/>
      <c r="N226" s="19"/>
      <c r="O226" s="19"/>
      <c r="P226" s="19"/>
      <c r="Q226" s="19"/>
      <c r="R226" s="19"/>
      <c r="S226" s="19"/>
      <c r="T226" s="19"/>
      <c r="U226" s="19"/>
      <c r="V226" s="19"/>
    </row>
    <row r="227" spans="2:22" ht="15">
      <c r="B227" s="20"/>
      <c r="C227" s="34"/>
      <c r="D227" s="19"/>
      <c r="E227" s="19"/>
      <c r="F227" s="19"/>
      <c r="J227" s="19"/>
      <c r="K227" s="19"/>
      <c r="L227" s="19"/>
      <c r="M227" s="19"/>
      <c r="N227" s="19"/>
      <c r="O227" s="19"/>
      <c r="P227" s="19"/>
      <c r="Q227" s="19"/>
      <c r="R227" s="19"/>
      <c r="S227" s="19"/>
      <c r="T227" s="19"/>
      <c r="U227" s="19"/>
      <c r="V227" s="19"/>
    </row>
    <row r="228" spans="2:22" ht="15">
      <c r="B228" s="20"/>
      <c r="C228" s="34"/>
      <c r="D228" s="19"/>
      <c r="E228" s="19"/>
      <c r="F228" s="19"/>
      <c r="J228" s="19"/>
      <c r="K228" s="19"/>
      <c r="L228" s="19"/>
      <c r="M228" s="19"/>
      <c r="N228" s="19"/>
      <c r="O228" s="19"/>
      <c r="P228" s="19"/>
      <c r="Q228" s="19"/>
      <c r="R228" s="19"/>
      <c r="S228" s="19"/>
      <c r="T228" s="19"/>
      <c r="U228" s="19"/>
      <c r="V228" s="19"/>
    </row>
    <row r="229" spans="2:22" ht="15">
      <c r="B229" s="20"/>
      <c r="C229" s="34"/>
      <c r="D229" s="19"/>
      <c r="E229" s="19"/>
      <c r="F229" s="19"/>
      <c r="J229" s="19"/>
      <c r="K229" s="19"/>
      <c r="L229" s="19"/>
      <c r="M229" s="19"/>
      <c r="N229" s="19"/>
      <c r="O229" s="19"/>
      <c r="P229" s="19"/>
      <c r="Q229" s="19"/>
      <c r="R229" s="19"/>
      <c r="S229" s="19"/>
      <c r="T229" s="19"/>
      <c r="U229" s="19"/>
      <c r="V229" s="19"/>
    </row>
    <row r="230" spans="2:22" ht="15">
      <c r="B230" s="20"/>
      <c r="C230" s="34"/>
      <c r="D230" s="19"/>
      <c r="E230" s="19"/>
      <c r="F230" s="19"/>
      <c r="J230" s="19"/>
      <c r="K230" s="21"/>
      <c r="L230" s="19"/>
      <c r="M230" s="19"/>
      <c r="N230" s="19"/>
      <c r="O230" s="19"/>
      <c r="P230" s="19"/>
      <c r="Q230" s="19"/>
      <c r="R230" s="19"/>
      <c r="S230" s="19"/>
      <c r="T230" s="19"/>
      <c r="U230" s="19"/>
      <c r="V230" s="19"/>
    </row>
    <row r="231" spans="2:22" ht="15">
      <c r="B231" s="20"/>
      <c r="C231" s="34"/>
      <c r="D231" s="19"/>
      <c r="E231" s="19"/>
      <c r="F231" s="19"/>
      <c r="J231" s="19"/>
      <c r="K231" s="19"/>
      <c r="L231" s="19"/>
      <c r="M231" s="19"/>
      <c r="N231" s="19"/>
      <c r="O231" s="19"/>
      <c r="P231" s="19"/>
      <c r="Q231" s="19"/>
      <c r="R231" s="19"/>
      <c r="S231" s="19"/>
      <c r="T231" s="19"/>
      <c r="U231" s="19"/>
      <c r="V231" s="19"/>
    </row>
    <row r="232" spans="2:22" ht="15">
      <c r="B232" s="20"/>
      <c r="C232" s="34"/>
      <c r="D232" s="19"/>
      <c r="E232" s="19"/>
      <c r="F232" s="19"/>
      <c r="J232" s="19"/>
      <c r="K232" s="19"/>
      <c r="L232" s="19"/>
      <c r="M232" s="19"/>
      <c r="N232" s="19"/>
      <c r="O232" s="19"/>
      <c r="P232" s="19"/>
      <c r="Q232" s="19"/>
      <c r="R232" s="19"/>
      <c r="S232" s="19"/>
      <c r="T232" s="19"/>
      <c r="U232" s="19"/>
      <c r="V232" s="19"/>
    </row>
    <row r="233" spans="2:22" ht="15">
      <c r="B233" s="20"/>
      <c r="C233" s="34"/>
      <c r="D233" s="19"/>
      <c r="E233" s="19"/>
      <c r="F233" s="19"/>
      <c r="J233" s="19"/>
      <c r="K233" s="19"/>
      <c r="L233" s="19"/>
      <c r="M233" s="19"/>
      <c r="N233" s="19"/>
      <c r="O233" s="19"/>
      <c r="P233" s="19"/>
      <c r="Q233" s="19"/>
      <c r="R233" s="19"/>
      <c r="S233" s="19"/>
      <c r="T233" s="19"/>
      <c r="U233" s="19"/>
      <c r="V233" s="19"/>
    </row>
    <row r="234" spans="2:22" ht="15">
      <c r="B234" s="20"/>
      <c r="C234" s="34"/>
      <c r="D234" s="19"/>
      <c r="E234" s="19"/>
      <c r="F234" s="19"/>
      <c r="J234" s="19"/>
      <c r="K234" s="19"/>
      <c r="L234" s="19"/>
      <c r="M234" s="19"/>
      <c r="N234" s="19"/>
      <c r="O234" s="19"/>
      <c r="P234" s="19"/>
      <c r="Q234" s="19"/>
      <c r="R234" s="19"/>
      <c r="S234" s="19"/>
      <c r="T234" s="19"/>
      <c r="U234" s="19"/>
      <c r="V234" s="19"/>
    </row>
    <row r="235" spans="2:22" ht="15">
      <c r="B235" s="20"/>
      <c r="C235" s="34"/>
      <c r="D235" s="19"/>
      <c r="E235" s="19"/>
      <c r="F235" s="19"/>
      <c r="J235" s="19"/>
      <c r="K235" s="19"/>
      <c r="L235" s="19"/>
      <c r="M235" s="19"/>
      <c r="N235" s="19"/>
      <c r="O235" s="19"/>
      <c r="P235" s="19"/>
      <c r="Q235" s="19"/>
      <c r="R235" s="19"/>
      <c r="S235" s="19"/>
      <c r="T235" s="19"/>
      <c r="U235" s="19"/>
      <c r="V235" s="19"/>
    </row>
    <row r="236" spans="2:22" ht="15">
      <c r="B236" s="20"/>
      <c r="C236" s="34"/>
      <c r="D236" s="19"/>
      <c r="E236" s="19"/>
      <c r="F236" s="19"/>
      <c r="J236" s="19"/>
      <c r="K236" s="19"/>
      <c r="L236" s="19"/>
      <c r="M236" s="19"/>
      <c r="N236" s="19"/>
      <c r="O236" s="19"/>
      <c r="P236" s="19"/>
      <c r="Q236" s="19"/>
      <c r="R236" s="19"/>
      <c r="S236" s="19"/>
      <c r="T236" s="19"/>
      <c r="U236" s="19"/>
      <c r="V236" s="19"/>
    </row>
    <row r="237" spans="2:22" ht="15">
      <c r="B237" s="20"/>
      <c r="C237" s="34"/>
      <c r="D237" s="19"/>
      <c r="E237" s="19"/>
      <c r="F237" s="19"/>
      <c r="J237" s="19"/>
      <c r="K237" s="19"/>
      <c r="L237" s="19"/>
      <c r="M237" s="19"/>
      <c r="N237" s="19"/>
      <c r="O237" s="19"/>
      <c r="P237" s="19"/>
      <c r="Q237" s="19"/>
      <c r="R237" s="19"/>
      <c r="S237" s="19"/>
      <c r="T237" s="19"/>
      <c r="U237" s="19"/>
      <c r="V237" s="19"/>
    </row>
    <row r="238" spans="2:22" ht="15">
      <c r="B238" s="20"/>
      <c r="C238" s="34"/>
      <c r="D238" s="19"/>
      <c r="E238" s="19"/>
      <c r="F238" s="19"/>
      <c r="J238" s="19"/>
      <c r="K238" s="19"/>
      <c r="L238" s="19"/>
      <c r="M238" s="19"/>
      <c r="N238" s="19"/>
      <c r="O238" s="19"/>
      <c r="P238" s="19"/>
      <c r="Q238" s="19"/>
      <c r="R238" s="19"/>
      <c r="S238" s="19"/>
      <c r="T238" s="19"/>
      <c r="U238" s="19"/>
      <c r="V238" s="19"/>
    </row>
  </sheetData>
  <autoFilter ref="A1:Z214"/>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1E448-9656-4D3D-B155-430B00653FE6}">
  <dimension ref="A1:D45"/>
  <sheetViews>
    <sheetView workbookViewId="0" topLeftCell="A1"/>
  </sheetViews>
  <sheetFormatPr defaultColWidth="9.140625" defaultRowHeight="15"/>
  <cols>
    <col min="1" max="1" width="25.00390625" style="0" customWidth="1"/>
    <col min="2" max="2" width="9.8515625" style="0" bestFit="1" customWidth="1"/>
    <col min="3" max="3" width="14.57421875" style="0" bestFit="1" customWidth="1"/>
    <col min="4" max="4" width="23.00390625" style="0" bestFit="1" customWidth="1"/>
  </cols>
  <sheetData>
    <row r="1" spans="1:2" ht="18.95" thickBot="1">
      <c r="A1" s="69" t="s">
        <v>13</v>
      </c>
      <c r="B1" s="54"/>
    </row>
    <row r="2" spans="1:2" ht="15.95" thickBot="1">
      <c r="A2" s="50" t="s">
        <v>1348</v>
      </c>
      <c r="B2" s="52"/>
    </row>
    <row r="3" spans="1:2" ht="15" thickBot="1">
      <c r="A3" s="70" t="s">
        <v>1158</v>
      </c>
      <c r="B3" s="71" t="s">
        <v>1349</v>
      </c>
    </row>
    <row r="4" spans="1:2" ht="15" thickBot="1">
      <c r="A4" s="53"/>
      <c r="B4" s="55"/>
    </row>
    <row r="5" spans="1:2" ht="29.45" thickBot="1">
      <c r="A5" s="89" t="s">
        <v>1350</v>
      </c>
      <c r="B5" s="79" t="s">
        <v>1096</v>
      </c>
    </row>
    <row r="6" spans="1:2" ht="15">
      <c r="A6" s="75">
        <v>0</v>
      </c>
      <c r="B6" s="72">
        <v>73</v>
      </c>
    </row>
    <row r="7" spans="1:2" ht="15">
      <c r="A7" s="76" t="s">
        <v>1195</v>
      </c>
      <c r="B7" s="73">
        <v>29</v>
      </c>
    </row>
    <row r="8" spans="1:2" ht="15">
      <c r="A8" s="76" t="s">
        <v>1210</v>
      </c>
      <c r="B8" s="73">
        <v>12</v>
      </c>
    </row>
    <row r="9" spans="1:2" ht="15">
      <c r="A9" s="76" t="s">
        <v>1200</v>
      </c>
      <c r="B9" s="73">
        <v>3</v>
      </c>
    </row>
    <row r="10" spans="1:2" ht="15" thickBot="1">
      <c r="A10" s="77" t="s">
        <v>1201</v>
      </c>
      <c r="B10" s="73">
        <v>6</v>
      </c>
    </row>
    <row r="11" spans="1:2" ht="15" thickBot="1">
      <c r="A11" s="78" t="s">
        <v>1099</v>
      </c>
      <c r="B11" s="74">
        <v>123</v>
      </c>
    </row>
    <row r="12" ht="15" thickBot="1"/>
    <row r="13" spans="1:2" ht="15.95" thickBot="1">
      <c r="A13" s="64" t="s">
        <v>1351</v>
      </c>
      <c r="B13" s="52"/>
    </row>
    <row r="14" spans="1:2" ht="15" thickBot="1">
      <c r="A14" s="70" t="s">
        <v>1158</v>
      </c>
      <c r="B14" s="71" t="s">
        <v>1349</v>
      </c>
    </row>
    <row r="15" spans="1:2" ht="15" thickBot="1">
      <c r="A15" s="53"/>
      <c r="B15" s="55"/>
    </row>
    <row r="16" spans="1:2" ht="29.45" thickBot="1">
      <c r="A16" s="89" t="s">
        <v>1352</v>
      </c>
      <c r="B16" s="79" t="s">
        <v>1096</v>
      </c>
    </row>
    <row r="17" spans="1:2" ht="15">
      <c r="A17" s="75" t="s">
        <v>1195</v>
      </c>
      <c r="B17" s="72">
        <v>83</v>
      </c>
    </row>
    <row r="18" spans="1:2" ht="15">
      <c r="A18" s="76" t="s">
        <v>1210</v>
      </c>
      <c r="B18" s="73">
        <v>9</v>
      </c>
    </row>
    <row r="19" spans="1:2" ht="15">
      <c r="A19" s="76" t="s">
        <v>1200</v>
      </c>
      <c r="B19" s="73">
        <v>1</v>
      </c>
    </row>
    <row r="20" spans="1:2" ht="15">
      <c r="A20" s="76" t="s">
        <v>1201</v>
      </c>
      <c r="B20" s="73">
        <v>8</v>
      </c>
    </row>
    <row r="21" spans="1:2" ht="15" thickBot="1">
      <c r="A21" s="77" t="s">
        <v>1107</v>
      </c>
      <c r="B21" s="73">
        <v>22</v>
      </c>
    </row>
    <row r="22" spans="1:2" ht="15" thickBot="1">
      <c r="A22" s="78" t="s">
        <v>1099</v>
      </c>
      <c r="B22" s="74">
        <v>123</v>
      </c>
    </row>
    <row r="23" ht="15" thickBot="1"/>
    <row r="24" spans="1:4" ht="15.6">
      <c r="A24" s="50" t="s">
        <v>1353</v>
      </c>
      <c r="B24" s="51"/>
      <c r="C24" s="51"/>
      <c r="D24" s="52"/>
    </row>
    <row r="25" spans="1:4" ht="15" thickBot="1">
      <c r="A25" s="53"/>
      <c r="B25" s="54"/>
      <c r="C25" s="54"/>
      <c r="D25" s="55"/>
    </row>
    <row r="26" spans="1:4" s="17" customFormat="1" ht="29.45" thickBot="1">
      <c r="A26" s="85" t="s">
        <v>1095</v>
      </c>
      <c r="B26" s="86" t="s">
        <v>1096</v>
      </c>
      <c r="C26" s="87" t="s">
        <v>1354</v>
      </c>
      <c r="D26" s="88" t="s">
        <v>1355</v>
      </c>
    </row>
    <row r="27" spans="1:4" ht="15">
      <c r="A27" s="75" t="s">
        <v>129</v>
      </c>
      <c r="B27" s="80">
        <v>57</v>
      </c>
      <c r="C27" s="81">
        <v>2.807017543859649</v>
      </c>
      <c r="D27" s="82">
        <v>273.6547619047618</v>
      </c>
    </row>
    <row r="28" spans="1:4" ht="15">
      <c r="A28" s="76" t="s">
        <v>117</v>
      </c>
      <c r="B28" s="83">
        <v>35</v>
      </c>
      <c r="C28" s="58">
        <v>9.571428571428571</v>
      </c>
      <c r="D28" s="59">
        <v>4605.678434343435</v>
      </c>
    </row>
    <row r="29" spans="1:4" ht="15">
      <c r="A29" s="76" t="s">
        <v>122</v>
      </c>
      <c r="B29" s="83">
        <v>31</v>
      </c>
      <c r="C29" s="58">
        <v>4.67741935483871</v>
      </c>
      <c r="D29" s="59">
        <v>7408.181827956989</v>
      </c>
    </row>
    <row r="30" spans="1:4" ht="15">
      <c r="A30" s="76" t="s">
        <v>1214</v>
      </c>
      <c r="B30" s="83">
        <v>62</v>
      </c>
      <c r="C30" s="58">
        <v>3.9516129032258065</v>
      </c>
      <c r="D30" s="59">
        <v>15430.213583333332</v>
      </c>
    </row>
    <row r="31" spans="1:4" ht="15" thickBot="1">
      <c r="A31" s="77" t="s">
        <v>1234</v>
      </c>
      <c r="B31" s="83">
        <v>28</v>
      </c>
      <c r="C31" s="58">
        <v>3.0357142857142856</v>
      </c>
      <c r="D31" s="59">
        <v>110073.36529761904</v>
      </c>
    </row>
    <row r="32" spans="1:4" ht="15" thickBot="1">
      <c r="A32" s="78" t="s">
        <v>1099</v>
      </c>
      <c r="B32" s="84">
        <v>213</v>
      </c>
      <c r="C32" s="62">
        <v>4.553990610328638</v>
      </c>
      <c r="D32" s="63">
        <v>21177.080456730768</v>
      </c>
    </row>
    <row r="33" ht="15" thickBot="1"/>
    <row r="34" spans="1:4" ht="15.95" thickBot="1">
      <c r="A34" s="64" t="s">
        <v>1356</v>
      </c>
      <c r="B34" s="51"/>
      <c r="C34" s="51"/>
      <c r="D34" s="52"/>
    </row>
    <row r="35" spans="1:4" ht="15" thickBot="1">
      <c r="A35" s="70" t="s">
        <v>1158</v>
      </c>
      <c r="B35" s="71" t="s">
        <v>1349</v>
      </c>
      <c r="C35" s="54"/>
      <c r="D35" s="55"/>
    </row>
    <row r="36" spans="1:4" ht="15" thickBot="1">
      <c r="A36" s="53"/>
      <c r="B36" s="54"/>
      <c r="C36" s="54"/>
      <c r="D36" s="55"/>
    </row>
    <row r="37" spans="1:4" s="13" customFormat="1" ht="44.1" thickBot="1">
      <c r="A37" s="85" t="s">
        <v>1357</v>
      </c>
      <c r="B37" s="86" t="s">
        <v>1096</v>
      </c>
      <c r="C37" s="87" t="s">
        <v>1354</v>
      </c>
      <c r="D37" s="88" t="s">
        <v>1355</v>
      </c>
    </row>
    <row r="38" spans="1:4" ht="15">
      <c r="A38" s="75" t="s">
        <v>1358</v>
      </c>
      <c r="B38" s="80">
        <v>45</v>
      </c>
      <c r="C38" s="81">
        <v>3.4444444444444446</v>
      </c>
      <c r="D38" s="82">
        <v>2830.1201550387595</v>
      </c>
    </row>
    <row r="39" spans="1:4" ht="15">
      <c r="A39" s="76" t="s">
        <v>1359</v>
      </c>
      <c r="B39" s="83">
        <v>36</v>
      </c>
      <c r="C39" s="58">
        <v>5.277777777777778</v>
      </c>
      <c r="D39" s="59">
        <v>3692.901666666666</v>
      </c>
    </row>
    <row r="40" spans="1:4" ht="15">
      <c r="A40" s="76" t="s">
        <v>1360</v>
      </c>
      <c r="B40" s="83">
        <v>27</v>
      </c>
      <c r="C40" s="58">
        <v>7.407407407407407</v>
      </c>
      <c r="D40" s="59">
        <v>4091.0544444444445</v>
      </c>
    </row>
    <row r="41" spans="1:4" ht="15">
      <c r="A41" s="76" t="s">
        <v>1361</v>
      </c>
      <c r="B41" s="83">
        <v>8</v>
      </c>
      <c r="C41" s="58">
        <v>2.5</v>
      </c>
      <c r="D41" s="59">
        <v>1221.312083333333</v>
      </c>
    </row>
    <row r="42" spans="1:4" ht="15">
      <c r="A42" s="76" t="s">
        <v>1362</v>
      </c>
      <c r="B42" s="83">
        <v>1</v>
      </c>
      <c r="C42" s="58">
        <v>0</v>
      </c>
      <c r="D42" s="59">
        <v>0</v>
      </c>
    </row>
    <row r="43" spans="1:4" ht="15">
      <c r="A43" s="76" t="s">
        <v>1363</v>
      </c>
      <c r="B43" s="83">
        <v>1</v>
      </c>
      <c r="C43" s="58">
        <v>0</v>
      </c>
      <c r="D43" s="59">
        <v>0</v>
      </c>
    </row>
    <row r="44" spans="1:4" ht="15" thickBot="1">
      <c r="A44" s="77" t="s">
        <v>1107</v>
      </c>
      <c r="B44" s="83">
        <v>5</v>
      </c>
      <c r="C44" s="58">
        <v>15</v>
      </c>
      <c r="D44" s="59">
        <v>5158</v>
      </c>
    </row>
    <row r="45" spans="1:4" ht="15" thickBot="1">
      <c r="A45" s="78" t="s">
        <v>1099</v>
      </c>
      <c r="B45" s="84">
        <v>123</v>
      </c>
      <c r="C45" s="62">
        <v>5.203252032520325</v>
      </c>
      <c r="D45" s="63">
        <v>3308.0474305555554</v>
      </c>
    </row>
  </sheetData>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CA5E6-9D23-480E-A561-4CB1C08806F0}">
  <dimension ref="A1:D32"/>
  <sheetViews>
    <sheetView workbookViewId="0" topLeftCell="A1"/>
  </sheetViews>
  <sheetFormatPr defaultColWidth="9.140625" defaultRowHeight="15"/>
  <cols>
    <col min="1" max="1" width="32.421875" style="0" bestFit="1" customWidth="1"/>
    <col min="2" max="2" width="15.8515625" style="0" bestFit="1" customWidth="1"/>
    <col min="3" max="3" width="16.7109375" style="0" bestFit="1" customWidth="1"/>
    <col min="4" max="4" width="60.57421875" style="13" customWidth="1"/>
  </cols>
  <sheetData>
    <row r="1" spans="1:4" ht="15">
      <c r="A1" s="23" t="s">
        <v>1364</v>
      </c>
      <c r="B1" s="23" t="s">
        <v>1365</v>
      </c>
      <c r="C1" s="23" t="s">
        <v>1366</v>
      </c>
      <c r="D1" s="27" t="s">
        <v>1367</v>
      </c>
    </row>
    <row r="2" spans="1:4" s="41" customFormat="1" ht="15">
      <c r="A2" s="44" t="s">
        <v>1170</v>
      </c>
      <c r="B2" s="40"/>
      <c r="C2" s="40"/>
      <c r="D2" s="42" t="s">
        <v>1368</v>
      </c>
    </row>
    <row r="3" spans="1:3" ht="15">
      <c r="A3" s="43" t="s">
        <v>1369</v>
      </c>
      <c r="B3" s="24"/>
      <c r="C3" s="24"/>
    </row>
    <row r="4" spans="1:4" ht="29.1">
      <c r="A4" s="37" t="s">
        <v>1171</v>
      </c>
      <c r="B4" s="24" t="s">
        <v>1370</v>
      </c>
      <c r="C4" s="24" t="s">
        <v>1371</v>
      </c>
      <c r="D4" s="26" t="s">
        <v>1372</v>
      </c>
    </row>
    <row r="5" spans="1:4" ht="29.1">
      <c r="A5" s="45" t="s">
        <v>1172</v>
      </c>
      <c r="B5" s="24"/>
      <c r="C5" s="24"/>
      <c r="D5" s="26" t="s">
        <v>1373</v>
      </c>
    </row>
    <row r="6" spans="1:4" ht="15">
      <c r="A6" s="37" t="s">
        <v>1173</v>
      </c>
      <c r="B6" s="24" t="s">
        <v>1374</v>
      </c>
      <c r="C6" s="24" t="s">
        <v>1375</v>
      </c>
      <c r="D6" s="26" t="s">
        <v>1376</v>
      </c>
    </row>
    <row r="7" spans="1:4" ht="15">
      <c r="A7" s="37" t="s">
        <v>1174</v>
      </c>
      <c r="B7" s="24"/>
      <c r="C7" s="24"/>
      <c r="D7" s="26" t="s">
        <v>1377</v>
      </c>
    </row>
    <row r="8" spans="1:4" ht="29.1">
      <c r="A8" s="37" t="s">
        <v>1175</v>
      </c>
      <c r="B8" s="24" t="s">
        <v>1378</v>
      </c>
      <c r="C8" s="24" t="s">
        <v>1379</v>
      </c>
      <c r="D8" s="26" t="s">
        <v>1380</v>
      </c>
    </row>
    <row r="9" spans="1:4" ht="29.1">
      <c r="A9" s="37" t="s">
        <v>1176</v>
      </c>
      <c r="B9" s="24"/>
      <c r="C9" s="24"/>
      <c r="D9" s="26" t="s">
        <v>1381</v>
      </c>
    </row>
    <row r="10" spans="1:4" ht="29.1">
      <c r="A10" s="37" t="s">
        <v>1177</v>
      </c>
      <c r="B10" s="24"/>
      <c r="C10" s="24"/>
      <c r="D10" s="26" t="s">
        <v>1382</v>
      </c>
    </row>
    <row r="11" spans="1:4" ht="29.1">
      <c r="A11" s="37" t="s">
        <v>1178</v>
      </c>
      <c r="B11" s="24"/>
      <c r="C11" s="24"/>
      <c r="D11" s="26" t="s">
        <v>1383</v>
      </c>
    </row>
    <row r="12" spans="1:4" ht="29.1">
      <c r="A12" s="37" t="s">
        <v>1179</v>
      </c>
      <c r="B12" s="24" t="s">
        <v>1384</v>
      </c>
      <c r="C12" s="24" t="s">
        <v>1379</v>
      </c>
      <c r="D12" s="26" t="s">
        <v>1385</v>
      </c>
    </row>
    <row r="13" spans="1:4" ht="15">
      <c r="A13" s="37" t="s">
        <v>1180</v>
      </c>
      <c r="B13" s="24" t="s">
        <v>1386</v>
      </c>
      <c r="C13" s="24" t="s">
        <v>1379</v>
      </c>
      <c r="D13" s="26" t="s">
        <v>1387</v>
      </c>
    </row>
    <row r="14" spans="1:4" ht="29.1">
      <c r="A14" s="37" t="s">
        <v>1181</v>
      </c>
      <c r="B14" s="24">
        <v>2</v>
      </c>
      <c r="C14" s="24" t="s">
        <v>1379</v>
      </c>
      <c r="D14" s="26" t="s">
        <v>1388</v>
      </c>
    </row>
    <row r="15" spans="1:3" ht="15">
      <c r="A15" s="43" t="s">
        <v>1389</v>
      </c>
      <c r="B15" s="24"/>
      <c r="C15" s="24"/>
    </row>
    <row r="16" spans="1:4" ht="15">
      <c r="A16" s="37" t="s">
        <v>1182</v>
      </c>
      <c r="B16" s="24" t="s">
        <v>1370</v>
      </c>
      <c r="C16" s="24" t="s">
        <v>1390</v>
      </c>
      <c r="D16" s="26" t="s">
        <v>1391</v>
      </c>
    </row>
    <row r="17" spans="1:4" ht="15">
      <c r="A17" s="37" t="s">
        <v>1183</v>
      </c>
      <c r="B17" s="24" t="s">
        <v>1374</v>
      </c>
      <c r="C17" s="24" t="s">
        <v>1390</v>
      </c>
      <c r="D17" s="26" t="s">
        <v>1392</v>
      </c>
    </row>
    <row r="18" spans="1:4" ht="15">
      <c r="A18" s="37" t="s">
        <v>1184</v>
      </c>
      <c r="B18" s="24" t="s">
        <v>1378</v>
      </c>
      <c r="C18" s="24" t="s">
        <v>1390</v>
      </c>
      <c r="D18" s="26" t="s">
        <v>1393</v>
      </c>
    </row>
    <row r="19" spans="1:4" ht="15">
      <c r="A19" s="37" t="s">
        <v>1185</v>
      </c>
      <c r="B19" s="24">
        <v>2</v>
      </c>
      <c r="C19" s="24" t="s">
        <v>1390</v>
      </c>
      <c r="D19" s="26" t="s">
        <v>1394</v>
      </c>
    </row>
    <row r="20" spans="1:4" ht="15">
      <c r="A20" s="37" t="s">
        <v>1186</v>
      </c>
      <c r="B20" s="24">
        <v>3</v>
      </c>
      <c r="C20" s="24" t="s">
        <v>1390</v>
      </c>
      <c r="D20" s="26" t="s">
        <v>1395</v>
      </c>
    </row>
    <row r="21" spans="1:4" ht="29.1">
      <c r="A21" s="37" t="s">
        <v>1187</v>
      </c>
      <c r="B21" s="24">
        <v>4</v>
      </c>
      <c r="C21" s="24" t="s">
        <v>1396</v>
      </c>
      <c r="D21" s="26" t="s">
        <v>1397</v>
      </c>
    </row>
    <row r="22" spans="1:4" ht="15">
      <c r="A22" s="37" t="s">
        <v>1188</v>
      </c>
      <c r="B22" s="24">
        <v>4</v>
      </c>
      <c r="C22" s="24" t="s">
        <v>1398</v>
      </c>
      <c r="D22" s="26" t="s">
        <v>1399</v>
      </c>
    </row>
    <row r="23" spans="1:4" ht="29.1">
      <c r="A23" s="37" t="s">
        <v>1189</v>
      </c>
      <c r="B23" s="24"/>
      <c r="C23" s="24" t="s">
        <v>1398</v>
      </c>
      <c r="D23" s="26" t="s">
        <v>1400</v>
      </c>
    </row>
    <row r="24" spans="1:4" ht="15">
      <c r="A24" s="37" t="s">
        <v>1190</v>
      </c>
      <c r="D24" s="26" t="s">
        <v>1401</v>
      </c>
    </row>
    <row r="25" spans="1:4" ht="29.1">
      <c r="A25" s="37" t="s">
        <v>1158</v>
      </c>
      <c r="D25" s="26" t="s">
        <v>1402</v>
      </c>
    </row>
    <row r="26" spans="1:4" ht="29.1">
      <c r="A26" s="46" t="s">
        <v>1191</v>
      </c>
      <c r="D26" s="26" t="s">
        <v>1403</v>
      </c>
    </row>
    <row r="27" spans="1:4" ht="43.5">
      <c r="A27" s="46" t="s">
        <v>1192</v>
      </c>
      <c r="D27" s="13" t="s">
        <v>1404</v>
      </c>
    </row>
    <row r="28" spans="1:4" ht="29.1">
      <c r="A28" s="46" t="s">
        <v>1193</v>
      </c>
      <c r="D28" s="13" t="s">
        <v>1405</v>
      </c>
    </row>
    <row r="29" spans="1:4" ht="43.5">
      <c r="A29" s="37" t="s">
        <v>111</v>
      </c>
      <c r="D29" s="13" t="s">
        <v>1406</v>
      </c>
    </row>
    <row r="31" ht="15">
      <c r="D31" s="26"/>
    </row>
    <row r="32" spans="2:3" ht="15">
      <c r="B32" s="25"/>
      <c r="C32" s="25"/>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D41E0-AA52-4B38-8E54-C0939ECC83D8}">
  <dimension ref="A1:BB1131"/>
  <sheetViews>
    <sheetView workbookViewId="0" topLeftCell="A1">
      <pane ySplit="1" topLeftCell="A2" activePane="bottomLeft" state="frozen"/>
      <selection pane="bottomLeft" activeCell="A2" sqref="A2"/>
      <selection pane="topLeft" activeCell="Y1" sqref="Y1"/>
    </sheetView>
  </sheetViews>
  <sheetFormatPr defaultColWidth="9.140625" defaultRowHeight="15"/>
  <cols>
    <col min="1" max="1" width="13.28125" style="0" bestFit="1" customWidth="1"/>
    <col min="3" max="3" width="16.421875" style="0" bestFit="1" customWidth="1"/>
    <col min="28" max="29" width="8.7109375" style="10" customWidth="1"/>
    <col min="53" max="53" width="8.7109375" style="10" customWidth="1"/>
  </cols>
  <sheetData>
    <row r="1" spans="1:54" s="2" customFormat="1" ht="15">
      <c r="A1" s="2" t="s">
        <v>1407</v>
      </c>
      <c r="B1" s="2" t="s">
        <v>1408</v>
      </c>
      <c r="C1" s="2" t="s">
        <v>1409</v>
      </c>
      <c r="D1" s="2" t="s">
        <v>1410</v>
      </c>
      <c r="E1" s="2" t="s">
        <v>1411</v>
      </c>
      <c r="F1" s="2" t="s">
        <v>1412</v>
      </c>
      <c r="G1" s="2" t="s">
        <v>1413</v>
      </c>
      <c r="H1" s="2" t="s">
        <v>1414</v>
      </c>
      <c r="I1" s="2" t="s">
        <v>1415</v>
      </c>
      <c r="J1" s="2" t="s">
        <v>1416</v>
      </c>
      <c r="K1" s="2" t="s">
        <v>1417</v>
      </c>
      <c r="L1" s="2" t="s">
        <v>1418</v>
      </c>
      <c r="M1" s="2" t="s">
        <v>1419</v>
      </c>
      <c r="N1" s="2" t="s">
        <v>1420</v>
      </c>
      <c r="O1" s="2" t="s">
        <v>1421</v>
      </c>
      <c r="P1" s="2" t="s">
        <v>1422</v>
      </c>
      <c r="Q1" s="2" t="s">
        <v>1423</v>
      </c>
      <c r="R1" s="2" t="s">
        <v>1424</v>
      </c>
      <c r="S1" s="2" t="s">
        <v>1425</v>
      </c>
      <c r="T1" s="2" t="s">
        <v>1426</v>
      </c>
      <c r="U1" s="2" t="s">
        <v>1427</v>
      </c>
      <c r="V1" s="2" t="s">
        <v>1428</v>
      </c>
      <c r="W1" s="2" t="s">
        <v>1429</v>
      </c>
      <c r="X1" s="2" t="s">
        <v>1430</v>
      </c>
      <c r="Y1" s="2" t="s">
        <v>1431</v>
      </c>
      <c r="Z1" s="3" t="s">
        <v>1432</v>
      </c>
      <c r="AA1" s="3" t="s">
        <v>1433</v>
      </c>
      <c r="AB1" s="11" t="s">
        <v>1434</v>
      </c>
      <c r="AC1" s="11" t="s">
        <v>1435</v>
      </c>
      <c r="AD1" s="3" t="s">
        <v>1436</v>
      </c>
      <c r="AE1" s="2" t="s">
        <v>1437</v>
      </c>
      <c r="AF1" s="3" t="s">
        <v>1438</v>
      </c>
      <c r="AG1" s="3" t="s">
        <v>1439</v>
      </c>
      <c r="AH1" s="3" t="s">
        <v>1440</v>
      </c>
      <c r="AI1" s="3" t="s">
        <v>1441</v>
      </c>
      <c r="AJ1" s="3" t="s">
        <v>1442</v>
      </c>
      <c r="AK1" s="2" t="s">
        <v>1443</v>
      </c>
      <c r="AL1" s="3" t="s">
        <v>1444</v>
      </c>
      <c r="AM1" s="3" t="s">
        <v>1445</v>
      </c>
      <c r="AN1" s="3" t="s">
        <v>1446</v>
      </c>
      <c r="AO1" s="3" t="s">
        <v>1447</v>
      </c>
      <c r="AP1" s="3" t="s">
        <v>1448</v>
      </c>
      <c r="AQ1" s="3" t="s">
        <v>1449</v>
      </c>
      <c r="AR1" s="3" t="s">
        <v>1450</v>
      </c>
      <c r="AS1" s="3" t="s">
        <v>1451</v>
      </c>
      <c r="AT1" s="3" t="s">
        <v>1452</v>
      </c>
      <c r="AU1" s="3" t="s">
        <v>1453</v>
      </c>
      <c r="AV1" s="3" t="s">
        <v>1454</v>
      </c>
      <c r="AW1" s="3" t="s">
        <v>1455</v>
      </c>
      <c r="AX1" s="3" t="s">
        <v>1456</v>
      </c>
      <c r="AY1" s="3" t="s">
        <v>1457</v>
      </c>
      <c r="AZ1" s="3" t="s">
        <v>1458</v>
      </c>
      <c r="BA1" s="11" t="s">
        <v>1459</v>
      </c>
      <c r="BB1" s="3" t="s">
        <v>111</v>
      </c>
    </row>
    <row r="2" spans="1:54" ht="15">
      <c r="A2">
        <v>11565194193</v>
      </c>
      <c r="B2" t="s">
        <v>1460</v>
      </c>
      <c r="C2" t="s">
        <v>1461</v>
      </c>
      <c r="E2" t="s">
        <v>1216</v>
      </c>
      <c r="G2">
        <v>22</v>
      </c>
      <c r="H2" t="s">
        <v>1463</v>
      </c>
      <c r="L2" t="s">
        <v>1464</v>
      </c>
      <c r="M2">
        <f>_xlfn.IFNA(VLOOKUP(L2,'Lookup Tables'!$A$2:$B$8,2,FALSE),"")</f>
        <v>1</v>
      </c>
      <c r="N2" t="s">
        <v>1228</v>
      </c>
      <c r="P2" t="s">
        <v>1465</v>
      </c>
      <c r="Q2" t="s">
        <v>1466</v>
      </c>
      <c r="T2" t="s">
        <v>1467</v>
      </c>
      <c r="U2" t="s">
        <v>1468</v>
      </c>
      <c r="V2" t="s">
        <v>1469</v>
      </c>
      <c r="Z2" t="s">
        <v>1470</v>
      </c>
      <c r="AB2" s="10" t="str">
        <f aca="true" t="shared" si="0" ref="AB2:AB65">IF(AND(Z2="Decrease",AA2&lt;&gt;""),-AA2,IF(AND(ISBLANK(AA2),OR(N2="No",N2="Not Sure",Z2="No change")),0,IF(ISBLANK(AA2),"",AA2)))</f>
        <v/>
      </c>
      <c r="AC2" s="10" t="str">
        <f aca="true" t="shared" si="1" ref="AC2:AC65">_xlfn.IFERROR(_XLFN.CONCAT(_xlfn.FLOOR.MATH(AB2,10)," - ",_xlfn.FLOOR.MATH(AB2+10,10)-1,"%"),"")</f>
        <v/>
      </c>
      <c r="AE2" t="str">
        <f aca="true" t="shared" si="2" ref="AE2:AE65">IF(ISBLANK(AD2),"",IF(Z2="Decrease",-AD2,AD2))</f>
        <v/>
      </c>
      <c r="BA2" s="10">
        <v>10.27645909</v>
      </c>
      <c r="BB2">
        <v>0</v>
      </c>
    </row>
    <row r="3" spans="1:54" ht="15">
      <c r="A3">
        <v>11565525658</v>
      </c>
      <c r="B3" t="s">
        <v>1471</v>
      </c>
      <c r="C3" t="s">
        <v>1461</v>
      </c>
      <c r="E3" t="s">
        <v>1472</v>
      </c>
      <c r="F3" t="s">
        <v>122</v>
      </c>
      <c r="G3">
        <v>47</v>
      </c>
      <c r="H3" t="s">
        <v>1473</v>
      </c>
      <c r="I3">
        <v>14</v>
      </c>
      <c r="J3">
        <v>0</v>
      </c>
      <c r="K3">
        <v>0</v>
      </c>
      <c r="L3" t="s">
        <v>1474</v>
      </c>
      <c r="M3">
        <f>_xlfn.IFNA(VLOOKUP(L3,'Lookup Tables'!$A$2:$B$8,2,FALSE),"")</f>
        <v>9</v>
      </c>
      <c r="N3" t="s">
        <v>1228</v>
      </c>
      <c r="O3" t="s">
        <v>1475</v>
      </c>
      <c r="P3" t="s">
        <v>1465</v>
      </c>
      <c r="S3" t="s">
        <v>1476</v>
      </c>
      <c r="T3" t="s">
        <v>1467</v>
      </c>
      <c r="U3" t="s">
        <v>1468</v>
      </c>
      <c r="Z3" t="s">
        <v>1477</v>
      </c>
      <c r="AA3">
        <v>19.4</v>
      </c>
      <c r="AB3" s="10">
        <f t="shared" si="0"/>
        <v>-19.4</v>
      </c>
      <c r="AC3" s="10" t="str">
        <f t="shared" si="1"/>
        <v>-20 - -11%</v>
      </c>
      <c r="AD3">
        <v>55780</v>
      </c>
      <c r="AE3">
        <f t="shared" si="2"/>
        <v>-55780</v>
      </c>
      <c r="AK3" t="s">
        <v>1478</v>
      </c>
      <c r="AM3" t="s">
        <v>1197</v>
      </c>
      <c r="AN3" t="s">
        <v>1197</v>
      </c>
      <c r="AR3" t="s">
        <v>1479</v>
      </c>
      <c r="AV3" t="s">
        <v>1480</v>
      </c>
      <c r="BA3" s="10">
        <v>16.39976275</v>
      </c>
      <c r="BB3">
        <v>0</v>
      </c>
    </row>
    <row r="4" spans="1:54" ht="15">
      <c r="A4">
        <v>11565578502</v>
      </c>
      <c r="B4" t="s">
        <v>1481</v>
      </c>
      <c r="C4" t="s">
        <v>1461</v>
      </c>
      <c r="E4" t="s">
        <v>1216</v>
      </c>
      <c r="F4" t="s">
        <v>117</v>
      </c>
      <c r="G4">
        <v>12</v>
      </c>
      <c r="H4" t="s">
        <v>1482</v>
      </c>
      <c r="I4">
        <v>8</v>
      </c>
      <c r="J4">
        <v>3</v>
      </c>
      <c r="K4">
        <v>0</v>
      </c>
      <c r="L4" t="s">
        <v>1483</v>
      </c>
      <c r="M4">
        <f>_xlfn.IFNA(VLOOKUP(L4,'Lookup Tables'!$A$2:$B$8,2,FALSE),"")</f>
        <v>4</v>
      </c>
      <c r="N4" t="s">
        <v>1228</v>
      </c>
      <c r="U4" t="s">
        <v>1468</v>
      </c>
      <c r="Y4" t="s">
        <v>1484</v>
      </c>
      <c r="Z4" t="s">
        <v>1470</v>
      </c>
      <c r="AA4">
        <v>19</v>
      </c>
      <c r="AB4" s="10">
        <f t="shared" si="0"/>
        <v>19</v>
      </c>
      <c r="AC4" s="10" t="str">
        <f t="shared" si="1"/>
        <v>10 - 19%</v>
      </c>
      <c r="AD4">
        <v>12469</v>
      </c>
      <c r="AE4">
        <f t="shared" si="2"/>
        <v>12469</v>
      </c>
      <c r="AF4" t="s">
        <v>1228</v>
      </c>
      <c r="AG4" t="s">
        <v>1485</v>
      </c>
      <c r="AM4" t="s">
        <v>1197</v>
      </c>
      <c r="AN4" t="s">
        <v>1197</v>
      </c>
      <c r="AP4" t="s">
        <v>1486</v>
      </c>
      <c r="AY4" t="s">
        <v>1487</v>
      </c>
      <c r="BA4" s="10">
        <v>25.74607992</v>
      </c>
      <c r="BB4">
        <v>0</v>
      </c>
    </row>
    <row r="5" spans="1:54" ht="15">
      <c r="A5">
        <v>11565735154</v>
      </c>
      <c r="B5" t="s">
        <v>1471</v>
      </c>
      <c r="C5" t="s">
        <v>1461</v>
      </c>
      <c r="E5" t="s">
        <v>1472</v>
      </c>
      <c r="F5" t="s">
        <v>117</v>
      </c>
      <c r="I5">
        <v>3</v>
      </c>
      <c r="J5">
        <v>0</v>
      </c>
      <c r="K5">
        <v>0</v>
      </c>
      <c r="L5" t="s">
        <v>1488</v>
      </c>
      <c r="M5" t="str">
        <f>_xlfn.IFNA(VLOOKUP(L5,'Lookup Tables'!$A$2:$B$8,2,FALSE),"")</f>
        <v/>
      </c>
      <c r="N5" t="s">
        <v>1487</v>
      </c>
      <c r="AB5" s="10">
        <f t="shared" si="0"/>
        <v>0</v>
      </c>
      <c r="AC5" s="10" t="str">
        <f t="shared" si="1"/>
        <v>0 - 9%</v>
      </c>
      <c r="AE5" t="str">
        <f t="shared" si="2"/>
        <v/>
      </c>
      <c r="AF5" t="s">
        <v>1228</v>
      </c>
      <c r="AH5" t="s">
        <v>1489</v>
      </c>
      <c r="AM5" t="s">
        <v>1197</v>
      </c>
      <c r="AN5" t="s">
        <v>1197</v>
      </c>
      <c r="AY5" t="s">
        <v>1487</v>
      </c>
      <c r="BA5" s="10">
        <v>14.54445664</v>
      </c>
      <c r="BB5">
        <v>0</v>
      </c>
    </row>
    <row r="6" spans="1:54" ht="15">
      <c r="A6">
        <v>11565944100</v>
      </c>
      <c r="B6" t="s">
        <v>1490</v>
      </c>
      <c r="C6" t="s">
        <v>1461</v>
      </c>
      <c r="E6" t="s">
        <v>1216</v>
      </c>
      <c r="F6" t="s">
        <v>117</v>
      </c>
      <c r="G6">
        <v>5</v>
      </c>
      <c r="H6" t="s">
        <v>1491</v>
      </c>
      <c r="I6">
        <v>2</v>
      </c>
      <c r="J6">
        <v>1</v>
      </c>
      <c r="K6">
        <v>1</v>
      </c>
      <c r="L6" t="s">
        <v>1474</v>
      </c>
      <c r="M6">
        <f>_xlfn.IFNA(VLOOKUP(L6,'Lookup Tables'!$A$2:$B$8,2,FALSE),"")</f>
        <v>9</v>
      </c>
      <c r="N6" t="s">
        <v>1487</v>
      </c>
      <c r="AB6" s="10">
        <f t="shared" si="0"/>
        <v>0</v>
      </c>
      <c r="AC6" s="10" t="str">
        <f t="shared" si="1"/>
        <v>0 - 9%</v>
      </c>
      <c r="AE6" t="str">
        <f t="shared" si="2"/>
        <v/>
      </c>
      <c r="AF6" t="s">
        <v>1228</v>
      </c>
      <c r="AH6" t="s">
        <v>1489</v>
      </c>
      <c r="AM6" t="s">
        <v>1197</v>
      </c>
      <c r="AN6" t="s">
        <v>1197</v>
      </c>
      <c r="AY6" t="s">
        <v>1487</v>
      </c>
      <c r="BA6" s="10">
        <v>13.94422311</v>
      </c>
      <c r="BB6">
        <v>0</v>
      </c>
    </row>
    <row r="7" spans="1:54" ht="15">
      <c r="A7">
        <v>11566025103</v>
      </c>
      <c r="B7" t="s">
        <v>1481</v>
      </c>
      <c r="E7" t="s">
        <v>1492</v>
      </c>
      <c r="F7" t="s">
        <v>129</v>
      </c>
      <c r="G7">
        <v>40</v>
      </c>
      <c r="H7" t="s">
        <v>1493</v>
      </c>
      <c r="I7">
        <v>0</v>
      </c>
      <c r="J7">
        <v>2</v>
      </c>
      <c r="K7">
        <v>0</v>
      </c>
      <c r="L7" t="s">
        <v>1464</v>
      </c>
      <c r="M7">
        <f>_xlfn.IFNA(VLOOKUP(L7,'Lookup Tables'!$A$2:$B$8,2,FALSE),"")</f>
        <v>1</v>
      </c>
      <c r="N7" t="s">
        <v>1228</v>
      </c>
      <c r="O7" t="s">
        <v>1475</v>
      </c>
      <c r="Q7" t="s">
        <v>1466</v>
      </c>
      <c r="S7" t="s">
        <v>1476</v>
      </c>
      <c r="T7" t="s">
        <v>1467</v>
      </c>
      <c r="U7" t="s">
        <v>1468</v>
      </c>
      <c r="V7" t="s">
        <v>1469</v>
      </c>
      <c r="Z7" t="s">
        <v>1477</v>
      </c>
      <c r="AA7">
        <v>27</v>
      </c>
      <c r="AB7" s="10">
        <f t="shared" si="0"/>
        <v>-27</v>
      </c>
      <c r="AC7" s="10" t="str">
        <f t="shared" si="1"/>
        <v>-30 - -21%</v>
      </c>
      <c r="AD7">
        <v>1100</v>
      </c>
      <c r="AE7">
        <f t="shared" si="2"/>
        <v>-1100</v>
      </c>
      <c r="AF7" t="s">
        <v>1228</v>
      </c>
      <c r="AH7" t="s">
        <v>1489</v>
      </c>
      <c r="AM7" t="s">
        <v>1228</v>
      </c>
      <c r="AN7" t="s">
        <v>1197</v>
      </c>
      <c r="AO7" t="s">
        <v>1494</v>
      </c>
      <c r="AP7" t="s">
        <v>1495</v>
      </c>
      <c r="AQ7" t="s">
        <v>1496</v>
      </c>
      <c r="AR7" t="s">
        <v>1479</v>
      </c>
      <c r="AV7" t="s">
        <v>1480</v>
      </c>
      <c r="BA7" s="10">
        <v>19.09385113</v>
      </c>
      <c r="BB7">
        <v>0</v>
      </c>
    </row>
    <row r="8" spans="1:54" ht="15">
      <c r="A8">
        <v>11566039630</v>
      </c>
      <c r="B8" t="s">
        <v>1481</v>
      </c>
      <c r="C8" t="s">
        <v>1461</v>
      </c>
      <c r="E8" t="s">
        <v>1472</v>
      </c>
      <c r="F8" t="s">
        <v>129</v>
      </c>
      <c r="G8">
        <v>0</v>
      </c>
      <c r="H8" t="s">
        <v>1497</v>
      </c>
      <c r="I8">
        <v>0</v>
      </c>
      <c r="J8">
        <v>1</v>
      </c>
      <c r="K8">
        <v>1</v>
      </c>
      <c r="L8" t="s">
        <v>1478</v>
      </c>
      <c r="M8" t="str">
        <f>_xlfn.IFNA(VLOOKUP(L8,'Lookup Tables'!$A$2:$B$8,2,FALSE),"")</f>
        <v/>
      </c>
      <c r="N8" t="s">
        <v>1197</v>
      </c>
      <c r="AB8" s="10">
        <f t="shared" si="0"/>
        <v>0</v>
      </c>
      <c r="AC8" s="10" t="str">
        <f t="shared" si="1"/>
        <v>0 - 9%</v>
      </c>
      <c r="AE8" t="str">
        <f t="shared" si="2"/>
        <v/>
      </c>
      <c r="AF8" t="s">
        <v>1197</v>
      </c>
      <c r="AJ8" t="s">
        <v>1498</v>
      </c>
      <c r="AM8" t="s">
        <v>1197</v>
      </c>
      <c r="AN8" t="s">
        <v>1197</v>
      </c>
      <c r="AY8" t="s">
        <v>1487</v>
      </c>
      <c r="BA8" s="10">
        <v>14.83984552</v>
      </c>
      <c r="BB8">
        <v>0</v>
      </c>
    </row>
    <row r="9" spans="1:54" ht="15">
      <c r="A9">
        <v>11566093500</v>
      </c>
      <c r="B9" t="s">
        <v>1481</v>
      </c>
      <c r="C9" t="s">
        <v>1461</v>
      </c>
      <c r="E9" t="s">
        <v>1472</v>
      </c>
      <c r="F9" t="s">
        <v>122</v>
      </c>
      <c r="I9">
        <v>5</v>
      </c>
      <c r="J9">
        <v>0</v>
      </c>
      <c r="K9">
        <v>0</v>
      </c>
      <c r="L9" t="s">
        <v>1499</v>
      </c>
      <c r="M9">
        <f>_xlfn.IFNA(VLOOKUP(L9,'Lookup Tables'!$A$2:$B$8,2,FALSE),"")</f>
        <v>15</v>
      </c>
      <c r="N9" t="s">
        <v>1197</v>
      </c>
      <c r="AB9" s="10">
        <f t="shared" si="0"/>
        <v>0</v>
      </c>
      <c r="AC9" s="10" t="str">
        <f t="shared" si="1"/>
        <v>0 - 9%</v>
      </c>
      <c r="AE9" t="str">
        <f t="shared" si="2"/>
        <v/>
      </c>
      <c r="AF9" t="s">
        <v>1228</v>
      </c>
      <c r="AI9" t="s">
        <v>1500</v>
      </c>
      <c r="AM9" t="s">
        <v>1197</v>
      </c>
      <c r="AN9" t="s">
        <v>1197</v>
      </c>
      <c r="AZ9" t="s">
        <v>1495</v>
      </c>
      <c r="BA9" s="10">
        <v>3.610108303</v>
      </c>
      <c r="BB9">
        <v>0</v>
      </c>
    </row>
    <row r="10" spans="1:54" ht="15">
      <c r="A10">
        <v>11566181945</v>
      </c>
      <c r="B10" t="s">
        <v>1490</v>
      </c>
      <c r="C10" t="s">
        <v>1461</v>
      </c>
      <c r="E10" t="s">
        <v>1472</v>
      </c>
      <c r="F10" t="s">
        <v>117</v>
      </c>
      <c r="G10">
        <v>2</v>
      </c>
      <c r="H10" t="s">
        <v>1491</v>
      </c>
      <c r="I10">
        <v>0</v>
      </c>
      <c r="J10">
        <v>2</v>
      </c>
      <c r="K10">
        <v>1</v>
      </c>
      <c r="L10" t="s">
        <v>1483</v>
      </c>
      <c r="M10">
        <f>_xlfn.IFNA(VLOOKUP(L10,'Lookup Tables'!$A$2:$B$8,2,FALSE),"")</f>
        <v>4</v>
      </c>
      <c r="N10" t="s">
        <v>1228</v>
      </c>
      <c r="P10" t="s">
        <v>1465</v>
      </c>
      <c r="Q10" t="s">
        <v>1466</v>
      </c>
      <c r="R10" t="s">
        <v>1501</v>
      </c>
      <c r="S10" t="s">
        <v>1476</v>
      </c>
      <c r="T10" t="s">
        <v>1467</v>
      </c>
      <c r="V10" t="s">
        <v>1469</v>
      </c>
      <c r="Z10" t="s">
        <v>1477</v>
      </c>
      <c r="AA10">
        <v>15</v>
      </c>
      <c r="AB10" s="10">
        <f t="shared" si="0"/>
        <v>-15</v>
      </c>
      <c r="AC10" s="10" t="str">
        <f t="shared" si="1"/>
        <v>-20 - -11%</v>
      </c>
      <c r="AD10">
        <v>975</v>
      </c>
      <c r="AE10">
        <f t="shared" si="2"/>
        <v>-975</v>
      </c>
      <c r="AF10" t="s">
        <v>1228</v>
      </c>
      <c r="AH10" t="s">
        <v>1489</v>
      </c>
      <c r="AM10" t="s">
        <v>1197</v>
      </c>
      <c r="AN10" t="s">
        <v>1197</v>
      </c>
      <c r="AY10" t="s">
        <v>1487</v>
      </c>
      <c r="BA10" s="10">
        <v>14.42622951</v>
      </c>
      <c r="BB10">
        <v>0</v>
      </c>
    </row>
    <row r="11" spans="1:54" ht="15">
      <c r="A11">
        <v>11566289933</v>
      </c>
      <c r="B11" t="s">
        <v>1471</v>
      </c>
      <c r="C11" t="s">
        <v>1461</v>
      </c>
      <c r="E11" t="s">
        <v>1216</v>
      </c>
      <c r="F11" t="s">
        <v>117</v>
      </c>
      <c r="G11">
        <v>25</v>
      </c>
      <c r="H11" t="s">
        <v>1463</v>
      </c>
      <c r="I11">
        <v>2</v>
      </c>
      <c r="J11">
        <v>0</v>
      </c>
      <c r="K11">
        <v>0</v>
      </c>
      <c r="L11" t="s">
        <v>1474</v>
      </c>
      <c r="M11">
        <f>_xlfn.IFNA(VLOOKUP(L11,'Lookup Tables'!$A$2:$B$8,2,FALSE),"")</f>
        <v>9</v>
      </c>
      <c r="N11" t="s">
        <v>1197</v>
      </c>
      <c r="AB11" s="10">
        <f t="shared" si="0"/>
        <v>0</v>
      </c>
      <c r="AC11" s="10" t="str">
        <f t="shared" si="1"/>
        <v>0 - 9%</v>
      </c>
      <c r="AE11" t="str">
        <f t="shared" si="2"/>
        <v/>
      </c>
      <c r="AF11" t="s">
        <v>1228</v>
      </c>
      <c r="AH11" t="s">
        <v>1489</v>
      </c>
      <c r="AM11" t="s">
        <v>1502</v>
      </c>
      <c r="AN11" t="s">
        <v>1197</v>
      </c>
      <c r="AY11" t="s">
        <v>1487</v>
      </c>
      <c r="BA11" s="10">
        <v>28.73382987</v>
      </c>
      <c r="BB11">
        <v>0</v>
      </c>
    </row>
    <row r="12" spans="1:54" ht="15">
      <c r="A12">
        <v>11566619086</v>
      </c>
      <c r="B12" t="s">
        <v>54</v>
      </c>
      <c r="C12" t="s">
        <v>1461</v>
      </c>
      <c r="E12" t="s">
        <v>1216</v>
      </c>
      <c r="F12" t="s">
        <v>129</v>
      </c>
      <c r="G12">
        <v>0</v>
      </c>
      <c r="H12" t="s">
        <v>1497</v>
      </c>
      <c r="I12">
        <v>0</v>
      </c>
      <c r="J12">
        <v>1</v>
      </c>
      <c r="K12">
        <v>1</v>
      </c>
      <c r="L12" t="s">
        <v>1488</v>
      </c>
      <c r="M12" t="str">
        <f>_xlfn.IFNA(VLOOKUP(L12,'Lookup Tables'!$A$2:$B$8,2,FALSE),"")</f>
        <v/>
      </c>
      <c r="N12" t="s">
        <v>1228</v>
      </c>
      <c r="W12" t="s">
        <v>1503</v>
      </c>
      <c r="Z12" t="s">
        <v>1477</v>
      </c>
      <c r="AA12">
        <v>12</v>
      </c>
      <c r="AB12" s="10">
        <f t="shared" si="0"/>
        <v>-12</v>
      </c>
      <c r="AC12" s="10" t="str">
        <f t="shared" si="1"/>
        <v>-20 - -11%</v>
      </c>
      <c r="AD12">
        <v>1800</v>
      </c>
      <c r="AE12">
        <f t="shared" si="2"/>
        <v>-1800</v>
      </c>
      <c r="AF12" t="s">
        <v>1197</v>
      </c>
      <c r="AJ12" t="s">
        <v>1498</v>
      </c>
      <c r="AM12" t="s">
        <v>1197</v>
      </c>
      <c r="AN12" t="s">
        <v>1197</v>
      </c>
      <c r="AY12" t="s">
        <v>1487</v>
      </c>
      <c r="BA12" s="10">
        <v>39.13170163</v>
      </c>
      <c r="BB12">
        <v>0</v>
      </c>
    </row>
    <row r="13" spans="1:54" ht="15">
      <c r="A13">
        <v>11566644116</v>
      </c>
      <c r="B13" t="s">
        <v>1471</v>
      </c>
      <c r="C13" t="s">
        <v>1504</v>
      </c>
      <c r="E13" t="s">
        <v>1472</v>
      </c>
      <c r="F13" t="s">
        <v>144</v>
      </c>
      <c r="G13">
        <v>8</v>
      </c>
      <c r="H13" t="s">
        <v>1491</v>
      </c>
      <c r="I13">
        <v>2</v>
      </c>
      <c r="J13">
        <v>1</v>
      </c>
      <c r="K13">
        <v>4</v>
      </c>
      <c r="L13" t="s">
        <v>1499</v>
      </c>
      <c r="M13">
        <f>_xlfn.IFNA(VLOOKUP(L13,'Lookup Tables'!$A$2:$B$8,2,FALSE),"")</f>
        <v>15</v>
      </c>
      <c r="N13" t="s">
        <v>1197</v>
      </c>
      <c r="AB13" s="10">
        <f t="shared" si="0"/>
        <v>0</v>
      </c>
      <c r="AC13" s="10" t="str">
        <f t="shared" si="1"/>
        <v>0 - 9%</v>
      </c>
      <c r="AE13" t="str">
        <f t="shared" si="2"/>
        <v/>
      </c>
      <c r="AF13" t="s">
        <v>1228</v>
      </c>
      <c r="AI13" t="s">
        <v>1500</v>
      </c>
      <c r="AM13" t="s">
        <v>1197</v>
      </c>
      <c r="AN13" t="s">
        <v>1197</v>
      </c>
      <c r="AS13" t="s">
        <v>1505</v>
      </c>
      <c r="BA13" s="10">
        <v>10.66475125</v>
      </c>
      <c r="BB13">
        <v>0</v>
      </c>
    </row>
    <row r="14" spans="1:54" ht="15">
      <c r="A14">
        <v>11567793694</v>
      </c>
      <c r="B14" t="s">
        <v>1506</v>
      </c>
      <c r="C14" t="s">
        <v>1461</v>
      </c>
      <c r="D14" t="s">
        <v>1410</v>
      </c>
      <c r="E14" t="s">
        <v>1472</v>
      </c>
      <c r="F14" t="s">
        <v>117</v>
      </c>
      <c r="I14">
        <v>1</v>
      </c>
      <c r="J14">
        <v>0</v>
      </c>
      <c r="K14">
        <v>0</v>
      </c>
      <c r="L14" t="s">
        <v>1474</v>
      </c>
      <c r="M14">
        <f>_xlfn.IFNA(VLOOKUP(L14,'Lookup Tables'!$A$2:$B$8,2,FALSE),"")</f>
        <v>9</v>
      </c>
      <c r="N14" t="s">
        <v>1228</v>
      </c>
      <c r="AB14" s="10" t="str">
        <f t="shared" si="0"/>
        <v/>
      </c>
      <c r="AC14" s="10" t="str">
        <f t="shared" si="1"/>
        <v/>
      </c>
      <c r="AE14" t="str">
        <f t="shared" si="2"/>
        <v/>
      </c>
      <c r="BA14" s="10">
        <v>38.20956</v>
      </c>
      <c r="BB14">
        <v>0</v>
      </c>
    </row>
    <row r="15" spans="1:54" ht="15">
      <c r="A15">
        <v>11568035261</v>
      </c>
      <c r="B15" t="s">
        <v>1490</v>
      </c>
      <c r="C15" t="s">
        <v>1461</v>
      </c>
      <c r="E15" t="s">
        <v>1216</v>
      </c>
      <c r="F15" t="s">
        <v>117</v>
      </c>
      <c r="G15">
        <v>25</v>
      </c>
      <c r="H15" t="s">
        <v>1463</v>
      </c>
      <c r="I15">
        <v>2</v>
      </c>
      <c r="J15">
        <v>0</v>
      </c>
      <c r="K15">
        <v>0</v>
      </c>
      <c r="L15" t="s">
        <v>1483</v>
      </c>
      <c r="M15">
        <f>_xlfn.IFNA(VLOOKUP(L15,'Lookup Tables'!$A$2:$B$8,2,FALSE),"")</f>
        <v>4</v>
      </c>
      <c r="N15" t="s">
        <v>1487</v>
      </c>
      <c r="AB15" s="10">
        <f t="shared" si="0"/>
        <v>0</v>
      </c>
      <c r="AC15" s="10" t="str">
        <f t="shared" si="1"/>
        <v>0 - 9%</v>
      </c>
      <c r="AE15" t="str">
        <f t="shared" si="2"/>
        <v/>
      </c>
      <c r="AL15" t="s">
        <v>1507</v>
      </c>
      <c r="AM15" t="s">
        <v>1197</v>
      </c>
      <c r="AN15" t="s">
        <v>1197</v>
      </c>
      <c r="AP15" t="s">
        <v>1495</v>
      </c>
      <c r="AY15" t="s">
        <v>1487</v>
      </c>
      <c r="BA15" s="10">
        <v>24.65437788</v>
      </c>
      <c r="BB15">
        <v>0</v>
      </c>
    </row>
    <row r="16" spans="1:54" ht="15">
      <c r="A16">
        <v>11568073925</v>
      </c>
      <c r="B16" t="s">
        <v>1481</v>
      </c>
      <c r="C16" t="s">
        <v>1461</v>
      </c>
      <c r="E16" t="s">
        <v>1472</v>
      </c>
      <c r="F16" t="s">
        <v>117</v>
      </c>
      <c r="G16">
        <v>85</v>
      </c>
      <c r="H16" t="s">
        <v>1508</v>
      </c>
      <c r="I16">
        <v>4</v>
      </c>
      <c r="J16">
        <v>0</v>
      </c>
      <c r="K16">
        <v>0</v>
      </c>
      <c r="L16" t="s">
        <v>1483</v>
      </c>
      <c r="M16">
        <f>_xlfn.IFNA(VLOOKUP(L16,'Lookup Tables'!$A$2:$B$8,2,FALSE),"")</f>
        <v>4</v>
      </c>
      <c r="N16" t="s">
        <v>1228</v>
      </c>
      <c r="O16" t="s">
        <v>1475</v>
      </c>
      <c r="P16" t="s">
        <v>1465</v>
      </c>
      <c r="Q16" t="s">
        <v>1466</v>
      </c>
      <c r="R16" t="s">
        <v>1501</v>
      </c>
      <c r="S16" t="s">
        <v>1476</v>
      </c>
      <c r="U16" t="s">
        <v>1468</v>
      </c>
      <c r="V16" t="s">
        <v>1469</v>
      </c>
      <c r="Z16" t="s">
        <v>1477</v>
      </c>
      <c r="AA16">
        <v>14</v>
      </c>
      <c r="AB16" s="10">
        <f t="shared" si="0"/>
        <v>-14</v>
      </c>
      <c r="AC16" s="10" t="str">
        <f t="shared" si="1"/>
        <v>-20 - -11%</v>
      </c>
      <c r="AD16">
        <v>8000</v>
      </c>
      <c r="AE16">
        <f t="shared" si="2"/>
        <v>-8000</v>
      </c>
      <c r="AF16" t="s">
        <v>1228</v>
      </c>
      <c r="AH16" t="s">
        <v>1489</v>
      </c>
      <c r="AM16" t="s">
        <v>1228</v>
      </c>
      <c r="AN16" t="s">
        <v>1228</v>
      </c>
      <c r="AO16" t="s">
        <v>1509</v>
      </c>
      <c r="AP16" t="s">
        <v>1495</v>
      </c>
      <c r="AQ16" t="s">
        <v>1496</v>
      </c>
      <c r="AR16" t="s">
        <v>1479</v>
      </c>
      <c r="AS16" t="s">
        <v>1505</v>
      </c>
      <c r="AT16" t="s">
        <v>1510</v>
      </c>
      <c r="AV16" t="s">
        <v>1480</v>
      </c>
      <c r="AW16" t="s">
        <v>1511</v>
      </c>
      <c r="AX16" t="s">
        <v>1512</v>
      </c>
      <c r="BA16" s="10">
        <v>24.21524664</v>
      </c>
      <c r="BB16">
        <v>0</v>
      </c>
    </row>
    <row r="17" spans="1:54" ht="15">
      <c r="A17">
        <v>11568138940</v>
      </c>
      <c r="B17" t="s">
        <v>1513</v>
      </c>
      <c r="C17" t="s">
        <v>1461</v>
      </c>
      <c r="E17" t="s">
        <v>1472</v>
      </c>
      <c r="F17" t="s">
        <v>129</v>
      </c>
      <c r="G17">
        <v>10</v>
      </c>
      <c r="H17" t="s">
        <v>1491</v>
      </c>
      <c r="I17">
        <v>0</v>
      </c>
      <c r="J17">
        <v>2</v>
      </c>
      <c r="K17">
        <v>0</v>
      </c>
      <c r="L17" t="s">
        <v>1483</v>
      </c>
      <c r="M17">
        <f>_xlfn.IFNA(VLOOKUP(L17,'Lookup Tables'!$A$2:$B$8,2,FALSE),"")</f>
        <v>4</v>
      </c>
      <c r="N17" t="s">
        <v>1487</v>
      </c>
      <c r="AB17" s="10">
        <f t="shared" si="0"/>
        <v>0</v>
      </c>
      <c r="AC17" s="10" t="str">
        <f t="shared" si="1"/>
        <v>0 - 9%</v>
      </c>
      <c r="AE17" t="str">
        <f t="shared" si="2"/>
        <v/>
      </c>
      <c r="BA17" s="10">
        <v>72.015915</v>
      </c>
      <c r="BB17">
        <v>0</v>
      </c>
    </row>
    <row r="18" spans="1:54" ht="15">
      <c r="A18">
        <v>11568245579</v>
      </c>
      <c r="B18" t="s">
        <v>1514</v>
      </c>
      <c r="C18" t="s">
        <v>1461</v>
      </c>
      <c r="E18" t="s">
        <v>1216</v>
      </c>
      <c r="F18" t="s">
        <v>117</v>
      </c>
      <c r="G18">
        <v>5</v>
      </c>
      <c r="H18" t="s">
        <v>1491</v>
      </c>
      <c r="I18">
        <v>2</v>
      </c>
      <c r="J18">
        <v>1</v>
      </c>
      <c r="K18">
        <v>0</v>
      </c>
      <c r="L18" t="s">
        <v>1488</v>
      </c>
      <c r="M18" t="str">
        <f>_xlfn.IFNA(VLOOKUP(L18,'Lookup Tables'!$A$2:$B$8,2,FALSE),"")</f>
        <v/>
      </c>
      <c r="N18" t="s">
        <v>1487</v>
      </c>
      <c r="AB18" s="10">
        <f t="shared" si="0"/>
        <v>0</v>
      </c>
      <c r="AC18" s="10" t="str">
        <f t="shared" si="1"/>
        <v>0 - 9%</v>
      </c>
      <c r="AE18" t="str">
        <f t="shared" si="2"/>
        <v/>
      </c>
      <c r="AF18" t="s">
        <v>1228</v>
      </c>
      <c r="AH18" t="s">
        <v>1489</v>
      </c>
      <c r="AM18" t="s">
        <v>1197</v>
      </c>
      <c r="AN18" t="s">
        <v>1197</v>
      </c>
      <c r="AT18" t="s">
        <v>1510</v>
      </c>
      <c r="BA18" s="10">
        <v>24.18032787</v>
      </c>
      <c r="BB18">
        <v>0</v>
      </c>
    </row>
    <row r="19" spans="1:54" ht="15">
      <c r="A19">
        <v>11568246932</v>
      </c>
      <c r="B19" t="s">
        <v>1514</v>
      </c>
      <c r="C19" t="s">
        <v>1461</v>
      </c>
      <c r="E19" t="s">
        <v>1216</v>
      </c>
      <c r="F19" t="s">
        <v>117</v>
      </c>
      <c r="G19">
        <v>2</v>
      </c>
      <c r="H19" t="s">
        <v>1491</v>
      </c>
      <c r="I19">
        <v>5</v>
      </c>
      <c r="J19">
        <v>0</v>
      </c>
      <c r="K19">
        <v>1</v>
      </c>
      <c r="L19" t="s">
        <v>1488</v>
      </c>
      <c r="M19" t="str">
        <f>_xlfn.IFNA(VLOOKUP(L19,'Lookup Tables'!$A$2:$B$8,2,FALSE),"")</f>
        <v/>
      </c>
      <c r="N19" t="s">
        <v>1487</v>
      </c>
      <c r="AB19" s="10">
        <f t="shared" si="0"/>
        <v>0</v>
      </c>
      <c r="AC19" s="10" t="str">
        <f t="shared" si="1"/>
        <v>0 - 9%</v>
      </c>
      <c r="AE19" t="str">
        <f t="shared" si="2"/>
        <v/>
      </c>
      <c r="AF19" t="s">
        <v>1228</v>
      </c>
      <c r="AL19" t="s">
        <v>1515</v>
      </c>
      <c r="AM19" t="s">
        <v>1197</v>
      </c>
      <c r="AN19" t="s">
        <v>1197</v>
      </c>
      <c r="AV19" t="s">
        <v>1480</v>
      </c>
      <c r="BA19" s="10">
        <v>25.28883184</v>
      </c>
      <c r="BB19">
        <v>0</v>
      </c>
    </row>
    <row r="20" spans="1:54" ht="15">
      <c r="A20">
        <v>11568249977</v>
      </c>
      <c r="B20" t="s">
        <v>1514</v>
      </c>
      <c r="C20" t="s">
        <v>1461</v>
      </c>
      <c r="E20" t="s">
        <v>1472</v>
      </c>
      <c r="F20" t="s">
        <v>144</v>
      </c>
      <c r="I20">
        <v>26</v>
      </c>
      <c r="J20">
        <v>0</v>
      </c>
      <c r="K20">
        <v>1</v>
      </c>
      <c r="L20" t="s">
        <v>1478</v>
      </c>
      <c r="M20" t="str">
        <f>_xlfn.IFNA(VLOOKUP(L20,'Lookup Tables'!$A$2:$B$8,2,FALSE),"")</f>
        <v/>
      </c>
      <c r="N20" t="s">
        <v>1228</v>
      </c>
      <c r="O20" t="s">
        <v>1475</v>
      </c>
      <c r="Q20" t="s">
        <v>1466</v>
      </c>
      <c r="R20" t="s">
        <v>1501</v>
      </c>
      <c r="Z20" t="s">
        <v>1477</v>
      </c>
      <c r="AB20" s="10" t="str">
        <f t="shared" si="0"/>
        <v/>
      </c>
      <c r="AC20" s="10" t="str">
        <f t="shared" si="1"/>
        <v/>
      </c>
      <c r="AD20">
        <v>35000</v>
      </c>
      <c r="AE20">
        <f t="shared" si="2"/>
        <v>-35000</v>
      </c>
      <c r="AF20" t="s">
        <v>1228</v>
      </c>
      <c r="AG20" t="s">
        <v>1485</v>
      </c>
      <c r="AI20" t="s">
        <v>1500</v>
      </c>
      <c r="AM20" t="s">
        <v>1228</v>
      </c>
      <c r="AN20" t="s">
        <v>1197</v>
      </c>
      <c r="AT20" t="s">
        <v>1510</v>
      </c>
      <c r="AY20" t="s">
        <v>1487</v>
      </c>
      <c r="BA20" s="10">
        <v>13.67333833</v>
      </c>
      <c r="BB20">
        <v>0</v>
      </c>
    </row>
    <row r="21" spans="1:54" ht="15">
      <c r="A21">
        <v>11568277651</v>
      </c>
      <c r="B21" t="s">
        <v>1490</v>
      </c>
      <c r="C21" t="s">
        <v>1461</v>
      </c>
      <c r="E21" t="s">
        <v>1472</v>
      </c>
      <c r="F21" t="s">
        <v>117</v>
      </c>
      <c r="G21">
        <v>1</v>
      </c>
      <c r="H21" t="s">
        <v>1491</v>
      </c>
      <c r="I21">
        <v>2</v>
      </c>
      <c r="J21">
        <v>0</v>
      </c>
      <c r="K21">
        <v>0</v>
      </c>
      <c r="L21" t="s">
        <v>1488</v>
      </c>
      <c r="M21" t="str">
        <f>_xlfn.IFNA(VLOOKUP(L21,'Lookup Tables'!$A$2:$B$8,2,FALSE),"")</f>
        <v/>
      </c>
      <c r="N21" t="s">
        <v>1487</v>
      </c>
      <c r="AB21" s="10">
        <f t="shared" si="0"/>
        <v>0</v>
      </c>
      <c r="AC21" s="10" t="str">
        <f t="shared" si="1"/>
        <v>0 - 9%</v>
      </c>
      <c r="AE21" t="str">
        <f t="shared" si="2"/>
        <v/>
      </c>
      <c r="AF21" t="s">
        <v>1228</v>
      </c>
      <c r="AH21" t="s">
        <v>1489</v>
      </c>
      <c r="AM21" t="s">
        <v>1197</v>
      </c>
      <c r="AN21" t="s">
        <v>1197</v>
      </c>
      <c r="AY21" t="s">
        <v>1487</v>
      </c>
      <c r="BB21">
        <v>0</v>
      </c>
    </row>
    <row r="22" spans="1:54" ht="15">
      <c r="A22">
        <v>11568300228</v>
      </c>
      <c r="B22" t="s">
        <v>1481</v>
      </c>
      <c r="C22" t="s">
        <v>1461</v>
      </c>
      <c r="E22" t="s">
        <v>1216</v>
      </c>
      <c r="F22" t="s">
        <v>129</v>
      </c>
      <c r="G22">
        <v>5</v>
      </c>
      <c r="H22" t="s">
        <v>1491</v>
      </c>
      <c r="I22">
        <v>1</v>
      </c>
      <c r="J22">
        <v>1</v>
      </c>
      <c r="K22">
        <v>0</v>
      </c>
      <c r="L22" t="s">
        <v>1483</v>
      </c>
      <c r="M22">
        <f>_xlfn.IFNA(VLOOKUP(L22,'Lookup Tables'!$A$2:$B$8,2,FALSE),"")</f>
        <v>4</v>
      </c>
      <c r="N22" t="s">
        <v>1228</v>
      </c>
      <c r="O22" t="s">
        <v>1475</v>
      </c>
      <c r="P22" t="s">
        <v>1465</v>
      </c>
      <c r="Q22" t="s">
        <v>1466</v>
      </c>
      <c r="S22" t="s">
        <v>1476</v>
      </c>
      <c r="T22" t="s">
        <v>1467</v>
      </c>
      <c r="U22" t="s">
        <v>1468</v>
      </c>
      <c r="V22" t="s">
        <v>1469</v>
      </c>
      <c r="Z22" t="s">
        <v>1477</v>
      </c>
      <c r="AA22">
        <v>21</v>
      </c>
      <c r="AB22" s="10">
        <f t="shared" si="0"/>
        <v>-21</v>
      </c>
      <c r="AC22" s="10" t="str">
        <f t="shared" si="1"/>
        <v>-30 - -21%</v>
      </c>
      <c r="AD22">
        <v>2000</v>
      </c>
      <c r="AE22">
        <f t="shared" si="2"/>
        <v>-2000</v>
      </c>
      <c r="AF22" t="s">
        <v>1228</v>
      </c>
      <c r="AH22" t="s">
        <v>1489</v>
      </c>
      <c r="AM22" t="s">
        <v>1197</v>
      </c>
      <c r="AN22" t="s">
        <v>1228</v>
      </c>
      <c r="AO22" t="s">
        <v>1494</v>
      </c>
      <c r="AP22" t="s">
        <v>1495</v>
      </c>
      <c r="AR22" t="s">
        <v>1479</v>
      </c>
      <c r="AS22" t="s">
        <v>1505</v>
      </c>
      <c r="AV22" t="s">
        <v>1480</v>
      </c>
      <c r="BA22" s="10">
        <v>12.18637993</v>
      </c>
      <c r="BB22">
        <v>0</v>
      </c>
    </row>
    <row r="23" spans="1:54" ht="15">
      <c r="A23">
        <v>11568306280</v>
      </c>
      <c r="B23" t="s">
        <v>1471</v>
      </c>
      <c r="C23" t="s">
        <v>1461</v>
      </c>
      <c r="E23" t="s">
        <v>1216</v>
      </c>
      <c r="F23" t="s">
        <v>117</v>
      </c>
      <c r="G23">
        <v>2</v>
      </c>
      <c r="H23" t="s">
        <v>1491</v>
      </c>
      <c r="I23">
        <v>5</v>
      </c>
      <c r="J23">
        <v>0</v>
      </c>
      <c r="K23">
        <v>0</v>
      </c>
      <c r="L23" t="s">
        <v>1474</v>
      </c>
      <c r="M23">
        <f>_xlfn.IFNA(VLOOKUP(L23,'Lookup Tables'!$A$2:$B$8,2,FALSE),"")</f>
        <v>9</v>
      </c>
      <c r="N23" t="s">
        <v>1487</v>
      </c>
      <c r="AB23" s="10">
        <f t="shared" si="0"/>
        <v>0</v>
      </c>
      <c r="AC23" s="10" t="str">
        <f t="shared" si="1"/>
        <v>0 - 9%</v>
      </c>
      <c r="AE23" t="str">
        <f t="shared" si="2"/>
        <v/>
      </c>
      <c r="AF23" t="s">
        <v>1228</v>
      </c>
      <c r="AG23" t="s">
        <v>1485</v>
      </c>
      <c r="AL23" t="s">
        <v>1507</v>
      </c>
      <c r="AM23" t="s">
        <v>1197</v>
      </c>
      <c r="AN23" t="s">
        <v>1197</v>
      </c>
      <c r="AQ23" t="s">
        <v>1496</v>
      </c>
      <c r="AT23" t="s">
        <v>1510</v>
      </c>
      <c r="AV23" t="s">
        <v>1480</v>
      </c>
      <c r="BA23" s="10">
        <v>14.43478261</v>
      </c>
      <c r="BB23">
        <v>0</v>
      </c>
    </row>
    <row r="24" spans="1:54" ht="15">
      <c r="A24">
        <v>11568311290</v>
      </c>
      <c r="B24" t="s">
        <v>1471</v>
      </c>
      <c r="C24" t="s">
        <v>1461</v>
      </c>
      <c r="E24" t="s">
        <v>1472</v>
      </c>
      <c r="F24" t="s">
        <v>129</v>
      </c>
      <c r="G24">
        <v>0</v>
      </c>
      <c r="H24" t="s">
        <v>1497</v>
      </c>
      <c r="I24">
        <v>0</v>
      </c>
      <c r="J24">
        <v>1</v>
      </c>
      <c r="K24">
        <v>0</v>
      </c>
      <c r="L24" t="s">
        <v>1464</v>
      </c>
      <c r="M24">
        <f>_xlfn.IFNA(VLOOKUP(L24,'Lookup Tables'!$A$2:$B$8,2,FALSE),"")</f>
        <v>1</v>
      </c>
      <c r="N24" t="s">
        <v>1228</v>
      </c>
      <c r="O24" t="s">
        <v>1475</v>
      </c>
      <c r="P24" t="s">
        <v>1465</v>
      </c>
      <c r="Q24" t="s">
        <v>1466</v>
      </c>
      <c r="R24" t="s">
        <v>1501</v>
      </c>
      <c r="S24" t="s">
        <v>1476</v>
      </c>
      <c r="T24" t="s">
        <v>1467</v>
      </c>
      <c r="Z24" t="s">
        <v>1477</v>
      </c>
      <c r="AA24">
        <v>100</v>
      </c>
      <c r="AB24" s="10">
        <f t="shared" si="0"/>
        <v>-100</v>
      </c>
      <c r="AC24" s="10" t="str">
        <f t="shared" si="1"/>
        <v>-100 - -91%</v>
      </c>
      <c r="AE24" t="str">
        <f t="shared" si="2"/>
        <v/>
      </c>
      <c r="AF24" t="s">
        <v>1228</v>
      </c>
      <c r="AI24" t="s">
        <v>1500</v>
      </c>
      <c r="AM24" t="s">
        <v>1197</v>
      </c>
      <c r="AN24" t="s">
        <v>1228</v>
      </c>
      <c r="AO24" t="s">
        <v>1516</v>
      </c>
      <c r="AY24" t="s">
        <v>1487</v>
      </c>
      <c r="BA24" s="10">
        <v>12.84665579</v>
      </c>
      <c r="BB24">
        <v>1</v>
      </c>
    </row>
    <row r="25" spans="1:54" ht="15">
      <c r="A25">
        <v>11568319293</v>
      </c>
      <c r="B25" t="s">
        <v>1514</v>
      </c>
      <c r="C25" t="s">
        <v>1517</v>
      </c>
      <c r="E25" t="s">
        <v>1472</v>
      </c>
      <c r="F25" t="s">
        <v>122</v>
      </c>
      <c r="G25">
        <v>10</v>
      </c>
      <c r="H25" t="s">
        <v>1491</v>
      </c>
      <c r="I25">
        <v>9</v>
      </c>
      <c r="J25">
        <v>0</v>
      </c>
      <c r="K25">
        <v>0</v>
      </c>
      <c r="L25" t="s">
        <v>1464</v>
      </c>
      <c r="M25">
        <f>_xlfn.IFNA(VLOOKUP(L25,'Lookup Tables'!$A$2:$B$8,2,FALSE),"")</f>
        <v>1</v>
      </c>
      <c r="N25" t="s">
        <v>1228</v>
      </c>
      <c r="V25" t="s">
        <v>1469</v>
      </c>
      <c r="Z25" t="s">
        <v>1477</v>
      </c>
      <c r="AB25" s="10" t="str">
        <f t="shared" si="0"/>
        <v/>
      </c>
      <c r="AC25" s="10" t="str">
        <f t="shared" si="1"/>
        <v/>
      </c>
      <c r="AE25" t="str">
        <f t="shared" si="2"/>
        <v/>
      </c>
      <c r="AF25" t="s">
        <v>1228</v>
      </c>
      <c r="AG25" t="s">
        <v>1485</v>
      </c>
      <c r="AI25" t="s">
        <v>1500</v>
      </c>
      <c r="AM25" t="s">
        <v>1228</v>
      </c>
      <c r="AN25" t="s">
        <v>1228</v>
      </c>
      <c r="AY25" t="s">
        <v>1487</v>
      </c>
      <c r="BA25" s="10">
        <v>15.27637</v>
      </c>
      <c r="BB25">
        <v>0</v>
      </c>
    </row>
    <row r="26" spans="1:54" ht="15">
      <c r="A26">
        <v>11568323135</v>
      </c>
      <c r="B26" t="s">
        <v>1514</v>
      </c>
      <c r="C26" t="s">
        <v>1461</v>
      </c>
      <c r="E26" t="s">
        <v>1472</v>
      </c>
      <c r="F26" t="s">
        <v>122</v>
      </c>
      <c r="G26">
        <v>4</v>
      </c>
      <c r="H26" t="s">
        <v>1491</v>
      </c>
      <c r="I26">
        <v>4</v>
      </c>
      <c r="J26">
        <v>1</v>
      </c>
      <c r="K26">
        <v>0</v>
      </c>
      <c r="L26" t="s">
        <v>1488</v>
      </c>
      <c r="M26" t="str">
        <f>_xlfn.IFNA(VLOOKUP(L26,'Lookup Tables'!$A$2:$B$8,2,FALSE),"")</f>
        <v/>
      </c>
      <c r="N26" t="s">
        <v>1487</v>
      </c>
      <c r="AB26" s="10">
        <f t="shared" si="0"/>
        <v>0</v>
      </c>
      <c r="AC26" s="10" t="str">
        <f t="shared" si="1"/>
        <v>0 - 9%</v>
      </c>
      <c r="AE26" t="str">
        <f t="shared" si="2"/>
        <v/>
      </c>
      <c r="BA26" s="10">
        <v>24.62784464</v>
      </c>
      <c r="BB26">
        <v>0</v>
      </c>
    </row>
    <row r="27" spans="1:54" ht="15">
      <c r="A27">
        <v>11568344767</v>
      </c>
      <c r="B27" t="s">
        <v>1514</v>
      </c>
      <c r="C27" t="s">
        <v>1461</v>
      </c>
      <c r="E27" t="s">
        <v>1216</v>
      </c>
      <c r="F27" t="s">
        <v>117</v>
      </c>
      <c r="G27">
        <v>2</v>
      </c>
      <c r="H27" t="s">
        <v>1491</v>
      </c>
      <c r="I27">
        <v>7</v>
      </c>
      <c r="J27">
        <v>0</v>
      </c>
      <c r="K27">
        <v>4</v>
      </c>
      <c r="L27" t="s">
        <v>1483</v>
      </c>
      <c r="M27">
        <f>_xlfn.IFNA(VLOOKUP(L27,'Lookup Tables'!$A$2:$B$8,2,FALSE),"")</f>
        <v>4</v>
      </c>
      <c r="N27" t="s">
        <v>1228</v>
      </c>
      <c r="O27" t="s">
        <v>1475</v>
      </c>
      <c r="R27" t="s">
        <v>1501</v>
      </c>
      <c r="S27" t="s">
        <v>1476</v>
      </c>
      <c r="V27" t="s">
        <v>1469</v>
      </c>
      <c r="Z27" t="s">
        <v>1477</v>
      </c>
      <c r="AA27">
        <v>3</v>
      </c>
      <c r="AB27" s="10">
        <f t="shared" si="0"/>
        <v>-3</v>
      </c>
      <c r="AC27" s="10" t="str">
        <f t="shared" si="1"/>
        <v>-10 - -1%</v>
      </c>
      <c r="AD27">
        <v>10000</v>
      </c>
      <c r="AE27">
        <f t="shared" si="2"/>
        <v>-10000</v>
      </c>
      <c r="AF27" t="s">
        <v>1228</v>
      </c>
      <c r="AG27" t="s">
        <v>1485</v>
      </c>
      <c r="AH27" t="s">
        <v>1489</v>
      </c>
      <c r="AM27" t="s">
        <v>1197</v>
      </c>
      <c r="AN27" t="s">
        <v>1197</v>
      </c>
      <c r="AP27" t="s">
        <v>1495</v>
      </c>
      <c r="AQ27" t="s">
        <v>1496</v>
      </c>
      <c r="AR27" t="s">
        <v>1479</v>
      </c>
      <c r="AT27" t="s">
        <v>1510</v>
      </c>
      <c r="AU27" t="s">
        <v>1518</v>
      </c>
      <c r="AX27" t="s">
        <v>1512</v>
      </c>
      <c r="BA27" s="10">
        <v>16.85393258</v>
      </c>
      <c r="BB27">
        <v>0</v>
      </c>
    </row>
    <row r="28" spans="1:54" ht="15">
      <c r="A28">
        <v>11568395540</v>
      </c>
      <c r="B28" t="s">
        <v>1490</v>
      </c>
      <c r="C28" t="s">
        <v>1461</v>
      </c>
      <c r="E28" t="s">
        <v>1472</v>
      </c>
      <c r="F28" t="s">
        <v>117</v>
      </c>
      <c r="G28">
        <v>20</v>
      </c>
      <c r="H28" t="s">
        <v>1482</v>
      </c>
      <c r="I28">
        <v>1</v>
      </c>
      <c r="J28">
        <v>2</v>
      </c>
      <c r="K28">
        <v>0</v>
      </c>
      <c r="L28" t="s">
        <v>1499</v>
      </c>
      <c r="M28">
        <f>_xlfn.IFNA(VLOOKUP(L28,'Lookup Tables'!$A$2:$B$8,2,FALSE),"")</f>
        <v>15</v>
      </c>
      <c r="N28" t="s">
        <v>1197</v>
      </c>
      <c r="AB28" s="10">
        <f t="shared" si="0"/>
        <v>0</v>
      </c>
      <c r="AC28" s="10" t="str">
        <f t="shared" si="1"/>
        <v>0 - 9%</v>
      </c>
      <c r="AE28" t="str">
        <f t="shared" si="2"/>
        <v/>
      </c>
      <c r="AF28" t="s">
        <v>1228</v>
      </c>
      <c r="AH28" t="s">
        <v>1489</v>
      </c>
      <c r="AM28" t="s">
        <v>1197</v>
      </c>
      <c r="AN28" t="s">
        <v>1197</v>
      </c>
      <c r="AY28" t="s">
        <v>1487</v>
      </c>
      <c r="BB28">
        <v>0</v>
      </c>
    </row>
    <row r="29" spans="1:54" ht="15">
      <c r="A29">
        <v>11568421524</v>
      </c>
      <c r="B29" t="s">
        <v>1514</v>
      </c>
      <c r="C29" t="s">
        <v>1504</v>
      </c>
      <c r="E29" t="s">
        <v>1472</v>
      </c>
      <c r="F29" t="s">
        <v>122</v>
      </c>
      <c r="G29">
        <v>20</v>
      </c>
      <c r="H29" t="s">
        <v>1482</v>
      </c>
      <c r="I29">
        <v>4</v>
      </c>
      <c r="J29">
        <v>0</v>
      </c>
      <c r="K29">
        <v>0</v>
      </c>
      <c r="L29" t="s">
        <v>1483</v>
      </c>
      <c r="M29">
        <f>_xlfn.IFNA(VLOOKUP(L29,'Lookup Tables'!$A$2:$B$8,2,FALSE),"")</f>
        <v>4</v>
      </c>
      <c r="N29" t="s">
        <v>1487</v>
      </c>
      <c r="AB29" s="10">
        <f t="shared" si="0"/>
        <v>0</v>
      </c>
      <c r="AC29" s="10" t="str">
        <f t="shared" si="1"/>
        <v>0 - 9%</v>
      </c>
      <c r="AE29" t="str">
        <f t="shared" si="2"/>
        <v/>
      </c>
      <c r="AF29" t="s">
        <v>1228</v>
      </c>
      <c r="AH29" t="s">
        <v>1489</v>
      </c>
      <c r="AM29" t="s">
        <v>1197</v>
      </c>
      <c r="AN29" t="s">
        <v>1197</v>
      </c>
      <c r="AY29" t="s">
        <v>1487</v>
      </c>
      <c r="BB29">
        <v>0</v>
      </c>
    </row>
    <row r="30" spans="1:54" ht="15">
      <c r="A30">
        <v>11568442223</v>
      </c>
      <c r="B30" t="s">
        <v>1514</v>
      </c>
      <c r="C30" t="s">
        <v>1517</v>
      </c>
      <c r="E30" t="s">
        <v>1492</v>
      </c>
      <c r="F30" t="s">
        <v>117</v>
      </c>
      <c r="G30">
        <v>5</v>
      </c>
      <c r="H30" t="s">
        <v>1491</v>
      </c>
      <c r="I30">
        <v>3</v>
      </c>
      <c r="J30">
        <v>0</v>
      </c>
      <c r="K30">
        <v>1</v>
      </c>
      <c r="L30" t="s">
        <v>1483</v>
      </c>
      <c r="M30">
        <f>_xlfn.IFNA(VLOOKUP(L30,'Lookup Tables'!$A$2:$B$8,2,FALSE),"")</f>
        <v>4</v>
      </c>
      <c r="N30" t="s">
        <v>1228</v>
      </c>
      <c r="Q30" t="s">
        <v>1466</v>
      </c>
      <c r="U30" t="s">
        <v>1468</v>
      </c>
      <c r="Z30" t="s">
        <v>1477</v>
      </c>
      <c r="AA30">
        <v>20</v>
      </c>
      <c r="AB30" s="10">
        <f t="shared" si="0"/>
        <v>-20</v>
      </c>
      <c r="AC30" s="10" t="str">
        <f t="shared" si="1"/>
        <v>-20 - -11%</v>
      </c>
      <c r="AD30">
        <v>3000</v>
      </c>
      <c r="AE30">
        <f t="shared" si="2"/>
        <v>-3000</v>
      </c>
      <c r="AF30" t="s">
        <v>1228</v>
      </c>
      <c r="AG30" t="s">
        <v>1485</v>
      </c>
      <c r="AM30" t="s">
        <v>1197</v>
      </c>
      <c r="AN30" t="s">
        <v>1197</v>
      </c>
      <c r="AP30" t="s">
        <v>1495</v>
      </c>
      <c r="AR30" t="s">
        <v>1479</v>
      </c>
      <c r="BA30" s="10">
        <v>27.88461538</v>
      </c>
      <c r="BB30">
        <v>0</v>
      </c>
    </row>
    <row r="31" spans="1:54" ht="15">
      <c r="A31">
        <v>11568446051</v>
      </c>
      <c r="B31" t="s">
        <v>1514</v>
      </c>
      <c r="C31" t="s">
        <v>1461</v>
      </c>
      <c r="E31" t="s">
        <v>1472</v>
      </c>
      <c r="F31" t="s">
        <v>129</v>
      </c>
      <c r="G31">
        <v>0</v>
      </c>
      <c r="H31" t="s">
        <v>1497</v>
      </c>
      <c r="I31">
        <v>0</v>
      </c>
      <c r="J31">
        <v>2</v>
      </c>
      <c r="K31">
        <v>0</v>
      </c>
      <c r="L31" t="s">
        <v>1488</v>
      </c>
      <c r="M31" t="str">
        <f>_xlfn.IFNA(VLOOKUP(L31,'Lookup Tables'!$A$2:$B$8,2,FALSE),"")</f>
        <v/>
      </c>
      <c r="N31" t="s">
        <v>1228</v>
      </c>
      <c r="S31" t="s">
        <v>1476</v>
      </c>
      <c r="Y31" t="s">
        <v>1519</v>
      </c>
      <c r="Z31" t="s">
        <v>1477</v>
      </c>
      <c r="AB31" s="10" t="str">
        <f t="shared" si="0"/>
        <v/>
      </c>
      <c r="AC31" s="10" t="str">
        <f t="shared" si="1"/>
        <v/>
      </c>
      <c r="AD31">
        <v>1500</v>
      </c>
      <c r="AE31">
        <f t="shared" si="2"/>
        <v>-1500</v>
      </c>
      <c r="AF31" t="s">
        <v>1197</v>
      </c>
      <c r="AJ31" t="s">
        <v>1498</v>
      </c>
      <c r="AM31" t="s">
        <v>1502</v>
      </c>
      <c r="AN31" t="s">
        <v>1197</v>
      </c>
      <c r="AY31" t="s">
        <v>1487</v>
      </c>
      <c r="BB31">
        <v>0</v>
      </c>
    </row>
    <row r="32" spans="1:54" ht="15">
      <c r="A32">
        <v>11568473676</v>
      </c>
      <c r="B32" t="s">
        <v>1471</v>
      </c>
      <c r="C32" t="s">
        <v>1461</v>
      </c>
      <c r="E32" t="s">
        <v>1216</v>
      </c>
      <c r="F32" t="s">
        <v>129</v>
      </c>
      <c r="G32">
        <v>10</v>
      </c>
      <c r="H32" t="s">
        <v>1491</v>
      </c>
      <c r="I32">
        <v>1</v>
      </c>
      <c r="J32">
        <v>2</v>
      </c>
      <c r="K32">
        <v>0</v>
      </c>
      <c r="L32" t="s">
        <v>1488</v>
      </c>
      <c r="M32" t="str">
        <f>_xlfn.IFNA(VLOOKUP(L32,'Lookup Tables'!$A$2:$B$8,2,FALSE),"")</f>
        <v/>
      </c>
      <c r="N32" t="s">
        <v>1228</v>
      </c>
      <c r="P32" t="s">
        <v>1465</v>
      </c>
      <c r="R32" t="s">
        <v>1501</v>
      </c>
      <c r="S32" t="s">
        <v>1476</v>
      </c>
      <c r="U32" t="s">
        <v>1468</v>
      </c>
      <c r="Z32" t="s">
        <v>1477</v>
      </c>
      <c r="AA32">
        <v>25</v>
      </c>
      <c r="AB32" s="10">
        <f t="shared" si="0"/>
        <v>-25</v>
      </c>
      <c r="AC32" s="10" t="str">
        <f t="shared" si="1"/>
        <v>-30 - -21%</v>
      </c>
      <c r="AD32">
        <v>4500</v>
      </c>
      <c r="AE32">
        <f t="shared" si="2"/>
        <v>-4500</v>
      </c>
      <c r="AL32" t="s">
        <v>1520</v>
      </c>
      <c r="AM32" t="s">
        <v>1502</v>
      </c>
      <c r="AN32" t="s">
        <v>1197</v>
      </c>
      <c r="AP32" t="s">
        <v>1495</v>
      </c>
      <c r="AR32" t="s">
        <v>1479</v>
      </c>
      <c r="AS32" t="s">
        <v>1505</v>
      </c>
      <c r="AT32" t="s">
        <v>1510</v>
      </c>
      <c r="AV32" t="s">
        <v>1480</v>
      </c>
      <c r="AW32" t="s">
        <v>1511</v>
      </c>
      <c r="BB32">
        <v>0</v>
      </c>
    </row>
    <row r="33" spans="1:54" ht="15">
      <c r="A33">
        <v>11568476689</v>
      </c>
      <c r="B33" t="s">
        <v>1521</v>
      </c>
      <c r="C33" t="s">
        <v>1461</v>
      </c>
      <c r="E33" t="s">
        <v>1216</v>
      </c>
      <c r="F33" t="s">
        <v>117</v>
      </c>
      <c r="G33">
        <v>1</v>
      </c>
      <c r="H33" t="s">
        <v>1491</v>
      </c>
      <c r="I33">
        <v>3</v>
      </c>
      <c r="J33">
        <v>1</v>
      </c>
      <c r="K33">
        <v>0</v>
      </c>
      <c r="L33" t="s">
        <v>1464</v>
      </c>
      <c r="M33">
        <f>_xlfn.IFNA(VLOOKUP(L33,'Lookup Tables'!$A$2:$B$8,2,FALSE),"")</f>
        <v>1</v>
      </c>
      <c r="N33" t="s">
        <v>1197</v>
      </c>
      <c r="AB33" s="10">
        <f t="shared" si="0"/>
        <v>0</v>
      </c>
      <c r="AC33" s="10" t="str">
        <f t="shared" si="1"/>
        <v>0 - 9%</v>
      </c>
      <c r="AE33" t="str">
        <f t="shared" si="2"/>
        <v/>
      </c>
      <c r="AF33" t="s">
        <v>1197</v>
      </c>
      <c r="AJ33" t="s">
        <v>1498</v>
      </c>
      <c r="AM33" t="s">
        <v>1502</v>
      </c>
      <c r="AN33" t="s">
        <v>1487</v>
      </c>
      <c r="AP33" t="s">
        <v>1495</v>
      </c>
      <c r="AY33" t="s">
        <v>1487</v>
      </c>
      <c r="BA33" s="10">
        <v>32.54716981</v>
      </c>
      <c r="BB33">
        <v>0</v>
      </c>
    </row>
    <row r="34" spans="1:54" ht="15">
      <c r="A34">
        <v>11568484482</v>
      </c>
      <c r="B34" t="s">
        <v>1514</v>
      </c>
      <c r="C34" t="s">
        <v>1504</v>
      </c>
      <c r="E34" t="s">
        <v>1216</v>
      </c>
      <c r="F34" t="s">
        <v>144</v>
      </c>
      <c r="G34">
        <v>17</v>
      </c>
      <c r="H34" t="s">
        <v>1482</v>
      </c>
      <c r="I34">
        <v>21</v>
      </c>
      <c r="J34">
        <v>2</v>
      </c>
      <c r="K34">
        <v>0</v>
      </c>
      <c r="L34" t="s">
        <v>1499</v>
      </c>
      <c r="M34">
        <f>_xlfn.IFNA(VLOOKUP(L34,'Lookup Tables'!$A$2:$B$8,2,FALSE),"")</f>
        <v>15</v>
      </c>
      <c r="N34" t="s">
        <v>1197</v>
      </c>
      <c r="AB34" s="10">
        <f t="shared" si="0"/>
        <v>0</v>
      </c>
      <c r="AC34" s="10" t="str">
        <f t="shared" si="1"/>
        <v>0 - 9%</v>
      </c>
      <c r="AE34" t="str">
        <f t="shared" si="2"/>
        <v/>
      </c>
      <c r="AF34" t="s">
        <v>1228</v>
      </c>
      <c r="AG34" t="s">
        <v>1485</v>
      </c>
      <c r="AM34" t="s">
        <v>1197</v>
      </c>
      <c r="AN34" t="s">
        <v>1228</v>
      </c>
      <c r="AO34" t="s">
        <v>1522</v>
      </c>
      <c r="AY34" t="s">
        <v>1487</v>
      </c>
      <c r="BA34" s="10">
        <v>25.28883184</v>
      </c>
      <c r="BB34">
        <v>0</v>
      </c>
    </row>
    <row r="35" spans="1:54" ht="15">
      <c r="A35">
        <v>11568516074</v>
      </c>
      <c r="B35" t="s">
        <v>1471</v>
      </c>
      <c r="C35" t="s">
        <v>1461</v>
      </c>
      <c r="E35" t="s">
        <v>1216</v>
      </c>
      <c r="F35" t="s">
        <v>117</v>
      </c>
      <c r="G35">
        <v>1</v>
      </c>
      <c r="H35" t="s">
        <v>1491</v>
      </c>
      <c r="I35">
        <v>4</v>
      </c>
      <c r="J35">
        <v>0</v>
      </c>
      <c r="K35">
        <v>1</v>
      </c>
      <c r="L35" t="s">
        <v>1499</v>
      </c>
      <c r="M35">
        <f>_xlfn.IFNA(VLOOKUP(L35,'Lookup Tables'!$A$2:$B$8,2,FALSE),"")</f>
        <v>15</v>
      </c>
      <c r="N35" t="s">
        <v>1197</v>
      </c>
      <c r="AB35" s="10">
        <f t="shared" si="0"/>
        <v>0</v>
      </c>
      <c r="AC35" s="10" t="str">
        <f t="shared" si="1"/>
        <v>0 - 9%</v>
      </c>
      <c r="AE35" t="str">
        <f t="shared" si="2"/>
        <v/>
      </c>
      <c r="AF35" t="s">
        <v>1228</v>
      </c>
      <c r="AH35" t="s">
        <v>1489</v>
      </c>
      <c r="AM35" t="s">
        <v>1197</v>
      </c>
      <c r="AN35" t="s">
        <v>1197</v>
      </c>
      <c r="AZ35" t="s">
        <v>1495</v>
      </c>
      <c r="BA35" s="10">
        <v>11.208678</v>
      </c>
      <c r="BB35">
        <v>0</v>
      </c>
    </row>
    <row r="36" spans="1:54" ht="15">
      <c r="A36">
        <v>11568531367</v>
      </c>
      <c r="B36" t="s">
        <v>1514</v>
      </c>
      <c r="C36" t="s">
        <v>1461</v>
      </c>
      <c r="E36" t="s">
        <v>1216</v>
      </c>
      <c r="F36" t="s">
        <v>117</v>
      </c>
      <c r="G36">
        <v>5</v>
      </c>
      <c r="H36" t="s">
        <v>1491</v>
      </c>
      <c r="I36">
        <v>4</v>
      </c>
      <c r="J36">
        <v>0</v>
      </c>
      <c r="K36">
        <v>0</v>
      </c>
      <c r="L36" t="s">
        <v>1499</v>
      </c>
      <c r="M36">
        <f>_xlfn.IFNA(VLOOKUP(L36,'Lookup Tables'!$A$2:$B$8,2,FALSE),"")</f>
        <v>15</v>
      </c>
      <c r="N36" t="s">
        <v>1197</v>
      </c>
      <c r="AB36" s="10">
        <f t="shared" si="0"/>
        <v>0</v>
      </c>
      <c r="AC36" s="10" t="str">
        <f t="shared" si="1"/>
        <v>0 - 9%</v>
      </c>
      <c r="AE36" t="str">
        <f t="shared" si="2"/>
        <v/>
      </c>
      <c r="AF36" t="s">
        <v>1197</v>
      </c>
      <c r="AJ36" t="s">
        <v>1498</v>
      </c>
      <c r="AM36" t="s">
        <v>1502</v>
      </c>
      <c r="AN36" t="s">
        <v>1197</v>
      </c>
      <c r="AY36" t="s">
        <v>1487</v>
      </c>
      <c r="BA36" s="10">
        <v>22.61904762</v>
      </c>
      <c r="BB36">
        <v>0</v>
      </c>
    </row>
    <row r="37" spans="1:54" ht="15">
      <c r="A37">
        <v>11568534985</v>
      </c>
      <c r="B37" t="s">
        <v>1490</v>
      </c>
      <c r="C37" t="s">
        <v>1461</v>
      </c>
      <c r="E37" t="s">
        <v>1472</v>
      </c>
      <c r="F37" t="s">
        <v>117</v>
      </c>
      <c r="I37">
        <v>4</v>
      </c>
      <c r="J37">
        <v>0</v>
      </c>
      <c r="K37">
        <v>2</v>
      </c>
      <c r="L37" t="s">
        <v>1483</v>
      </c>
      <c r="M37">
        <f>_xlfn.IFNA(VLOOKUP(L37,'Lookup Tables'!$A$2:$B$8,2,FALSE),"")</f>
        <v>4</v>
      </c>
      <c r="N37" t="s">
        <v>1228</v>
      </c>
      <c r="R37" t="s">
        <v>1501</v>
      </c>
      <c r="S37" t="s">
        <v>1476</v>
      </c>
      <c r="T37" t="s">
        <v>1467</v>
      </c>
      <c r="Z37" t="s">
        <v>1477</v>
      </c>
      <c r="AB37" s="10" t="str">
        <f t="shared" si="0"/>
        <v/>
      </c>
      <c r="AC37" s="10" t="str">
        <f t="shared" si="1"/>
        <v/>
      </c>
      <c r="AD37">
        <v>5000</v>
      </c>
      <c r="AE37">
        <f t="shared" si="2"/>
        <v>-5000</v>
      </c>
      <c r="AF37" t="s">
        <v>1228</v>
      </c>
      <c r="AL37" t="s">
        <v>1515</v>
      </c>
      <c r="AM37" t="s">
        <v>1502</v>
      </c>
      <c r="AN37" t="s">
        <v>1197</v>
      </c>
      <c r="AU37" t="s">
        <v>1518</v>
      </c>
      <c r="AV37" t="s">
        <v>1480</v>
      </c>
      <c r="BB37">
        <v>0</v>
      </c>
    </row>
    <row r="38" spans="1:54" ht="15">
      <c r="A38">
        <v>11568545840</v>
      </c>
      <c r="B38" t="s">
        <v>1490</v>
      </c>
      <c r="C38" t="s">
        <v>1461</v>
      </c>
      <c r="E38" t="s">
        <v>1472</v>
      </c>
      <c r="F38" t="s">
        <v>117</v>
      </c>
      <c r="G38">
        <v>10</v>
      </c>
      <c r="H38" t="s">
        <v>1491</v>
      </c>
      <c r="I38">
        <v>1</v>
      </c>
      <c r="J38">
        <v>1</v>
      </c>
      <c r="K38">
        <v>0</v>
      </c>
      <c r="L38" t="s">
        <v>1488</v>
      </c>
      <c r="M38" t="str">
        <f>_xlfn.IFNA(VLOOKUP(L38,'Lookup Tables'!$A$2:$B$8,2,FALSE),"")</f>
        <v/>
      </c>
      <c r="N38" t="s">
        <v>1228</v>
      </c>
      <c r="O38" t="s">
        <v>1475</v>
      </c>
      <c r="Q38" t="s">
        <v>1466</v>
      </c>
      <c r="R38" t="s">
        <v>1501</v>
      </c>
      <c r="S38" t="s">
        <v>1476</v>
      </c>
      <c r="T38" t="s">
        <v>1467</v>
      </c>
      <c r="U38" t="s">
        <v>1468</v>
      </c>
      <c r="V38" t="s">
        <v>1469</v>
      </c>
      <c r="Z38" t="s">
        <v>1523</v>
      </c>
      <c r="AA38">
        <v>0</v>
      </c>
      <c r="AB38" s="10">
        <f t="shared" si="0"/>
        <v>0</v>
      </c>
      <c r="AC38" s="10" t="str">
        <f t="shared" si="1"/>
        <v>0 - 9%</v>
      </c>
      <c r="AD38">
        <v>0</v>
      </c>
      <c r="AE38">
        <f t="shared" si="2"/>
        <v>0</v>
      </c>
      <c r="AF38" t="s">
        <v>1228</v>
      </c>
      <c r="AL38" t="s">
        <v>1524</v>
      </c>
      <c r="AM38" t="s">
        <v>1197</v>
      </c>
      <c r="AN38" t="s">
        <v>1197</v>
      </c>
      <c r="AY38" t="s">
        <v>1487</v>
      </c>
      <c r="BA38" s="10">
        <v>34.96932515</v>
      </c>
      <c r="BB38">
        <v>0</v>
      </c>
    </row>
    <row r="39" spans="1:54" ht="15">
      <c r="A39">
        <v>11568549005</v>
      </c>
      <c r="B39" t="s">
        <v>1471</v>
      </c>
      <c r="C39" t="s">
        <v>1461</v>
      </c>
      <c r="E39" t="s">
        <v>1472</v>
      </c>
      <c r="F39" t="s">
        <v>129</v>
      </c>
      <c r="G39">
        <v>0</v>
      </c>
      <c r="H39" t="s">
        <v>1497</v>
      </c>
      <c r="I39">
        <v>0</v>
      </c>
      <c r="J39">
        <v>1</v>
      </c>
      <c r="K39">
        <v>1</v>
      </c>
      <c r="L39" t="s">
        <v>1488</v>
      </c>
      <c r="M39" t="str">
        <f>_xlfn.IFNA(VLOOKUP(L39,'Lookup Tables'!$A$2:$B$8,2,FALSE),"")</f>
        <v/>
      </c>
      <c r="N39" t="s">
        <v>1487</v>
      </c>
      <c r="AB39" s="10">
        <f t="shared" si="0"/>
        <v>0</v>
      </c>
      <c r="AC39" s="10" t="str">
        <f t="shared" si="1"/>
        <v>0 - 9%</v>
      </c>
      <c r="AE39" t="str">
        <f t="shared" si="2"/>
        <v/>
      </c>
      <c r="AF39" t="s">
        <v>1228</v>
      </c>
      <c r="AL39" t="s">
        <v>1525</v>
      </c>
      <c r="AM39" t="s">
        <v>1502</v>
      </c>
      <c r="AN39" t="s">
        <v>1228</v>
      </c>
      <c r="AO39" t="s">
        <v>1509</v>
      </c>
      <c r="AP39" t="s">
        <v>1526</v>
      </c>
      <c r="AZ39" t="s">
        <v>1527</v>
      </c>
      <c r="BA39" s="10">
        <v>22.60692</v>
      </c>
      <c r="BB39">
        <v>0</v>
      </c>
    </row>
    <row r="40" spans="1:54" ht="15">
      <c r="A40">
        <v>11568551815</v>
      </c>
      <c r="B40" t="s">
        <v>1521</v>
      </c>
      <c r="C40" t="s">
        <v>1461</v>
      </c>
      <c r="E40" t="s">
        <v>1216</v>
      </c>
      <c r="F40" t="s">
        <v>129</v>
      </c>
      <c r="G40">
        <v>6</v>
      </c>
      <c r="H40" t="s">
        <v>1491</v>
      </c>
      <c r="I40">
        <v>0</v>
      </c>
      <c r="J40">
        <v>2</v>
      </c>
      <c r="K40">
        <v>1</v>
      </c>
      <c r="L40" t="s">
        <v>1488</v>
      </c>
      <c r="M40" t="str">
        <f>_xlfn.IFNA(VLOOKUP(L40,'Lookup Tables'!$A$2:$B$8,2,FALSE),"")</f>
        <v/>
      </c>
      <c r="N40" t="s">
        <v>1197</v>
      </c>
      <c r="AB40" s="10">
        <f t="shared" si="0"/>
        <v>0</v>
      </c>
      <c r="AC40" s="10" t="str">
        <f t="shared" si="1"/>
        <v>0 - 9%</v>
      </c>
      <c r="AE40" t="str">
        <f t="shared" si="2"/>
        <v/>
      </c>
      <c r="AF40" t="s">
        <v>1228</v>
      </c>
      <c r="AG40" t="s">
        <v>1485</v>
      </c>
      <c r="AM40" t="s">
        <v>1197</v>
      </c>
      <c r="AN40" t="s">
        <v>1197</v>
      </c>
      <c r="AY40" t="s">
        <v>1487</v>
      </c>
      <c r="BA40" s="10">
        <v>19.23076923</v>
      </c>
      <c r="BB40">
        <v>0</v>
      </c>
    </row>
    <row r="41" spans="1:54" ht="15">
      <c r="A41">
        <v>11568593198</v>
      </c>
      <c r="B41" t="s">
        <v>1471</v>
      </c>
      <c r="C41" t="s">
        <v>1461</v>
      </c>
      <c r="E41" t="s">
        <v>1216</v>
      </c>
      <c r="F41" t="s">
        <v>117</v>
      </c>
      <c r="G41">
        <v>33</v>
      </c>
      <c r="H41" t="s">
        <v>1493</v>
      </c>
      <c r="I41">
        <v>4</v>
      </c>
      <c r="J41">
        <v>0</v>
      </c>
      <c r="K41">
        <v>1</v>
      </c>
      <c r="L41" t="s">
        <v>1478</v>
      </c>
      <c r="M41" t="str">
        <f>_xlfn.IFNA(VLOOKUP(L41,'Lookup Tables'!$A$2:$B$8,2,FALSE),"")</f>
        <v/>
      </c>
      <c r="N41" t="s">
        <v>1197</v>
      </c>
      <c r="AB41" s="10">
        <f t="shared" si="0"/>
        <v>0</v>
      </c>
      <c r="AC41" s="10" t="str">
        <f t="shared" si="1"/>
        <v>0 - 9%</v>
      </c>
      <c r="AE41" t="str">
        <f t="shared" si="2"/>
        <v/>
      </c>
      <c r="AF41" t="s">
        <v>1228</v>
      </c>
      <c r="AH41" t="s">
        <v>1489</v>
      </c>
      <c r="AM41" t="s">
        <v>1197</v>
      </c>
      <c r="AN41" t="s">
        <v>1197</v>
      </c>
      <c r="AR41" t="s">
        <v>1479</v>
      </c>
      <c r="AS41" t="s">
        <v>1505</v>
      </c>
      <c r="AW41" t="s">
        <v>1511</v>
      </c>
      <c r="BA41" s="10">
        <v>9.024134313</v>
      </c>
      <c r="BB41">
        <v>0</v>
      </c>
    </row>
    <row r="42" spans="1:54" ht="15">
      <c r="A42">
        <v>11568623519</v>
      </c>
      <c r="B42" t="s">
        <v>1514</v>
      </c>
      <c r="C42" t="s">
        <v>1528</v>
      </c>
      <c r="E42" t="s">
        <v>1472</v>
      </c>
      <c r="F42" t="s">
        <v>117</v>
      </c>
      <c r="I42">
        <v>0</v>
      </c>
      <c r="J42">
        <v>2</v>
      </c>
      <c r="K42">
        <v>1</v>
      </c>
      <c r="L42" t="s">
        <v>1464</v>
      </c>
      <c r="M42">
        <f>_xlfn.IFNA(VLOOKUP(L42,'Lookup Tables'!$A$2:$B$8,2,FALSE),"")</f>
        <v>1</v>
      </c>
      <c r="N42" t="s">
        <v>1228</v>
      </c>
      <c r="O42" t="s">
        <v>1475</v>
      </c>
      <c r="Q42" t="s">
        <v>1466</v>
      </c>
      <c r="R42" t="s">
        <v>1501</v>
      </c>
      <c r="S42" t="s">
        <v>1476</v>
      </c>
      <c r="T42" t="s">
        <v>1467</v>
      </c>
      <c r="V42" t="s">
        <v>1469</v>
      </c>
      <c r="Z42" t="s">
        <v>1523</v>
      </c>
      <c r="AA42">
        <v>0</v>
      </c>
      <c r="AB42" s="10">
        <f t="shared" si="0"/>
        <v>0</v>
      </c>
      <c r="AC42" s="10" t="str">
        <f t="shared" si="1"/>
        <v>0 - 9%</v>
      </c>
      <c r="AD42">
        <v>0</v>
      </c>
      <c r="AE42">
        <f t="shared" si="2"/>
        <v>0</v>
      </c>
      <c r="AF42" t="s">
        <v>1228</v>
      </c>
      <c r="AH42" t="s">
        <v>1489</v>
      </c>
      <c r="AM42" t="s">
        <v>1228</v>
      </c>
      <c r="AN42" t="s">
        <v>1228</v>
      </c>
      <c r="AO42" t="s">
        <v>1494</v>
      </c>
      <c r="AP42" t="s">
        <v>1529</v>
      </c>
      <c r="AQ42" t="s">
        <v>1496</v>
      </c>
      <c r="AR42" t="s">
        <v>1479</v>
      </c>
      <c r="AV42" t="s">
        <v>1480</v>
      </c>
      <c r="AY42" t="s">
        <v>1487</v>
      </c>
      <c r="BB42">
        <v>0</v>
      </c>
    </row>
    <row r="43" spans="1:54" ht="15">
      <c r="A43">
        <v>11568646474</v>
      </c>
      <c r="B43" t="s">
        <v>1521</v>
      </c>
      <c r="C43" t="s">
        <v>1461</v>
      </c>
      <c r="E43" t="s">
        <v>1216</v>
      </c>
      <c r="F43" t="s">
        <v>117</v>
      </c>
      <c r="G43">
        <v>5</v>
      </c>
      <c r="H43" t="s">
        <v>1491</v>
      </c>
      <c r="I43">
        <v>2</v>
      </c>
      <c r="J43">
        <v>0</v>
      </c>
      <c r="K43">
        <v>1</v>
      </c>
      <c r="L43" t="s">
        <v>1483</v>
      </c>
      <c r="M43">
        <f>_xlfn.IFNA(VLOOKUP(L43,'Lookup Tables'!$A$2:$B$8,2,FALSE),"")</f>
        <v>4</v>
      </c>
      <c r="N43" t="s">
        <v>1197</v>
      </c>
      <c r="AB43" s="10">
        <f t="shared" si="0"/>
        <v>0</v>
      </c>
      <c r="AC43" s="10" t="str">
        <f t="shared" si="1"/>
        <v>0 - 9%</v>
      </c>
      <c r="AE43" t="str">
        <f t="shared" si="2"/>
        <v/>
      </c>
      <c r="AF43" t="s">
        <v>1228</v>
      </c>
      <c r="AH43" t="s">
        <v>1489</v>
      </c>
      <c r="AM43" t="s">
        <v>1197</v>
      </c>
      <c r="AN43" t="s">
        <v>1228</v>
      </c>
      <c r="AO43" t="s">
        <v>1516</v>
      </c>
      <c r="AP43" t="s">
        <v>1495</v>
      </c>
      <c r="AY43" t="s">
        <v>1487</v>
      </c>
      <c r="BA43" s="10">
        <v>14.18918919</v>
      </c>
      <c r="BB43">
        <v>0</v>
      </c>
    </row>
    <row r="44" spans="1:54" ht="15">
      <c r="A44">
        <v>11568664965</v>
      </c>
      <c r="B44" t="s">
        <v>1471</v>
      </c>
      <c r="C44" t="s">
        <v>1461</v>
      </c>
      <c r="E44" t="s">
        <v>1472</v>
      </c>
      <c r="F44" t="s">
        <v>117</v>
      </c>
      <c r="G44">
        <v>15</v>
      </c>
      <c r="H44" t="s">
        <v>1482</v>
      </c>
      <c r="I44">
        <v>3</v>
      </c>
      <c r="J44">
        <v>2</v>
      </c>
      <c r="K44">
        <v>0</v>
      </c>
      <c r="L44" t="s">
        <v>1499</v>
      </c>
      <c r="M44">
        <f>_xlfn.IFNA(VLOOKUP(L44,'Lookup Tables'!$A$2:$B$8,2,FALSE),"")</f>
        <v>15</v>
      </c>
      <c r="N44" t="s">
        <v>1487</v>
      </c>
      <c r="AB44" s="10">
        <f t="shared" si="0"/>
        <v>0</v>
      </c>
      <c r="AC44" s="10" t="str">
        <f t="shared" si="1"/>
        <v>0 - 9%</v>
      </c>
      <c r="AE44" t="str">
        <f t="shared" si="2"/>
        <v/>
      </c>
      <c r="AF44" t="s">
        <v>1197</v>
      </c>
      <c r="AJ44" t="s">
        <v>1498</v>
      </c>
      <c r="AM44" t="s">
        <v>1502</v>
      </c>
      <c r="AN44" t="s">
        <v>1487</v>
      </c>
      <c r="AY44" t="s">
        <v>1487</v>
      </c>
      <c r="BA44" s="10">
        <v>11.707414</v>
      </c>
      <c r="BB44">
        <v>0</v>
      </c>
    </row>
    <row r="45" spans="1:54" ht="15">
      <c r="A45">
        <v>11568682299</v>
      </c>
      <c r="B45" t="s">
        <v>1471</v>
      </c>
      <c r="C45" t="s">
        <v>1461</v>
      </c>
      <c r="E45" t="s">
        <v>1472</v>
      </c>
      <c r="F45" t="s">
        <v>117</v>
      </c>
      <c r="G45">
        <v>5</v>
      </c>
      <c r="H45" t="s">
        <v>1491</v>
      </c>
      <c r="I45">
        <v>1</v>
      </c>
      <c r="J45">
        <v>0</v>
      </c>
      <c r="K45">
        <v>0</v>
      </c>
      <c r="L45" t="s">
        <v>1483</v>
      </c>
      <c r="M45">
        <f>_xlfn.IFNA(VLOOKUP(L45,'Lookup Tables'!$A$2:$B$8,2,FALSE),"")</f>
        <v>4</v>
      </c>
      <c r="N45" t="s">
        <v>1228</v>
      </c>
      <c r="Q45" t="s">
        <v>1466</v>
      </c>
      <c r="S45" t="s">
        <v>1476</v>
      </c>
      <c r="Z45" t="s">
        <v>1470</v>
      </c>
      <c r="AA45">
        <v>3</v>
      </c>
      <c r="AB45" s="10">
        <f t="shared" si="0"/>
        <v>3</v>
      </c>
      <c r="AC45" s="10" t="str">
        <f t="shared" si="1"/>
        <v>0 - 9%</v>
      </c>
      <c r="AD45">
        <v>4177.1</v>
      </c>
      <c r="AE45">
        <f t="shared" si="2"/>
        <v>4177.1</v>
      </c>
      <c r="AF45" t="s">
        <v>1228</v>
      </c>
      <c r="AH45" t="s">
        <v>1489</v>
      </c>
      <c r="AM45" t="s">
        <v>1197</v>
      </c>
      <c r="AN45" t="s">
        <v>1228</v>
      </c>
      <c r="AU45" t="s">
        <v>1518</v>
      </c>
      <c r="BA45" s="10">
        <v>29.07268</v>
      </c>
      <c r="BB45">
        <v>0</v>
      </c>
    </row>
    <row r="46" spans="1:54" ht="15">
      <c r="A46">
        <v>11568700228</v>
      </c>
      <c r="B46" t="s">
        <v>1521</v>
      </c>
      <c r="C46" t="s">
        <v>1461</v>
      </c>
      <c r="E46" t="s">
        <v>1216</v>
      </c>
      <c r="F46" t="s">
        <v>122</v>
      </c>
      <c r="I46">
        <v>6</v>
      </c>
      <c r="J46">
        <v>1</v>
      </c>
      <c r="K46">
        <v>1</v>
      </c>
      <c r="L46" t="s">
        <v>1488</v>
      </c>
      <c r="M46" t="str">
        <f>_xlfn.IFNA(VLOOKUP(L46,'Lookup Tables'!$A$2:$B$8,2,FALSE),"")</f>
        <v/>
      </c>
      <c r="N46" t="s">
        <v>1228</v>
      </c>
      <c r="O46" t="s">
        <v>1475</v>
      </c>
      <c r="P46" t="s">
        <v>1465</v>
      </c>
      <c r="Q46" t="s">
        <v>1466</v>
      </c>
      <c r="S46" t="s">
        <v>1476</v>
      </c>
      <c r="Z46" t="s">
        <v>1477</v>
      </c>
      <c r="AB46" s="10" t="str">
        <f t="shared" si="0"/>
        <v/>
      </c>
      <c r="AC46" s="10" t="str">
        <f t="shared" si="1"/>
        <v/>
      </c>
      <c r="AE46" t="str">
        <f t="shared" si="2"/>
        <v/>
      </c>
      <c r="AF46" t="s">
        <v>1197</v>
      </c>
      <c r="AJ46" t="s">
        <v>1498</v>
      </c>
      <c r="AM46" t="s">
        <v>1197</v>
      </c>
      <c r="AN46" t="s">
        <v>1487</v>
      </c>
      <c r="AY46" t="s">
        <v>1487</v>
      </c>
      <c r="BA46" s="10">
        <v>33.98373984</v>
      </c>
      <c r="BB46">
        <v>0</v>
      </c>
    </row>
    <row r="47" spans="1:54" ht="15">
      <c r="A47">
        <v>11568725986</v>
      </c>
      <c r="B47" t="s">
        <v>1471</v>
      </c>
      <c r="C47" t="s">
        <v>1461</v>
      </c>
      <c r="E47" t="s">
        <v>1216</v>
      </c>
      <c r="F47" t="s">
        <v>117</v>
      </c>
      <c r="G47">
        <v>19</v>
      </c>
      <c r="H47" t="s">
        <v>1482</v>
      </c>
      <c r="I47">
        <v>2</v>
      </c>
      <c r="J47">
        <v>0</v>
      </c>
      <c r="K47">
        <v>0</v>
      </c>
      <c r="L47" t="s">
        <v>1488</v>
      </c>
      <c r="M47" t="str">
        <f>_xlfn.IFNA(VLOOKUP(L47,'Lookup Tables'!$A$2:$B$8,2,FALSE),"")</f>
        <v/>
      </c>
      <c r="N47" t="s">
        <v>1228</v>
      </c>
      <c r="X47" t="s">
        <v>1530</v>
      </c>
      <c r="Z47" t="s">
        <v>1523</v>
      </c>
      <c r="AA47">
        <v>0</v>
      </c>
      <c r="AB47" s="10">
        <f t="shared" si="0"/>
        <v>0</v>
      </c>
      <c r="AC47" s="10" t="str">
        <f t="shared" si="1"/>
        <v>0 - 9%</v>
      </c>
      <c r="AD47">
        <v>0</v>
      </c>
      <c r="AE47">
        <f t="shared" si="2"/>
        <v>0</v>
      </c>
      <c r="AF47" t="s">
        <v>1197</v>
      </c>
      <c r="AJ47" t="s">
        <v>1498</v>
      </c>
      <c r="AM47" t="s">
        <v>1197</v>
      </c>
      <c r="AN47" t="s">
        <v>1197</v>
      </c>
      <c r="AP47" t="s">
        <v>1495</v>
      </c>
      <c r="AY47" t="s">
        <v>1487</v>
      </c>
      <c r="BA47" s="10">
        <v>14.9506347</v>
      </c>
      <c r="BB47">
        <v>0</v>
      </c>
    </row>
    <row r="48" spans="1:54" ht="15">
      <c r="A48">
        <v>11568727315</v>
      </c>
      <c r="B48" t="s">
        <v>1521</v>
      </c>
      <c r="C48" t="s">
        <v>1461</v>
      </c>
      <c r="E48" t="s">
        <v>1216</v>
      </c>
      <c r="F48" t="s">
        <v>117</v>
      </c>
      <c r="G48">
        <v>1</v>
      </c>
      <c r="H48" t="s">
        <v>1491</v>
      </c>
      <c r="I48">
        <v>2</v>
      </c>
      <c r="J48">
        <v>0</v>
      </c>
      <c r="K48">
        <v>1</v>
      </c>
      <c r="L48" t="s">
        <v>1474</v>
      </c>
      <c r="M48">
        <f>_xlfn.IFNA(VLOOKUP(L48,'Lookup Tables'!$A$2:$B$8,2,FALSE),"")</f>
        <v>9</v>
      </c>
      <c r="N48" t="s">
        <v>1197</v>
      </c>
      <c r="AB48" s="10">
        <f t="shared" si="0"/>
        <v>0</v>
      </c>
      <c r="AC48" s="10" t="str">
        <f t="shared" si="1"/>
        <v>0 - 9%</v>
      </c>
      <c r="AE48" t="str">
        <f t="shared" si="2"/>
        <v/>
      </c>
      <c r="AF48" t="s">
        <v>1228</v>
      </c>
      <c r="AH48" t="s">
        <v>1489</v>
      </c>
      <c r="AM48" t="s">
        <v>1197</v>
      </c>
      <c r="AN48" t="s">
        <v>1197</v>
      </c>
      <c r="AP48" t="s">
        <v>1495</v>
      </c>
      <c r="AY48" t="s">
        <v>1487</v>
      </c>
      <c r="BA48" s="10">
        <v>40</v>
      </c>
      <c r="BB48">
        <v>0</v>
      </c>
    </row>
    <row r="49" spans="1:54" ht="15">
      <c r="A49">
        <v>11568729628</v>
      </c>
      <c r="B49" t="s">
        <v>1490</v>
      </c>
      <c r="C49" t="s">
        <v>1461</v>
      </c>
      <c r="E49" t="s">
        <v>1472</v>
      </c>
      <c r="F49" t="s">
        <v>117</v>
      </c>
      <c r="G49">
        <v>20</v>
      </c>
      <c r="H49" t="s">
        <v>1482</v>
      </c>
      <c r="I49">
        <v>1</v>
      </c>
      <c r="J49">
        <v>1</v>
      </c>
      <c r="K49">
        <v>1</v>
      </c>
      <c r="L49" t="s">
        <v>1488</v>
      </c>
      <c r="M49" t="str">
        <f>_xlfn.IFNA(VLOOKUP(L49,'Lookup Tables'!$A$2:$B$8,2,FALSE),"")</f>
        <v/>
      </c>
      <c r="N49" t="s">
        <v>1197</v>
      </c>
      <c r="AB49" s="10">
        <f t="shared" si="0"/>
        <v>0</v>
      </c>
      <c r="AC49" s="10" t="str">
        <f t="shared" si="1"/>
        <v>0 - 9%</v>
      </c>
      <c r="AE49" t="str">
        <f t="shared" si="2"/>
        <v/>
      </c>
      <c r="AF49" t="s">
        <v>1228</v>
      </c>
      <c r="AH49" t="s">
        <v>1489</v>
      </c>
      <c r="AM49" t="s">
        <v>1197</v>
      </c>
      <c r="AN49" t="s">
        <v>1197</v>
      </c>
      <c r="AR49" t="s">
        <v>1479</v>
      </c>
      <c r="BA49" s="10">
        <v>15.06024</v>
      </c>
      <c r="BB49">
        <v>0</v>
      </c>
    </row>
    <row r="50" spans="1:54" ht="15">
      <c r="A50">
        <v>11568752538</v>
      </c>
      <c r="B50" t="s">
        <v>1481</v>
      </c>
      <c r="C50" t="s">
        <v>1461</v>
      </c>
      <c r="E50" t="s">
        <v>1472</v>
      </c>
      <c r="F50" t="s">
        <v>117</v>
      </c>
      <c r="G50">
        <v>10</v>
      </c>
      <c r="H50" t="s">
        <v>1491</v>
      </c>
      <c r="I50">
        <v>4</v>
      </c>
      <c r="J50">
        <v>0</v>
      </c>
      <c r="K50">
        <v>0</v>
      </c>
      <c r="L50" t="s">
        <v>1483</v>
      </c>
      <c r="M50">
        <f>_xlfn.IFNA(VLOOKUP(L50,'Lookup Tables'!$A$2:$B$8,2,FALSE),"")</f>
        <v>4</v>
      </c>
      <c r="N50" t="s">
        <v>1228</v>
      </c>
      <c r="O50" t="s">
        <v>1475</v>
      </c>
      <c r="S50" t="s">
        <v>1476</v>
      </c>
      <c r="Z50" t="s">
        <v>1477</v>
      </c>
      <c r="AA50">
        <v>4.7</v>
      </c>
      <c r="AB50" s="10">
        <f t="shared" si="0"/>
        <v>-4.7</v>
      </c>
      <c r="AC50" s="10" t="str">
        <f t="shared" si="1"/>
        <v>-10 - -1%</v>
      </c>
      <c r="AD50">
        <v>1172.19</v>
      </c>
      <c r="AE50">
        <f t="shared" si="2"/>
        <v>-1172.19</v>
      </c>
      <c r="AF50" t="s">
        <v>1197</v>
      </c>
      <c r="AJ50" t="s">
        <v>1498</v>
      </c>
      <c r="AM50" t="s">
        <v>1502</v>
      </c>
      <c r="AN50" t="s">
        <v>1197</v>
      </c>
      <c r="AP50" t="s">
        <v>1486</v>
      </c>
      <c r="AY50" t="s">
        <v>1487</v>
      </c>
      <c r="BA50" s="10">
        <v>22.47873633</v>
      </c>
      <c r="BB50">
        <v>0</v>
      </c>
    </row>
    <row r="51" spans="1:54" ht="15">
      <c r="A51">
        <v>11568771552</v>
      </c>
      <c r="B51" t="s">
        <v>1490</v>
      </c>
      <c r="C51" t="s">
        <v>1461</v>
      </c>
      <c r="E51" t="s">
        <v>1216</v>
      </c>
      <c r="F51" t="s">
        <v>129</v>
      </c>
      <c r="G51">
        <v>10</v>
      </c>
      <c r="H51" t="s">
        <v>1491</v>
      </c>
      <c r="I51">
        <v>0</v>
      </c>
      <c r="J51">
        <v>1</v>
      </c>
      <c r="K51">
        <v>1</v>
      </c>
      <c r="L51" t="s">
        <v>1483</v>
      </c>
      <c r="M51">
        <f>_xlfn.IFNA(VLOOKUP(L51,'Lookup Tables'!$A$2:$B$8,2,FALSE),"")</f>
        <v>4</v>
      </c>
      <c r="N51" t="s">
        <v>1228</v>
      </c>
      <c r="O51" t="s">
        <v>1475</v>
      </c>
      <c r="P51" t="s">
        <v>1465</v>
      </c>
      <c r="Q51" t="s">
        <v>1466</v>
      </c>
      <c r="R51" t="s">
        <v>1501</v>
      </c>
      <c r="S51" t="s">
        <v>1476</v>
      </c>
      <c r="U51" t="s">
        <v>1468</v>
      </c>
      <c r="Z51" t="s">
        <v>1477</v>
      </c>
      <c r="AA51">
        <v>50</v>
      </c>
      <c r="AB51" s="10">
        <f t="shared" si="0"/>
        <v>-50</v>
      </c>
      <c r="AC51" s="10" t="str">
        <f t="shared" si="1"/>
        <v>-50 - -41%</v>
      </c>
      <c r="AD51">
        <v>4000</v>
      </c>
      <c r="AE51">
        <f t="shared" si="2"/>
        <v>-4000</v>
      </c>
      <c r="BA51" s="10">
        <v>11.63434903</v>
      </c>
      <c r="BB51">
        <v>0</v>
      </c>
    </row>
    <row r="52" spans="1:54" ht="15">
      <c r="A52">
        <v>11568773413</v>
      </c>
      <c r="B52" t="s">
        <v>1514</v>
      </c>
      <c r="C52" t="s">
        <v>1504</v>
      </c>
      <c r="E52" t="s">
        <v>1216</v>
      </c>
      <c r="F52" t="s">
        <v>144</v>
      </c>
      <c r="G52">
        <v>15</v>
      </c>
      <c r="H52" t="s">
        <v>1482</v>
      </c>
      <c r="I52">
        <v>10</v>
      </c>
      <c r="J52">
        <v>1</v>
      </c>
      <c r="K52">
        <v>0</v>
      </c>
      <c r="L52" t="s">
        <v>1464</v>
      </c>
      <c r="M52">
        <f>_xlfn.IFNA(VLOOKUP(L52,'Lookup Tables'!$A$2:$B$8,2,FALSE),"")</f>
        <v>1</v>
      </c>
      <c r="N52" t="s">
        <v>1228</v>
      </c>
      <c r="O52" t="s">
        <v>1475</v>
      </c>
      <c r="Q52" t="s">
        <v>1466</v>
      </c>
      <c r="R52" t="s">
        <v>1501</v>
      </c>
      <c r="T52" t="s">
        <v>1467</v>
      </c>
      <c r="U52" t="s">
        <v>1468</v>
      </c>
      <c r="V52" t="s">
        <v>1469</v>
      </c>
      <c r="Z52" t="s">
        <v>1477</v>
      </c>
      <c r="AA52">
        <v>13</v>
      </c>
      <c r="AB52" s="10">
        <f t="shared" si="0"/>
        <v>-13</v>
      </c>
      <c r="AC52" s="10" t="str">
        <f t="shared" si="1"/>
        <v>-20 - -11%</v>
      </c>
      <c r="AD52">
        <v>30000</v>
      </c>
      <c r="AE52">
        <f t="shared" si="2"/>
        <v>-30000</v>
      </c>
      <c r="AF52" t="s">
        <v>1228</v>
      </c>
      <c r="AG52" t="s">
        <v>1485</v>
      </c>
      <c r="AH52" t="s">
        <v>1489</v>
      </c>
      <c r="AI52" t="s">
        <v>1500</v>
      </c>
      <c r="AM52" t="s">
        <v>1228</v>
      </c>
      <c r="AN52" t="s">
        <v>1228</v>
      </c>
      <c r="AO52" t="s">
        <v>1531</v>
      </c>
      <c r="AP52" t="s">
        <v>1495</v>
      </c>
      <c r="AQ52" t="s">
        <v>1496</v>
      </c>
      <c r="AR52" t="s">
        <v>1479</v>
      </c>
      <c r="AT52" t="s">
        <v>1510</v>
      </c>
      <c r="AW52" t="s">
        <v>1511</v>
      </c>
      <c r="AX52" t="s">
        <v>1512</v>
      </c>
      <c r="BB52">
        <v>0</v>
      </c>
    </row>
    <row r="53" spans="1:54" ht="15">
      <c r="A53">
        <v>11568822734</v>
      </c>
      <c r="B53" t="s">
        <v>1481</v>
      </c>
      <c r="C53" t="s">
        <v>1461</v>
      </c>
      <c r="E53" t="s">
        <v>1492</v>
      </c>
      <c r="F53" t="s">
        <v>117</v>
      </c>
      <c r="G53">
        <v>4</v>
      </c>
      <c r="H53" t="s">
        <v>1491</v>
      </c>
      <c r="I53">
        <v>2</v>
      </c>
      <c r="J53">
        <v>1</v>
      </c>
      <c r="K53">
        <v>0</v>
      </c>
      <c r="L53" t="s">
        <v>1464</v>
      </c>
      <c r="M53">
        <f>_xlfn.IFNA(VLOOKUP(L53,'Lookup Tables'!$A$2:$B$8,2,FALSE),"")</f>
        <v>1</v>
      </c>
      <c r="N53" t="s">
        <v>1228</v>
      </c>
      <c r="O53" t="s">
        <v>1475</v>
      </c>
      <c r="P53" t="s">
        <v>1465</v>
      </c>
      <c r="Q53" t="s">
        <v>1466</v>
      </c>
      <c r="R53" t="s">
        <v>1501</v>
      </c>
      <c r="S53" t="s">
        <v>1476</v>
      </c>
      <c r="T53" t="s">
        <v>1467</v>
      </c>
      <c r="U53" t="s">
        <v>1468</v>
      </c>
      <c r="V53" t="s">
        <v>1469</v>
      </c>
      <c r="Z53" t="s">
        <v>1523</v>
      </c>
      <c r="AA53">
        <v>0</v>
      </c>
      <c r="AB53" s="10">
        <f t="shared" si="0"/>
        <v>0</v>
      </c>
      <c r="AC53" s="10" t="str">
        <f t="shared" si="1"/>
        <v>0 - 9%</v>
      </c>
      <c r="AD53">
        <v>0</v>
      </c>
      <c r="AE53">
        <f t="shared" si="2"/>
        <v>0</v>
      </c>
      <c r="AF53" t="s">
        <v>1228</v>
      </c>
      <c r="AH53" t="s">
        <v>1489</v>
      </c>
      <c r="AM53" t="s">
        <v>1228</v>
      </c>
      <c r="AN53" t="s">
        <v>1197</v>
      </c>
      <c r="AP53" t="s">
        <v>1526</v>
      </c>
      <c r="AR53" t="s">
        <v>1479</v>
      </c>
      <c r="AS53" t="s">
        <v>1505</v>
      </c>
      <c r="AU53" t="s">
        <v>1518</v>
      </c>
      <c r="AW53" t="s">
        <v>1511</v>
      </c>
      <c r="AX53" t="s">
        <v>1512</v>
      </c>
      <c r="BA53" s="10">
        <v>29.5890411</v>
      </c>
      <c r="BB53">
        <v>0</v>
      </c>
    </row>
    <row r="54" spans="1:54" ht="15">
      <c r="A54">
        <v>11568844748</v>
      </c>
      <c r="B54" t="s">
        <v>1532</v>
      </c>
      <c r="C54" t="s">
        <v>1461</v>
      </c>
      <c r="E54" t="s">
        <v>1216</v>
      </c>
      <c r="F54" t="s">
        <v>144</v>
      </c>
      <c r="G54">
        <v>45</v>
      </c>
      <c r="H54" t="s">
        <v>1473</v>
      </c>
      <c r="I54">
        <v>20</v>
      </c>
      <c r="J54">
        <v>1</v>
      </c>
      <c r="K54">
        <v>4</v>
      </c>
      <c r="L54" t="s">
        <v>1474</v>
      </c>
      <c r="M54">
        <f>_xlfn.IFNA(VLOOKUP(L54,'Lookup Tables'!$A$2:$B$8,2,FALSE),"")</f>
        <v>9</v>
      </c>
      <c r="N54" t="s">
        <v>1228</v>
      </c>
      <c r="U54" t="s">
        <v>1468</v>
      </c>
      <c r="AA54">
        <v>25</v>
      </c>
      <c r="AB54" s="10">
        <f t="shared" si="0"/>
        <v>25</v>
      </c>
      <c r="AC54" s="10" t="str">
        <f t="shared" si="1"/>
        <v>20 - 29%</v>
      </c>
      <c r="AD54">
        <v>138000</v>
      </c>
      <c r="AE54">
        <f t="shared" si="2"/>
        <v>138000</v>
      </c>
      <c r="AF54" t="s">
        <v>1228</v>
      </c>
      <c r="AG54" t="s">
        <v>1485</v>
      </c>
      <c r="AI54" t="s">
        <v>1500</v>
      </c>
      <c r="AM54" t="s">
        <v>1197</v>
      </c>
      <c r="AN54" t="s">
        <v>1228</v>
      </c>
      <c r="AO54" t="s">
        <v>1533</v>
      </c>
      <c r="AQ54" t="s">
        <v>1496</v>
      </c>
      <c r="AR54" t="s">
        <v>1479</v>
      </c>
      <c r="AS54" t="s">
        <v>1505</v>
      </c>
      <c r="AT54" t="s">
        <v>1510</v>
      </c>
      <c r="AU54" t="s">
        <v>1518</v>
      </c>
      <c r="AX54" t="s">
        <v>1512</v>
      </c>
      <c r="BA54" s="10">
        <v>10.67174845</v>
      </c>
      <c r="BB54">
        <v>0</v>
      </c>
    </row>
    <row r="55" spans="1:54" ht="15">
      <c r="A55">
        <v>11568911833</v>
      </c>
      <c r="B55" t="s">
        <v>1514</v>
      </c>
      <c r="C55" t="s">
        <v>1336</v>
      </c>
      <c r="E55" t="s">
        <v>1216</v>
      </c>
      <c r="F55" t="s">
        <v>122</v>
      </c>
      <c r="L55" t="s">
        <v>1483</v>
      </c>
      <c r="M55">
        <f>_xlfn.IFNA(VLOOKUP(L55,'Lookup Tables'!$A$2:$B$8,2,FALSE),"")</f>
        <v>4</v>
      </c>
      <c r="N55" t="s">
        <v>1228</v>
      </c>
      <c r="O55" t="s">
        <v>1475</v>
      </c>
      <c r="Q55" t="s">
        <v>1466</v>
      </c>
      <c r="R55" t="s">
        <v>1501</v>
      </c>
      <c r="S55" t="s">
        <v>1476</v>
      </c>
      <c r="U55" t="s">
        <v>1468</v>
      </c>
      <c r="V55" t="s">
        <v>1469</v>
      </c>
      <c r="Z55" t="s">
        <v>1477</v>
      </c>
      <c r="AA55">
        <v>47.73</v>
      </c>
      <c r="AB55" s="10">
        <f t="shared" si="0"/>
        <v>-47.73</v>
      </c>
      <c r="AC55" s="10" t="str">
        <f t="shared" si="1"/>
        <v>-50 - -41%</v>
      </c>
      <c r="AD55">
        <v>110208.13</v>
      </c>
      <c r="AE55">
        <f t="shared" si="2"/>
        <v>-110208.13</v>
      </c>
      <c r="AF55" t="s">
        <v>1228</v>
      </c>
      <c r="AG55" t="s">
        <v>1485</v>
      </c>
      <c r="AL55" t="s">
        <v>1525</v>
      </c>
      <c r="AM55" t="s">
        <v>1228</v>
      </c>
      <c r="AN55" t="s">
        <v>1197</v>
      </c>
      <c r="AT55" t="s">
        <v>1510</v>
      </c>
      <c r="BA55" s="10">
        <v>18.14574315</v>
      </c>
      <c r="BB55">
        <v>1</v>
      </c>
    </row>
    <row r="56" spans="1:54" ht="15">
      <c r="A56">
        <v>11568930557</v>
      </c>
      <c r="B56" t="s">
        <v>1471</v>
      </c>
      <c r="C56" t="s">
        <v>1461</v>
      </c>
      <c r="E56" t="s">
        <v>1216</v>
      </c>
      <c r="F56" t="s">
        <v>117</v>
      </c>
      <c r="G56">
        <v>30</v>
      </c>
      <c r="H56" t="s">
        <v>1463</v>
      </c>
      <c r="I56">
        <v>3</v>
      </c>
      <c r="J56">
        <v>0</v>
      </c>
      <c r="K56">
        <v>0</v>
      </c>
      <c r="L56" t="s">
        <v>1474</v>
      </c>
      <c r="M56">
        <f>_xlfn.IFNA(VLOOKUP(L56,'Lookup Tables'!$A$2:$B$8,2,FALSE),"")</f>
        <v>9</v>
      </c>
      <c r="N56" t="s">
        <v>1228</v>
      </c>
      <c r="R56" t="s">
        <v>1501</v>
      </c>
      <c r="Y56" t="s">
        <v>1534</v>
      </c>
      <c r="Z56" t="s">
        <v>1523</v>
      </c>
      <c r="AA56">
        <v>0</v>
      </c>
      <c r="AB56" s="10">
        <f t="shared" si="0"/>
        <v>0</v>
      </c>
      <c r="AC56" s="10" t="str">
        <f t="shared" si="1"/>
        <v>0 - 9%</v>
      </c>
      <c r="AD56">
        <v>0</v>
      </c>
      <c r="AE56">
        <f t="shared" si="2"/>
        <v>0</v>
      </c>
      <c r="AF56" t="s">
        <v>1228</v>
      </c>
      <c r="AH56" t="s">
        <v>1489</v>
      </c>
      <c r="AM56" t="s">
        <v>1197</v>
      </c>
      <c r="AN56" t="s">
        <v>1197</v>
      </c>
      <c r="AP56" t="s">
        <v>1529</v>
      </c>
      <c r="AY56" t="s">
        <v>1487</v>
      </c>
      <c r="BA56" s="10">
        <v>40.56902002</v>
      </c>
      <c r="BB56">
        <v>0</v>
      </c>
    </row>
    <row r="57" spans="1:54" ht="15">
      <c r="A57">
        <v>11568947107</v>
      </c>
      <c r="B57" t="s">
        <v>1481</v>
      </c>
      <c r="C57" t="s">
        <v>1461</v>
      </c>
      <c r="E57" t="s">
        <v>1216</v>
      </c>
      <c r="F57" t="s">
        <v>117</v>
      </c>
      <c r="G57">
        <v>1</v>
      </c>
      <c r="H57" t="s">
        <v>1491</v>
      </c>
      <c r="I57">
        <v>4</v>
      </c>
      <c r="J57">
        <v>2</v>
      </c>
      <c r="K57">
        <v>0</v>
      </c>
      <c r="L57" t="s">
        <v>1464</v>
      </c>
      <c r="M57">
        <f>_xlfn.IFNA(VLOOKUP(L57,'Lookup Tables'!$A$2:$B$8,2,FALSE),"")</f>
        <v>1</v>
      </c>
      <c r="N57" t="s">
        <v>1228</v>
      </c>
      <c r="O57" t="s">
        <v>1475</v>
      </c>
      <c r="P57" t="s">
        <v>1465</v>
      </c>
      <c r="Q57" t="s">
        <v>1466</v>
      </c>
      <c r="S57" t="s">
        <v>1476</v>
      </c>
      <c r="T57" t="s">
        <v>1467</v>
      </c>
      <c r="U57" t="s">
        <v>1468</v>
      </c>
      <c r="V57" t="s">
        <v>1469</v>
      </c>
      <c r="Z57" t="s">
        <v>1470</v>
      </c>
      <c r="AA57">
        <v>2</v>
      </c>
      <c r="AB57" s="10">
        <f t="shared" si="0"/>
        <v>2</v>
      </c>
      <c r="AC57" s="10" t="str">
        <f t="shared" si="1"/>
        <v>0 - 9%</v>
      </c>
      <c r="AD57">
        <v>1605</v>
      </c>
      <c r="AE57">
        <f t="shared" si="2"/>
        <v>1605</v>
      </c>
      <c r="AF57" t="s">
        <v>1228</v>
      </c>
      <c r="AL57" t="s">
        <v>1524</v>
      </c>
      <c r="AM57" t="s">
        <v>1197</v>
      </c>
      <c r="AN57" t="s">
        <v>1487</v>
      </c>
      <c r="AQ57" t="s">
        <v>1496</v>
      </c>
      <c r="AR57" t="s">
        <v>1479</v>
      </c>
      <c r="AS57" t="s">
        <v>1505</v>
      </c>
      <c r="AV57" t="s">
        <v>1480</v>
      </c>
      <c r="BA57" s="10">
        <v>35.85923452</v>
      </c>
      <c r="BB57">
        <v>0</v>
      </c>
    </row>
    <row r="58" spans="1:54" ht="15">
      <c r="A58">
        <v>11569058748</v>
      </c>
      <c r="B58" t="s">
        <v>1490</v>
      </c>
      <c r="C58" t="s">
        <v>1461</v>
      </c>
      <c r="E58" t="s">
        <v>1472</v>
      </c>
      <c r="F58" t="s">
        <v>117</v>
      </c>
      <c r="G58">
        <v>10</v>
      </c>
      <c r="H58" t="s">
        <v>1491</v>
      </c>
      <c r="I58">
        <v>5</v>
      </c>
      <c r="J58">
        <v>0</v>
      </c>
      <c r="K58">
        <v>0</v>
      </c>
      <c r="L58" t="s">
        <v>1488</v>
      </c>
      <c r="M58" t="str">
        <f>_xlfn.IFNA(VLOOKUP(L58,'Lookup Tables'!$A$2:$B$8,2,FALSE),"")</f>
        <v/>
      </c>
      <c r="N58" t="s">
        <v>1228</v>
      </c>
      <c r="X58" t="s">
        <v>1530</v>
      </c>
      <c r="Z58" t="s">
        <v>1477</v>
      </c>
      <c r="AA58">
        <v>15</v>
      </c>
      <c r="AB58" s="10">
        <f t="shared" si="0"/>
        <v>-15</v>
      </c>
      <c r="AC58" s="10" t="str">
        <f t="shared" si="1"/>
        <v>-20 - -11%</v>
      </c>
      <c r="AD58">
        <v>5000</v>
      </c>
      <c r="AE58">
        <f t="shared" si="2"/>
        <v>-5000</v>
      </c>
      <c r="AF58" t="s">
        <v>1228</v>
      </c>
      <c r="AH58" t="s">
        <v>1489</v>
      </c>
      <c r="AM58" t="s">
        <v>1197</v>
      </c>
      <c r="AN58" t="s">
        <v>1197</v>
      </c>
      <c r="AY58" t="s">
        <v>1487</v>
      </c>
      <c r="BA58" s="10">
        <v>32.62260128</v>
      </c>
      <c r="BB58">
        <v>0</v>
      </c>
    </row>
    <row r="59" spans="1:54" ht="15">
      <c r="A59">
        <v>11569070532</v>
      </c>
      <c r="B59" t="s">
        <v>1521</v>
      </c>
      <c r="C59" t="s">
        <v>1461</v>
      </c>
      <c r="E59" t="s">
        <v>1472</v>
      </c>
      <c r="F59" t="s">
        <v>117</v>
      </c>
      <c r="I59">
        <v>0</v>
      </c>
      <c r="J59">
        <v>1</v>
      </c>
      <c r="K59">
        <v>1</v>
      </c>
      <c r="L59" t="s">
        <v>1488</v>
      </c>
      <c r="M59" t="str">
        <f>_xlfn.IFNA(VLOOKUP(L59,'Lookup Tables'!$A$2:$B$8,2,FALSE),"")</f>
        <v/>
      </c>
      <c r="N59" t="s">
        <v>1487</v>
      </c>
      <c r="AB59" s="10">
        <f t="shared" si="0"/>
        <v>0</v>
      </c>
      <c r="AC59" s="10" t="str">
        <f t="shared" si="1"/>
        <v>0 - 9%</v>
      </c>
      <c r="AE59" t="str">
        <f t="shared" si="2"/>
        <v/>
      </c>
      <c r="AF59" t="s">
        <v>1228</v>
      </c>
      <c r="AH59" t="s">
        <v>1489</v>
      </c>
      <c r="AM59" t="s">
        <v>1197</v>
      </c>
      <c r="AN59" t="s">
        <v>1197</v>
      </c>
      <c r="AQ59" t="s">
        <v>1496</v>
      </c>
      <c r="BB59">
        <v>0</v>
      </c>
    </row>
    <row r="60" spans="1:54" ht="15">
      <c r="A60">
        <v>11569072988</v>
      </c>
      <c r="B60" t="s">
        <v>1535</v>
      </c>
      <c r="C60" t="s">
        <v>1461</v>
      </c>
      <c r="E60" t="s">
        <v>1216</v>
      </c>
      <c r="F60" t="s">
        <v>117</v>
      </c>
      <c r="G60">
        <v>25</v>
      </c>
      <c r="H60" t="s">
        <v>1463</v>
      </c>
      <c r="I60">
        <v>4</v>
      </c>
      <c r="J60">
        <v>0</v>
      </c>
      <c r="K60">
        <v>0</v>
      </c>
      <c r="L60" t="s">
        <v>1474</v>
      </c>
      <c r="M60">
        <f>_xlfn.IFNA(VLOOKUP(L60,'Lookup Tables'!$A$2:$B$8,2,FALSE),"")</f>
        <v>9</v>
      </c>
      <c r="N60" t="s">
        <v>1228</v>
      </c>
      <c r="S60" t="s">
        <v>1476</v>
      </c>
      <c r="U60" t="s">
        <v>1468</v>
      </c>
      <c r="Z60" t="s">
        <v>1477</v>
      </c>
      <c r="AA60">
        <v>20</v>
      </c>
      <c r="AB60" s="10">
        <f t="shared" si="0"/>
        <v>-20</v>
      </c>
      <c r="AC60" s="10" t="str">
        <f t="shared" si="1"/>
        <v>-20 - -11%</v>
      </c>
      <c r="AE60" t="str">
        <f t="shared" si="2"/>
        <v/>
      </c>
      <c r="AF60" t="s">
        <v>1197</v>
      </c>
      <c r="AJ60" t="s">
        <v>1498</v>
      </c>
      <c r="AM60" t="s">
        <v>1502</v>
      </c>
      <c r="AN60" t="s">
        <v>1228</v>
      </c>
      <c r="AO60" t="s">
        <v>1536</v>
      </c>
      <c r="AR60" t="s">
        <v>1479</v>
      </c>
      <c r="AT60" t="s">
        <v>1510</v>
      </c>
      <c r="BA60" s="10">
        <v>10.02538071</v>
      </c>
      <c r="BB60">
        <v>0</v>
      </c>
    </row>
    <row r="61" spans="1:54" ht="15">
      <c r="A61">
        <v>11569102425</v>
      </c>
      <c r="B61" t="s">
        <v>1537</v>
      </c>
      <c r="C61" t="s">
        <v>1461</v>
      </c>
      <c r="E61" t="s">
        <v>1216</v>
      </c>
      <c r="F61" t="s">
        <v>122</v>
      </c>
      <c r="G61">
        <v>3</v>
      </c>
      <c r="H61" t="s">
        <v>1491</v>
      </c>
      <c r="I61">
        <v>7</v>
      </c>
      <c r="J61">
        <v>0</v>
      </c>
      <c r="K61">
        <v>0</v>
      </c>
      <c r="L61" t="s">
        <v>1488</v>
      </c>
      <c r="M61" t="str">
        <f>_xlfn.IFNA(VLOOKUP(L61,'Lookup Tables'!$A$2:$B$8,2,FALSE),"")</f>
        <v/>
      </c>
      <c r="N61" t="s">
        <v>1228</v>
      </c>
      <c r="W61" t="s">
        <v>1503</v>
      </c>
      <c r="Z61" t="s">
        <v>1523</v>
      </c>
      <c r="AA61">
        <v>0</v>
      </c>
      <c r="AB61" s="10">
        <f t="shared" si="0"/>
        <v>0</v>
      </c>
      <c r="AC61" s="10" t="str">
        <f t="shared" si="1"/>
        <v>0 - 9%</v>
      </c>
      <c r="AD61">
        <v>0</v>
      </c>
      <c r="AE61">
        <f t="shared" si="2"/>
        <v>0</v>
      </c>
      <c r="AF61" t="s">
        <v>1228</v>
      </c>
      <c r="AH61" t="s">
        <v>1489</v>
      </c>
      <c r="AM61" t="s">
        <v>1197</v>
      </c>
      <c r="AN61" t="s">
        <v>1228</v>
      </c>
      <c r="AO61" t="s">
        <v>1538</v>
      </c>
      <c r="AP61" t="s">
        <v>1539</v>
      </c>
      <c r="AW61" t="s">
        <v>1511</v>
      </c>
      <c r="BA61" s="10">
        <v>23.95454545</v>
      </c>
      <c r="BB61">
        <v>0</v>
      </c>
    </row>
    <row r="62" spans="1:54" ht="15">
      <c r="A62">
        <v>11569102889</v>
      </c>
      <c r="B62" t="s">
        <v>1481</v>
      </c>
      <c r="C62" t="s">
        <v>1461</v>
      </c>
      <c r="E62" t="s">
        <v>1472</v>
      </c>
      <c r="F62" t="s">
        <v>117</v>
      </c>
      <c r="G62">
        <v>4</v>
      </c>
      <c r="H62" t="s">
        <v>1491</v>
      </c>
      <c r="I62">
        <v>2</v>
      </c>
      <c r="J62">
        <v>0</v>
      </c>
      <c r="K62">
        <v>0</v>
      </c>
      <c r="L62" t="s">
        <v>1488</v>
      </c>
      <c r="M62" t="str">
        <f>_xlfn.IFNA(VLOOKUP(L62,'Lookup Tables'!$A$2:$B$8,2,FALSE),"")</f>
        <v/>
      </c>
      <c r="N62" t="s">
        <v>1487</v>
      </c>
      <c r="AB62" s="10">
        <f t="shared" si="0"/>
        <v>0</v>
      </c>
      <c r="AC62" s="10" t="str">
        <f t="shared" si="1"/>
        <v>0 - 9%</v>
      </c>
      <c r="AE62" t="str">
        <f t="shared" si="2"/>
        <v/>
      </c>
      <c r="AK62" t="s">
        <v>1478</v>
      </c>
      <c r="AN62" t="s">
        <v>1197</v>
      </c>
      <c r="AY62" t="s">
        <v>1487</v>
      </c>
      <c r="BA62" s="10">
        <v>24.7410817</v>
      </c>
      <c r="BB62">
        <v>0</v>
      </c>
    </row>
    <row r="63" spans="1:54" ht="15">
      <c r="A63">
        <v>11569110318</v>
      </c>
      <c r="B63" t="s">
        <v>1471</v>
      </c>
      <c r="C63" t="s">
        <v>1461</v>
      </c>
      <c r="E63" t="s">
        <v>1216</v>
      </c>
      <c r="F63" t="s">
        <v>117</v>
      </c>
      <c r="G63">
        <v>80</v>
      </c>
      <c r="H63" t="s">
        <v>1540</v>
      </c>
      <c r="I63">
        <v>1</v>
      </c>
      <c r="J63">
        <v>1</v>
      </c>
      <c r="K63">
        <v>1</v>
      </c>
      <c r="L63" t="s">
        <v>1464</v>
      </c>
      <c r="M63">
        <f>_xlfn.IFNA(VLOOKUP(L63,'Lookup Tables'!$A$2:$B$8,2,FALSE),"")</f>
        <v>1</v>
      </c>
      <c r="N63" t="s">
        <v>1228</v>
      </c>
      <c r="O63" t="s">
        <v>1475</v>
      </c>
      <c r="Q63" t="s">
        <v>1466</v>
      </c>
      <c r="R63" t="s">
        <v>1501</v>
      </c>
      <c r="S63" t="s">
        <v>1476</v>
      </c>
      <c r="T63" t="s">
        <v>1467</v>
      </c>
      <c r="U63" t="s">
        <v>1468</v>
      </c>
      <c r="V63" t="s">
        <v>1469</v>
      </c>
      <c r="Z63" t="s">
        <v>1477</v>
      </c>
      <c r="AA63">
        <v>20</v>
      </c>
      <c r="AB63" s="10">
        <f t="shared" si="0"/>
        <v>-20</v>
      </c>
      <c r="AC63" s="10" t="str">
        <f t="shared" si="1"/>
        <v>-20 - -11%</v>
      </c>
      <c r="AD63">
        <v>3200</v>
      </c>
      <c r="AE63">
        <f t="shared" si="2"/>
        <v>-3200</v>
      </c>
      <c r="AF63" t="s">
        <v>1228</v>
      </c>
      <c r="AH63" t="s">
        <v>1489</v>
      </c>
      <c r="AM63" t="s">
        <v>1228</v>
      </c>
      <c r="AN63" t="s">
        <v>1197</v>
      </c>
      <c r="AQ63" t="s">
        <v>1496</v>
      </c>
      <c r="AR63" t="s">
        <v>1479</v>
      </c>
      <c r="AX63" t="s">
        <v>1512</v>
      </c>
      <c r="BA63" s="10">
        <v>11.52416357</v>
      </c>
      <c r="BB63">
        <v>0</v>
      </c>
    </row>
    <row r="64" spans="1:54" ht="15">
      <c r="A64">
        <v>11569134526</v>
      </c>
      <c r="B64" t="s">
        <v>1514</v>
      </c>
      <c r="C64" t="s">
        <v>1504</v>
      </c>
      <c r="E64" t="s">
        <v>1472</v>
      </c>
      <c r="F64" t="s">
        <v>122</v>
      </c>
      <c r="G64">
        <v>4</v>
      </c>
      <c r="H64" t="s">
        <v>1491</v>
      </c>
      <c r="I64">
        <v>10</v>
      </c>
      <c r="J64">
        <v>1</v>
      </c>
      <c r="K64">
        <v>0</v>
      </c>
      <c r="L64" t="s">
        <v>1474</v>
      </c>
      <c r="M64">
        <f>_xlfn.IFNA(VLOOKUP(L64,'Lookup Tables'!$A$2:$B$8,2,FALSE),"")</f>
        <v>9</v>
      </c>
      <c r="N64" t="s">
        <v>1228</v>
      </c>
      <c r="Q64" t="s">
        <v>1466</v>
      </c>
      <c r="U64" t="s">
        <v>1468</v>
      </c>
      <c r="Z64" t="s">
        <v>1477</v>
      </c>
      <c r="AA64">
        <v>10</v>
      </c>
      <c r="AB64" s="10">
        <f t="shared" si="0"/>
        <v>-10</v>
      </c>
      <c r="AC64" s="10" t="str">
        <f t="shared" si="1"/>
        <v>-10 - -1%</v>
      </c>
      <c r="AE64" t="str">
        <f t="shared" si="2"/>
        <v/>
      </c>
      <c r="AF64" t="s">
        <v>1228</v>
      </c>
      <c r="AG64" t="s">
        <v>1485</v>
      </c>
      <c r="AH64" t="s">
        <v>1489</v>
      </c>
      <c r="AM64" t="s">
        <v>1197</v>
      </c>
      <c r="AN64" t="s">
        <v>1197</v>
      </c>
      <c r="AP64" t="s">
        <v>1495</v>
      </c>
      <c r="AT64" t="s">
        <v>1510</v>
      </c>
      <c r="BA64" s="10">
        <v>6.766055046</v>
      </c>
      <c r="BB64">
        <v>0</v>
      </c>
    </row>
    <row r="65" spans="1:54" ht="15">
      <c r="A65">
        <v>11569182113</v>
      </c>
      <c r="B65" t="s">
        <v>1541</v>
      </c>
      <c r="C65" t="s">
        <v>1461</v>
      </c>
      <c r="E65" t="s">
        <v>1472</v>
      </c>
      <c r="F65" t="s">
        <v>129</v>
      </c>
      <c r="I65">
        <v>0</v>
      </c>
      <c r="J65">
        <v>2</v>
      </c>
      <c r="K65">
        <v>1</v>
      </c>
      <c r="L65" t="s">
        <v>1474</v>
      </c>
      <c r="M65">
        <f>_xlfn.IFNA(VLOOKUP(L65,'Lookup Tables'!$A$2:$B$8,2,FALSE),"")</f>
        <v>9</v>
      </c>
      <c r="N65" t="s">
        <v>1487</v>
      </c>
      <c r="AB65" s="10">
        <f t="shared" si="0"/>
        <v>0</v>
      </c>
      <c r="AC65" s="10" t="str">
        <f t="shared" si="1"/>
        <v>0 - 9%</v>
      </c>
      <c r="AE65" t="str">
        <f t="shared" si="2"/>
        <v/>
      </c>
      <c r="AF65" t="s">
        <v>1197</v>
      </c>
      <c r="AJ65" t="s">
        <v>1498</v>
      </c>
      <c r="AM65" t="s">
        <v>1197</v>
      </c>
      <c r="AN65" t="s">
        <v>1228</v>
      </c>
      <c r="AO65" t="s">
        <v>1542</v>
      </c>
      <c r="AT65" t="s">
        <v>1510</v>
      </c>
      <c r="AU65" t="s">
        <v>1518</v>
      </c>
      <c r="BA65" s="10">
        <v>60.26975864</v>
      </c>
      <c r="BB65">
        <v>0</v>
      </c>
    </row>
    <row r="66" spans="1:54" ht="15">
      <c r="A66">
        <v>11569196808</v>
      </c>
      <c r="B66" t="s">
        <v>1514</v>
      </c>
      <c r="C66" t="s">
        <v>1461</v>
      </c>
      <c r="E66" t="s">
        <v>1472</v>
      </c>
      <c r="F66" t="s">
        <v>117</v>
      </c>
      <c r="G66">
        <v>30</v>
      </c>
      <c r="H66" t="s">
        <v>1463</v>
      </c>
      <c r="I66">
        <v>2</v>
      </c>
      <c r="J66">
        <v>2</v>
      </c>
      <c r="K66">
        <v>0</v>
      </c>
      <c r="L66" t="s">
        <v>1499</v>
      </c>
      <c r="M66">
        <f>_xlfn.IFNA(VLOOKUP(L66,'Lookup Tables'!$A$2:$B$8,2,FALSE),"")</f>
        <v>15</v>
      </c>
      <c r="N66" t="s">
        <v>1197</v>
      </c>
      <c r="AB66" s="10">
        <f aca="true" t="shared" si="3" ref="AB66:AB129">IF(AND(Z66="Decrease",AA66&lt;&gt;""),-AA66,IF(AND(ISBLANK(AA66),OR(N66="No",N66="Not Sure",Z66="No change")),0,IF(ISBLANK(AA66),"",AA66)))</f>
        <v>0</v>
      </c>
      <c r="AC66" s="10" t="str">
        <f aca="true" t="shared" si="4" ref="AC66:AC129">_xlfn.IFERROR(_XLFN.CONCAT(_xlfn.FLOOR.MATH(AB66,10)," - ",_xlfn.FLOOR.MATH(AB66+10,10)-1,"%"),"")</f>
        <v>0 - 9%</v>
      </c>
      <c r="AE66" t="str">
        <f aca="true" t="shared" si="5" ref="AE66:AE129">IF(ISBLANK(AD66),"",IF(Z66="Decrease",-AD66,AD66))</f>
        <v/>
      </c>
      <c r="AF66" t="s">
        <v>1228</v>
      </c>
      <c r="AG66" t="s">
        <v>1485</v>
      </c>
      <c r="AH66" t="s">
        <v>1489</v>
      </c>
      <c r="AM66" t="s">
        <v>1197</v>
      </c>
      <c r="AN66" t="s">
        <v>1197</v>
      </c>
      <c r="AP66" t="s">
        <v>1495</v>
      </c>
      <c r="AT66" t="s">
        <v>1510</v>
      </c>
      <c r="BA66" s="10">
        <v>19.60603</v>
      </c>
      <c r="BB66">
        <v>0</v>
      </c>
    </row>
    <row r="67" spans="1:54" ht="15">
      <c r="A67">
        <v>11569200059</v>
      </c>
      <c r="B67" t="s">
        <v>1481</v>
      </c>
      <c r="C67" t="s">
        <v>1461</v>
      </c>
      <c r="E67" t="s">
        <v>1472</v>
      </c>
      <c r="G67">
        <v>5</v>
      </c>
      <c r="H67" t="s">
        <v>1491</v>
      </c>
      <c r="I67">
        <v>2</v>
      </c>
      <c r="J67">
        <v>0</v>
      </c>
      <c r="K67">
        <v>2</v>
      </c>
      <c r="L67" t="s">
        <v>1499</v>
      </c>
      <c r="M67">
        <f>_xlfn.IFNA(VLOOKUP(L67,'Lookup Tables'!$A$2:$B$8,2,FALSE),"")</f>
        <v>15</v>
      </c>
      <c r="N67" t="s">
        <v>1228</v>
      </c>
      <c r="W67" t="s">
        <v>1503</v>
      </c>
      <c r="Z67" t="s">
        <v>1523</v>
      </c>
      <c r="AA67">
        <v>0</v>
      </c>
      <c r="AB67" s="10">
        <f t="shared" si="3"/>
        <v>0</v>
      </c>
      <c r="AC67" s="10" t="str">
        <f t="shared" si="4"/>
        <v>0 - 9%</v>
      </c>
      <c r="AD67">
        <v>0</v>
      </c>
      <c r="AE67">
        <f t="shared" si="5"/>
        <v>0</v>
      </c>
      <c r="AF67" t="s">
        <v>1228</v>
      </c>
      <c r="AL67" t="s">
        <v>1525</v>
      </c>
      <c r="AM67" t="s">
        <v>1197</v>
      </c>
      <c r="AN67" t="s">
        <v>1197</v>
      </c>
      <c r="AP67" t="s">
        <v>1495</v>
      </c>
      <c r="AY67" t="s">
        <v>1487</v>
      </c>
      <c r="BA67" s="10">
        <v>14.51612903</v>
      </c>
      <c r="BB67">
        <v>0</v>
      </c>
    </row>
    <row r="68" spans="1:54" ht="15">
      <c r="A68">
        <v>11569202137</v>
      </c>
      <c r="B68" t="s">
        <v>1481</v>
      </c>
      <c r="C68" t="s">
        <v>1461</v>
      </c>
      <c r="E68" t="s">
        <v>1472</v>
      </c>
      <c r="F68" t="s">
        <v>122</v>
      </c>
      <c r="G68">
        <v>2</v>
      </c>
      <c r="H68" t="s">
        <v>1491</v>
      </c>
      <c r="I68">
        <v>8</v>
      </c>
      <c r="J68">
        <v>0</v>
      </c>
      <c r="K68">
        <v>0</v>
      </c>
      <c r="L68" t="s">
        <v>1483</v>
      </c>
      <c r="M68">
        <f>_xlfn.IFNA(VLOOKUP(L68,'Lookup Tables'!$A$2:$B$8,2,FALSE),"")</f>
        <v>4</v>
      </c>
      <c r="N68" t="s">
        <v>1228</v>
      </c>
      <c r="O68" t="s">
        <v>1475</v>
      </c>
      <c r="Q68" t="s">
        <v>1466</v>
      </c>
      <c r="R68" t="s">
        <v>1501</v>
      </c>
      <c r="S68" t="s">
        <v>1476</v>
      </c>
      <c r="T68" t="s">
        <v>1467</v>
      </c>
      <c r="U68" t="s">
        <v>1468</v>
      </c>
      <c r="V68" t="s">
        <v>1469</v>
      </c>
      <c r="Z68" t="s">
        <v>1477</v>
      </c>
      <c r="AA68">
        <v>5</v>
      </c>
      <c r="AB68" s="10">
        <f t="shared" si="3"/>
        <v>-5</v>
      </c>
      <c r="AC68" s="10" t="str">
        <f t="shared" si="4"/>
        <v>-10 - -1%</v>
      </c>
      <c r="AD68">
        <v>5752.35</v>
      </c>
      <c r="AE68">
        <f t="shared" si="5"/>
        <v>-5752.35</v>
      </c>
      <c r="AF68" t="s">
        <v>1228</v>
      </c>
      <c r="AH68" t="s">
        <v>1489</v>
      </c>
      <c r="AM68" t="s">
        <v>1228</v>
      </c>
      <c r="AN68" t="s">
        <v>1197</v>
      </c>
      <c r="AQ68" t="s">
        <v>1496</v>
      </c>
      <c r="AR68" t="s">
        <v>1479</v>
      </c>
      <c r="AU68" t="s">
        <v>1518</v>
      </c>
      <c r="AV68" t="s">
        <v>1480</v>
      </c>
      <c r="AX68" t="s">
        <v>1512</v>
      </c>
      <c r="BA68" s="10">
        <v>20.86466165</v>
      </c>
      <c r="BB68">
        <v>0</v>
      </c>
    </row>
    <row r="69" spans="1:54" ht="15">
      <c r="A69">
        <v>11569258991</v>
      </c>
      <c r="B69" t="s">
        <v>1514</v>
      </c>
      <c r="C69" t="s">
        <v>1528</v>
      </c>
      <c r="E69" t="s">
        <v>1472</v>
      </c>
      <c r="F69" t="s">
        <v>122</v>
      </c>
      <c r="G69">
        <v>25</v>
      </c>
      <c r="H69" t="s">
        <v>1463</v>
      </c>
      <c r="I69">
        <v>5</v>
      </c>
      <c r="J69">
        <v>1</v>
      </c>
      <c r="K69">
        <v>0</v>
      </c>
      <c r="L69" t="s">
        <v>1499</v>
      </c>
      <c r="M69">
        <f>_xlfn.IFNA(VLOOKUP(L69,'Lookup Tables'!$A$2:$B$8,2,FALSE),"")</f>
        <v>15</v>
      </c>
      <c r="N69" t="s">
        <v>1197</v>
      </c>
      <c r="AB69" s="10">
        <f t="shared" si="3"/>
        <v>0</v>
      </c>
      <c r="AC69" s="10" t="str">
        <f t="shared" si="4"/>
        <v>0 - 9%</v>
      </c>
      <c r="AE69" t="str">
        <f t="shared" si="5"/>
        <v/>
      </c>
      <c r="AF69" t="s">
        <v>1228</v>
      </c>
      <c r="AG69" t="s">
        <v>1485</v>
      </c>
      <c r="AM69" t="s">
        <v>1197</v>
      </c>
      <c r="AN69" t="s">
        <v>1197</v>
      </c>
      <c r="AP69" t="s">
        <v>1543</v>
      </c>
      <c r="AY69" t="s">
        <v>1487</v>
      </c>
      <c r="BB69">
        <v>0</v>
      </c>
    </row>
    <row r="70" spans="1:54" ht="15">
      <c r="A70">
        <v>11569270536</v>
      </c>
      <c r="B70" t="s">
        <v>1471</v>
      </c>
      <c r="C70" t="s">
        <v>1461</v>
      </c>
      <c r="E70" t="s">
        <v>1472</v>
      </c>
      <c r="F70" t="s">
        <v>117</v>
      </c>
      <c r="G70">
        <v>100</v>
      </c>
      <c r="H70" t="s">
        <v>1544</v>
      </c>
      <c r="I70">
        <v>0</v>
      </c>
      <c r="J70">
        <v>2</v>
      </c>
      <c r="K70">
        <v>0</v>
      </c>
      <c r="L70" t="s">
        <v>1488</v>
      </c>
      <c r="M70" t="str">
        <f>_xlfn.IFNA(VLOOKUP(L70,'Lookup Tables'!$A$2:$B$8,2,FALSE),"")</f>
        <v/>
      </c>
      <c r="N70" t="s">
        <v>1487</v>
      </c>
      <c r="AB70" s="10">
        <f t="shared" si="3"/>
        <v>0</v>
      </c>
      <c r="AC70" s="10" t="str">
        <f t="shared" si="4"/>
        <v>0 - 9%</v>
      </c>
      <c r="AE70" t="str">
        <f t="shared" si="5"/>
        <v/>
      </c>
      <c r="AF70" t="s">
        <v>1197</v>
      </c>
      <c r="AJ70" t="s">
        <v>1498</v>
      </c>
      <c r="AM70" t="s">
        <v>1502</v>
      </c>
      <c r="AN70" t="s">
        <v>1487</v>
      </c>
      <c r="AY70" t="s">
        <v>1487</v>
      </c>
      <c r="BA70" s="10">
        <v>15.24675</v>
      </c>
      <c r="BB70">
        <v>0</v>
      </c>
    </row>
    <row r="71" spans="1:54" ht="15">
      <c r="A71">
        <v>11569278920</v>
      </c>
      <c r="B71" t="s">
        <v>1545</v>
      </c>
      <c r="C71" t="s">
        <v>1461</v>
      </c>
      <c r="E71" t="s">
        <v>1492</v>
      </c>
      <c r="F71" t="s">
        <v>117</v>
      </c>
      <c r="G71">
        <v>29</v>
      </c>
      <c r="H71" t="s">
        <v>1463</v>
      </c>
      <c r="I71">
        <v>2</v>
      </c>
      <c r="J71">
        <v>1</v>
      </c>
      <c r="K71">
        <v>0</v>
      </c>
      <c r="L71" t="s">
        <v>1499</v>
      </c>
      <c r="M71">
        <f>_xlfn.IFNA(VLOOKUP(L71,'Lookup Tables'!$A$2:$B$8,2,FALSE),"")</f>
        <v>15</v>
      </c>
      <c r="N71" t="s">
        <v>1197</v>
      </c>
      <c r="AB71" s="10">
        <f t="shared" si="3"/>
        <v>0</v>
      </c>
      <c r="AC71" s="10" t="str">
        <f t="shared" si="4"/>
        <v>0 - 9%</v>
      </c>
      <c r="AE71" t="str">
        <f t="shared" si="5"/>
        <v/>
      </c>
      <c r="AF71" t="s">
        <v>1197</v>
      </c>
      <c r="AJ71" t="s">
        <v>1498</v>
      </c>
      <c r="AM71" t="s">
        <v>1502</v>
      </c>
      <c r="AN71" t="s">
        <v>1197</v>
      </c>
      <c r="AY71" t="s">
        <v>1487</v>
      </c>
      <c r="BA71" s="10">
        <v>8.695652174</v>
      </c>
      <c r="BB71">
        <v>0</v>
      </c>
    </row>
    <row r="72" spans="1:54" ht="15">
      <c r="A72">
        <v>11569292628</v>
      </c>
      <c r="B72" t="s">
        <v>1490</v>
      </c>
      <c r="C72" t="s">
        <v>1461</v>
      </c>
      <c r="E72" t="s">
        <v>1216</v>
      </c>
      <c r="F72" t="s">
        <v>117</v>
      </c>
      <c r="G72">
        <v>10</v>
      </c>
      <c r="H72" t="s">
        <v>1491</v>
      </c>
      <c r="I72">
        <v>0</v>
      </c>
      <c r="J72">
        <v>1</v>
      </c>
      <c r="K72">
        <v>1</v>
      </c>
      <c r="L72" t="s">
        <v>1499</v>
      </c>
      <c r="M72">
        <f>_xlfn.IFNA(VLOOKUP(L72,'Lookup Tables'!$A$2:$B$8,2,FALSE),"")</f>
        <v>15</v>
      </c>
      <c r="N72" t="s">
        <v>1197</v>
      </c>
      <c r="AB72" s="10">
        <f t="shared" si="3"/>
        <v>0</v>
      </c>
      <c r="AC72" s="10" t="str">
        <f t="shared" si="4"/>
        <v>0 - 9%</v>
      </c>
      <c r="AE72" t="str">
        <f t="shared" si="5"/>
        <v/>
      </c>
      <c r="AF72" t="s">
        <v>1228</v>
      </c>
      <c r="AH72" t="s">
        <v>1489</v>
      </c>
      <c r="AM72" t="s">
        <v>1197</v>
      </c>
      <c r="AN72" t="s">
        <v>1197</v>
      </c>
      <c r="AP72" t="s">
        <v>1495</v>
      </c>
      <c r="AY72" t="s">
        <v>1487</v>
      </c>
      <c r="BA72" s="10">
        <v>28.60040568</v>
      </c>
      <c r="BB72">
        <v>0</v>
      </c>
    </row>
    <row r="73" spans="1:54" ht="15">
      <c r="A73">
        <v>11569303552</v>
      </c>
      <c r="B73" t="s">
        <v>1546</v>
      </c>
      <c r="C73" t="s">
        <v>1461</v>
      </c>
      <c r="E73" t="s">
        <v>1216</v>
      </c>
      <c r="F73" t="s">
        <v>117</v>
      </c>
      <c r="I73">
        <v>1</v>
      </c>
      <c r="J73">
        <v>0</v>
      </c>
      <c r="K73">
        <v>1</v>
      </c>
      <c r="L73" t="s">
        <v>1499</v>
      </c>
      <c r="M73">
        <f>_xlfn.IFNA(VLOOKUP(L73,'Lookup Tables'!$A$2:$B$8,2,FALSE),"")</f>
        <v>15</v>
      </c>
      <c r="N73" t="s">
        <v>1228</v>
      </c>
      <c r="U73" t="s">
        <v>1468</v>
      </c>
      <c r="Z73" t="s">
        <v>1470</v>
      </c>
      <c r="AA73">
        <v>11</v>
      </c>
      <c r="AB73" s="10">
        <f t="shared" si="3"/>
        <v>11</v>
      </c>
      <c r="AC73" s="10" t="str">
        <f t="shared" si="4"/>
        <v>10 - 19%</v>
      </c>
      <c r="AD73">
        <v>14000</v>
      </c>
      <c r="AE73">
        <f t="shared" si="5"/>
        <v>14000</v>
      </c>
      <c r="AF73" t="s">
        <v>1228</v>
      </c>
      <c r="AG73" t="s">
        <v>1485</v>
      </c>
      <c r="AM73" t="s">
        <v>1197</v>
      </c>
      <c r="AN73" t="s">
        <v>1228</v>
      </c>
      <c r="AO73" t="s">
        <v>1494</v>
      </c>
      <c r="AR73" t="s">
        <v>1479</v>
      </c>
      <c r="BA73" s="10">
        <v>7.786429366</v>
      </c>
      <c r="BB73">
        <v>0</v>
      </c>
    </row>
    <row r="74" spans="1:54" ht="15">
      <c r="A74">
        <v>11569323485</v>
      </c>
      <c r="B74" t="s">
        <v>1481</v>
      </c>
      <c r="C74" t="s">
        <v>1461</v>
      </c>
      <c r="E74" t="s">
        <v>1216</v>
      </c>
      <c r="F74" t="s">
        <v>122</v>
      </c>
      <c r="G74">
        <v>15</v>
      </c>
      <c r="H74" t="s">
        <v>1482</v>
      </c>
      <c r="I74">
        <v>6</v>
      </c>
      <c r="J74">
        <v>0</v>
      </c>
      <c r="K74">
        <v>0</v>
      </c>
      <c r="L74" t="s">
        <v>1499</v>
      </c>
      <c r="M74">
        <f>_xlfn.IFNA(VLOOKUP(L74,'Lookup Tables'!$A$2:$B$8,2,FALSE),"")</f>
        <v>15</v>
      </c>
      <c r="N74" t="s">
        <v>1197</v>
      </c>
      <c r="AB74" s="10">
        <f t="shared" si="3"/>
        <v>0</v>
      </c>
      <c r="AC74" s="10" t="str">
        <f t="shared" si="4"/>
        <v>0 - 9%</v>
      </c>
      <c r="AE74" t="str">
        <f t="shared" si="5"/>
        <v/>
      </c>
      <c r="AF74" t="s">
        <v>1228</v>
      </c>
      <c r="AH74" t="s">
        <v>1489</v>
      </c>
      <c r="AM74" t="s">
        <v>1197</v>
      </c>
      <c r="AN74" t="s">
        <v>1197</v>
      </c>
      <c r="AQ74" t="s">
        <v>1496</v>
      </c>
      <c r="AT74" t="s">
        <v>1510</v>
      </c>
      <c r="AU74" t="s">
        <v>1518</v>
      </c>
      <c r="AV74" t="s">
        <v>1480</v>
      </c>
      <c r="BA74" s="10">
        <v>30.48907388</v>
      </c>
      <c r="BB74">
        <v>0</v>
      </c>
    </row>
    <row r="75" spans="1:54" ht="15">
      <c r="A75">
        <v>11569327370</v>
      </c>
      <c r="B75" t="s">
        <v>1545</v>
      </c>
      <c r="C75" t="s">
        <v>1461</v>
      </c>
      <c r="E75" t="s">
        <v>1492</v>
      </c>
      <c r="F75" t="s">
        <v>117</v>
      </c>
      <c r="G75">
        <v>10</v>
      </c>
      <c r="H75" t="s">
        <v>1491</v>
      </c>
      <c r="I75">
        <v>2</v>
      </c>
      <c r="J75">
        <v>0</v>
      </c>
      <c r="K75">
        <v>0</v>
      </c>
      <c r="L75" t="s">
        <v>1499</v>
      </c>
      <c r="M75">
        <f>_xlfn.IFNA(VLOOKUP(L75,'Lookup Tables'!$A$2:$B$8,2,FALSE),"")</f>
        <v>15</v>
      </c>
      <c r="N75" t="s">
        <v>1487</v>
      </c>
      <c r="AB75" s="10">
        <f t="shared" si="3"/>
        <v>0</v>
      </c>
      <c r="AC75" s="10" t="str">
        <f t="shared" si="4"/>
        <v>0 - 9%</v>
      </c>
      <c r="AE75" t="str">
        <f t="shared" si="5"/>
        <v/>
      </c>
      <c r="AF75" t="s">
        <v>1228</v>
      </c>
      <c r="AH75" t="s">
        <v>1489</v>
      </c>
      <c r="AM75" t="s">
        <v>1197</v>
      </c>
      <c r="AN75" t="s">
        <v>1197</v>
      </c>
      <c r="AY75" t="s">
        <v>1487</v>
      </c>
      <c r="BA75" s="10">
        <v>17.59729272</v>
      </c>
      <c r="BB75">
        <v>0</v>
      </c>
    </row>
    <row r="76" spans="1:54" ht="15">
      <c r="A76">
        <v>11569357163</v>
      </c>
      <c r="B76" t="s">
        <v>1521</v>
      </c>
      <c r="C76" t="s">
        <v>1461</v>
      </c>
      <c r="E76" t="s">
        <v>1216</v>
      </c>
      <c r="F76" t="s">
        <v>129</v>
      </c>
      <c r="G76">
        <v>3</v>
      </c>
      <c r="H76" t="s">
        <v>1491</v>
      </c>
      <c r="I76">
        <v>1</v>
      </c>
      <c r="J76">
        <v>0</v>
      </c>
      <c r="K76">
        <v>1</v>
      </c>
      <c r="L76" t="s">
        <v>1474</v>
      </c>
      <c r="M76">
        <f>_xlfn.IFNA(VLOOKUP(L76,'Lookup Tables'!$A$2:$B$8,2,FALSE),"")</f>
        <v>9</v>
      </c>
      <c r="N76" t="s">
        <v>1197</v>
      </c>
      <c r="AB76" s="10">
        <f t="shared" si="3"/>
        <v>0</v>
      </c>
      <c r="AC76" s="10" t="str">
        <f t="shared" si="4"/>
        <v>0 - 9%</v>
      </c>
      <c r="AE76" t="str">
        <f t="shared" si="5"/>
        <v/>
      </c>
      <c r="AF76" t="s">
        <v>1197</v>
      </c>
      <c r="AJ76" t="s">
        <v>1498</v>
      </c>
      <c r="AM76" t="s">
        <v>1502</v>
      </c>
      <c r="AN76" t="s">
        <v>1228</v>
      </c>
      <c r="AO76" t="s">
        <v>1516</v>
      </c>
      <c r="AP76" t="s">
        <v>1547</v>
      </c>
      <c r="AY76" t="s">
        <v>1487</v>
      </c>
      <c r="BA76" s="10">
        <v>48.68421053</v>
      </c>
      <c r="BB76">
        <v>0</v>
      </c>
    </row>
    <row r="77" spans="1:54" ht="15">
      <c r="A77">
        <v>11569361867</v>
      </c>
      <c r="B77" t="s">
        <v>1548</v>
      </c>
      <c r="C77" t="s">
        <v>1461</v>
      </c>
      <c r="E77" t="s">
        <v>1216</v>
      </c>
      <c r="F77" t="s">
        <v>117</v>
      </c>
      <c r="I77">
        <v>0</v>
      </c>
      <c r="J77">
        <v>2</v>
      </c>
      <c r="K77">
        <v>0</v>
      </c>
      <c r="L77" t="s">
        <v>1488</v>
      </c>
      <c r="M77" t="str">
        <f>_xlfn.IFNA(VLOOKUP(L77,'Lookup Tables'!$A$2:$B$8,2,FALSE),"")</f>
        <v/>
      </c>
      <c r="N77" t="s">
        <v>1228</v>
      </c>
      <c r="S77" t="s">
        <v>1476</v>
      </c>
      <c r="Z77" t="s">
        <v>1523</v>
      </c>
      <c r="AA77">
        <v>0</v>
      </c>
      <c r="AB77" s="10">
        <f t="shared" si="3"/>
        <v>0</v>
      </c>
      <c r="AC77" s="10" t="str">
        <f t="shared" si="4"/>
        <v>0 - 9%</v>
      </c>
      <c r="AD77">
        <v>0</v>
      </c>
      <c r="AE77">
        <f t="shared" si="5"/>
        <v>0</v>
      </c>
      <c r="AF77" t="s">
        <v>1228</v>
      </c>
      <c r="AH77" t="s">
        <v>1489</v>
      </c>
      <c r="AL77" t="s">
        <v>1525</v>
      </c>
      <c r="AM77" t="s">
        <v>1197</v>
      </c>
      <c r="AN77" t="s">
        <v>1197</v>
      </c>
      <c r="AP77" t="s">
        <v>1495</v>
      </c>
      <c r="AQ77" t="s">
        <v>1496</v>
      </c>
      <c r="AV77" t="s">
        <v>1480</v>
      </c>
      <c r="BA77" s="10">
        <v>39.11525029</v>
      </c>
      <c r="BB77">
        <v>0</v>
      </c>
    </row>
    <row r="78" spans="1:54" ht="15">
      <c r="A78">
        <v>11569364562</v>
      </c>
      <c r="B78" t="s">
        <v>1481</v>
      </c>
      <c r="C78" t="s">
        <v>1461</v>
      </c>
      <c r="E78" t="s">
        <v>1472</v>
      </c>
      <c r="F78" t="s">
        <v>117</v>
      </c>
      <c r="G78">
        <v>0</v>
      </c>
      <c r="H78" t="s">
        <v>1497</v>
      </c>
      <c r="I78">
        <v>2</v>
      </c>
      <c r="J78">
        <v>2</v>
      </c>
      <c r="K78">
        <v>0</v>
      </c>
      <c r="L78" t="s">
        <v>1464</v>
      </c>
      <c r="M78">
        <f>_xlfn.IFNA(VLOOKUP(L78,'Lookup Tables'!$A$2:$B$8,2,FALSE),"")</f>
        <v>1</v>
      </c>
      <c r="N78" t="s">
        <v>1228</v>
      </c>
      <c r="O78" t="s">
        <v>1475</v>
      </c>
      <c r="Q78" t="s">
        <v>1466</v>
      </c>
      <c r="R78" t="s">
        <v>1501</v>
      </c>
      <c r="S78" t="s">
        <v>1476</v>
      </c>
      <c r="U78" t="s">
        <v>1468</v>
      </c>
      <c r="Y78" t="s">
        <v>1549</v>
      </c>
      <c r="Z78" t="s">
        <v>1477</v>
      </c>
      <c r="AA78">
        <v>23.8</v>
      </c>
      <c r="AB78" s="10">
        <f t="shared" si="3"/>
        <v>-23.8</v>
      </c>
      <c r="AC78" s="10" t="str">
        <f t="shared" si="4"/>
        <v>-30 - -21%</v>
      </c>
      <c r="AD78">
        <v>3942</v>
      </c>
      <c r="AE78">
        <f t="shared" si="5"/>
        <v>-3942</v>
      </c>
      <c r="AF78" t="s">
        <v>1228</v>
      </c>
      <c r="AL78" t="s">
        <v>1515</v>
      </c>
      <c r="AM78" t="s">
        <v>1197</v>
      </c>
      <c r="AN78" t="s">
        <v>1197</v>
      </c>
      <c r="AP78" t="s">
        <v>1486</v>
      </c>
      <c r="AR78" t="s">
        <v>1479</v>
      </c>
      <c r="BA78" s="10">
        <v>21.83283</v>
      </c>
      <c r="BB78">
        <v>0</v>
      </c>
    </row>
    <row r="79" spans="1:54" ht="15">
      <c r="A79">
        <v>11569391341</v>
      </c>
      <c r="B79" t="s">
        <v>1535</v>
      </c>
      <c r="C79" t="s">
        <v>1461</v>
      </c>
      <c r="E79" t="s">
        <v>1216</v>
      </c>
      <c r="F79" t="s">
        <v>117</v>
      </c>
      <c r="I79">
        <v>4</v>
      </c>
      <c r="J79">
        <v>2</v>
      </c>
      <c r="K79">
        <v>0</v>
      </c>
      <c r="L79" t="s">
        <v>1550</v>
      </c>
      <c r="M79">
        <f>_xlfn.IFNA(VLOOKUP(L79,'Lookup Tables'!$A$2:$B$8,2,FALSE),"")</f>
        <v>0</v>
      </c>
      <c r="N79" t="s">
        <v>1228</v>
      </c>
      <c r="P79" t="s">
        <v>1465</v>
      </c>
      <c r="Z79" t="s">
        <v>1523</v>
      </c>
      <c r="AA79">
        <v>0</v>
      </c>
      <c r="AB79" s="10">
        <f t="shared" si="3"/>
        <v>0</v>
      </c>
      <c r="AC79" s="10" t="str">
        <f t="shared" si="4"/>
        <v>0 - 9%</v>
      </c>
      <c r="AD79">
        <v>0</v>
      </c>
      <c r="AE79">
        <f t="shared" si="5"/>
        <v>0</v>
      </c>
      <c r="AL79" t="s">
        <v>1551</v>
      </c>
      <c r="AM79" t="s">
        <v>1197</v>
      </c>
      <c r="AN79" t="s">
        <v>1197</v>
      </c>
      <c r="AY79" t="s">
        <v>1487</v>
      </c>
      <c r="BA79" s="10">
        <v>18.81473</v>
      </c>
      <c r="BB79">
        <v>0</v>
      </c>
    </row>
    <row r="80" spans="1:54" ht="15">
      <c r="A80">
        <v>11569397278</v>
      </c>
      <c r="B80" t="s">
        <v>1471</v>
      </c>
      <c r="C80" t="s">
        <v>1461</v>
      </c>
      <c r="D80" t="s">
        <v>1410</v>
      </c>
      <c r="E80" t="s">
        <v>1216</v>
      </c>
      <c r="F80" t="s">
        <v>117</v>
      </c>
      <c r="G80">
        <v>35</v>
      </c>
      <c r="H80" t="s">
        <v>1493</v>
      </c>
      <c r="I80">
        <v>16</v>
      </c>
      <c r="J80">
        <v>1</v>
      </c>
      <c r="K80">
        <v>1</v>
      </c>
      <c r="L80" t="s">
        <v>1488</v>
      </c>
      <c r="M80" t="str">
        <f>_xlfn.IFNA(VLOOKUP(L80,'Lookup Tables'!$A$2:$B$8,2,FALSE),"")</f>
        <v/>
      </c>
      <c r="N80" t="s">
        <v>1228</v>
      </c>
      <c r="AB80" s="10" t="str">
        <f t="shared" si="3"/>
        <v/>
      </c>
      <c r="AC80" s="10" t="str">
        <f t="shared" si="4"/>
        <v/>
      </c>
      <c r="AE80" t="str">
        <f t="shared" si="5"/>
        <v/>
      </c>
      <c r="BA80" s="10">
        <v>27.89676002</v>
      </c>
      <c r="BB80">
        <v>0</v>
      </c>
    </row>
    <row r="81" spans="1:54" ht="15">
      <c r="A81">
        <v>11569456630</v>
      </c>
      <c r="B81" t="s">
        <v>1537</v>
      </c>
      <c r="C81" t="s">
        <v>1461</v>
      </c>
      <c r="E81" t="s">
        <v>1472</v>
      </c>
      <c r="F81" t="s">
        <v>129</v>
      </c>
      <c r="G81">
        <v>5</v>
      </c>
      <c r="H81" t="s">
        <v>1491</v>
      </c>
      <c r="I81">
        <v>0</v>
      </c>
      <c r="J81">
        <v>2</v>
      </c>
      <c r="K81">
        <v>0</v>
      </c>
      <c r="L81" t="s">
        <v>1499</v>
      </c>
      <c r="M81">
        <f>_xlfn.IFNA(VLOOKUP(L81,'Lookup Tables'!$A$2:$B$8,2,FALSE),"")</f>
        <v>15</v>
      </c>
      <c r="N81" t="s">
        <v>1228</v>
      </c>
      <c r="O81" t="s">
        <v>1475</v>
      </c>
      <c r="P81" t="s">
        <v>1465</v>
      </c>
      <c r="Q81" t="s">
        <v>1466</v>
      </c>
      <c r="R81" t="s">
        <v>1501</v>
      </c>
      <c r="S81" t="s">
        <v>1476</v>
      </c>
      <c r="T81" t="s">
        <v>1467</v>
      </c>
      <c r="U81" t="s">
        <v>1468</v>
      </c>
      <c r="Z81" t="s">
        <v>1477</v>
      </c>
      <c r="AA81">
        <v>15</v>
      </c>
      <c r="AB81" s="10">
        <f t="shared" si="3"/>
        <v>-15</v>
      </c>
      <c r="AC81" s="10" t="str">
        <f t="shared" si="4"/>
        <v>-20 - -11%</v>
      </c>
      <c r="AD81">
        <v>2000</v>
      </c>
      <c r="AE81">
        <f t="shared" si="5"/>
        <v>-2000</v>
      </c>
      <c r="AF81" t="s">
        <v>1197</v>
      </c>
      <c r="AJ81" t="s">
        <v>1498</v>
      </c>
      <c r="AM81" t="s">
        <v>1502</v>
      </c>
      <c r="AN81" t="s">
        <v>1197</v>
      </c>
      <c r="AQ81" t="s">
        <v>1496</v>
      </c>
      <c r="AR81" t="s">
        <v>1479</v>
      </c>
      <c r="AS81" t="s">
        <v>1505</v>
      </c>
      <c r="AU81" t="s">
        <v>1518</v>
      </c>
      <c r="AV81" t="s">
        <v>1480</v>
      </c>
      <c r="AX81" t="s">
        <v>1512</v>
      </c>
      <c r="AY81" t="s">
        <v>1487</v>
      </c>
      <c r="BA81" s="10">
        <v>33.49514563</v>
      </c>
      <c r="BB81">
        <v>0</v>
      </c>
    </row>
    <row r="82" spans="1:54" ht="15">
      <c r="A82">
        <v>11569457172</v>
      </c>
      <c r="B82" t="s">
        <v>1535</v>
      </c>
      <c r="C82" t="s">
        <v>1461</v>
      </c>
      <c r="E82" t="s">
        <v>1216</v>
      </c>
      <c r="F82" t="s">
        <v>129</v>
      </c>
      <c r="I82">
        <v>1</v>
      </c>
      <c r="J82">
        <v>0</v>
      </c>
      <c r="K82">
        <v>0</v>
      </c>
      <c r="L82" t="s">
        <v>1488</v>
      </c>
      <c r="M82" t="str">
        <f>_xlfn.IFNA(VLOOKUP(L82,'Lookup Tables'!$A$2:$B$8,2,FALSE),"")</f>
        <v/>
      </c>
      <c r="N82" t="s">
        <v>1197</v>
      </c>
      <c r="AB82" s="10">
        <f t="shared" si="3"/>
        <v>0</v>
      </c>
      <c r="AC82" s="10" t="str">
        <f t="shared" si="4"/>
        <v>0 - 9%</v>
      </c>
      <c r="AE82" t="str">
        <f t="shared" si="5"/>
        <v/>
      </c>
      <c r="AF82" t="s">
        <v>1197</v>
      </c>
      <c r="AJ82" t="s">
        <v>1498</v>
      </c>
      <c r="AM82" t="s">
        <v>1502</v>
      </c>
      <c r="AN82" t="s">
        <v>1197</v>
      </c>
      <c r="AY82" t="s">
        <v>1487</v>
      </c>
      <c r="BA82" s="10">
        <v>14.95245062</v>
      </c>
      <c r="BB82">
        <v>0</v>
      </c>
    </row>
    <row r="83" spans="1:54" ht="15">
      <c r="A83">
        <v>11569480524</v>
      </c>
      <c r="B83" t="s">
        <v>1481</v>
      </c>
      <c r="C83" t="s">
        <v>1461</v>
      </c>
      <c r="E83" t="s">
        <v>1472</v>
      </c>
      <c r="F83" t="s">
        <v>117</v>
      </c>
      <c r="G83">
        <v>1</v>
      </c>
      <c r="H83" t="s">
        <v>1491</v>
      </c>
      <c r="I83">
        <v>3</v>
      </c>
      <c r="J83">
        <v>0</v>
      </c>
      <c r="K83">
        <v>0</v>
      </c>
      <c r="L83" t="s">
        <v>1483</v>
      </c>
      <c r="M83">
        <f>_xlfn.IFNA(VLOOKUP(L83,'Lookup Tables'!$A$2:$B$8,2,FALSE),"")</f>
        <v>4</v>
      </c>
      <c r="N83" t="s">
        <v>1228</v>
      </c>
      <c r="O83" t="s">
        <v>1475</v>
      </c>
      <c r="P83" t="s">
        <v>1465</v>
      </c>
      <c r="Q83" t="s">
        <v>1466</v>
      </c>
      <c r="S83" t="s">
        <v>1476</v>
      </c>
      <c r="U83" t="s">
        <v>1468</v>
      </c>
      <c r="V83" t="s">
        <v>1469</v>
      </c>
      <c r="Z83" t="s">
        <v>1523</v>
      </c>
      <c r="AA83">
        <v>0</v>
      </c>
      <c r="AB83" s="10">
        <f t="shared" si="3"/>
        <v>0</v>
      </c>
      <c r="AC83" s="10" t="str">
        <f t="shared" si="4"/>
        <v>0 - 9%</v>
      </c>
      <c r="AD83">
        <v>0</v>
      </c>
      <c r="AE83">
        <f t="shared" si="5"/>
        <v>0</v>
      </c>
      <c r="AF83" t="s">
        <v>1228</v>
      </c>
      <c r="AL83" t="s">
        <v>1524</v>
      </c>
      <c r="AM83" t="s">
        <v>1197</v>
      </c>
      <c r="AN83" t="s">
        <v>1197</v>
      </c>
      <c r="AQ83" t="s">
        <v>1496</v>
      </c>
      <c r="AR83" t="s">
        <v>1479</v>
      </c>
      <c r="AS83" t="s">
        <v>1505</v>
      </c>
      <c r="AX83" t="s">
        <v>1512</v>
      </c>
      <c r="BA83" s="10">
        <v>35.85923452</v>
      </c>
      <c r="BB83">
        <v>0</v>
      </c>
    </row>
    <row r="84" spans="1:54" ht="15">
      <c r="A84">
        <v>11569512236</v>
      </c>
      <c r="B84" t="s">
        <v>1521</v>
      </c>
      <c r="C84" t="s">
        <v>1336</v>
      </c>
      <c r="E84" t="s">
        <v>1472</v>
      </c>
      <c r="F84" t="s">
        <v>117</v>
      </c>
      <c r="G84">
        <v>37</v>
      </c>
      <c r="H84" t="s">
        <v>1493</v>
      </c>
      <c r="I84">
        <v>4</v>
      </c>
      <c r="J84">
        <v>1</v>
      </c>
      <c r="K84">
        <v>0</v>
      </c>
      <c r="L84" t="s">
        <v>1488</v>
      </c>
      <c r="M84" t="str">
        <f>_xlfn.IFNA(VLOOKUP(L84,'Lookup Tables'!$A$2:$B$8,2,FALSE),"")</f>
        <v/>
      </c>
      <c r="N84" t="s">
        <v>1487</v>
      </c>
      <c r="AB84" s="10">
        <f t="shared" si="3"/>
        <v>0</v>
      </c>
      <c r="AC84" s="10" t="str">
        <f t="shared" si="4"/>
        <v>0 - 9%</v>
      </c>
      <c r="AE84" t="str">
        <f t="shared" si="5"/>
        <v/>
      </c>
      <c r="AL84" t="s">
        <v>1520</v>
      </c>
      <c r="AM84" t="s">
        <v>1197</v>
      </c>
      <c r="AN84" t="s">
        <v>1487</v>
      </c>
      <c r="AT84" t="s">
        <v>1510</v>
      </c>
      <c r="AV84" t="s">
        <v>1480</v>
      </c>
      <c r="AY84" t="s">
        <v>1487</v>
      </c>
      <c r="BA84" s="10">
        <v>56.03686636</v>
      </c>
      <c r="BB84">
        <v>0</v>
      </c>
    </row>
    <row r="85" spans="1:54" ht="15">
      <c r="A85">
        <v>11569556671</v>
      </c>
      <c r="B85" t="s">
        <v>1481</v>
      </c>
      <c r="C85" t="s">
        <v>1461</v>
      </c>
      <c r="D85" t="s">
        <v>1410</v>
      </c>
      <c r="E85" t="s">
        <v>1216</v>
      </c>
      <c r="F85" t="s">
        <v>117</v>
      </c>
      <c r="G85">
        <v>25</v>
      </c>
      <c r="H85" t="s">
        <v>1463</v>
      </c>
      <c r="I85">
        <v>4</v>
      </c>
      <c r="J85">
        <v>2</v>
      </c>
      <c r="K85">
        <v>0</v>
      </c>
      <c r="L85" t="s">
        <v>1488</v>
      </c>
      <c r="M85" t="str">
        <f>_xlfn.IFNA(VLOOKUP(L85,'Lookup Tables'!$A$2:$B$8,2,FALSE),"")</f>
        <v/>
      </c>
      <c r="N85" t="s">
        <v>1228</v>
      </c>
      <c r="AB85" s="10" t="str">
        <f t="shared" si="3"/>
        <v/>
      </c>
      <c r="AC85" s="10" t="str">
        <f t="shared" si="4"/>
        <v/>
      </c>
      <c r="AE85" t="str">
        <f t="shared" si="5"/>
        <v/>
      </c>
      <c r="BA85" s="10">
        <v>25.05376344</v>
      </c>
      <c r="BB85">
        <v>0</v>
      </c>
    </row>
    <row r="86" spans="1:54" ht="15">
      <c r="A86">
        <v>11569609733</v>
      </c>
      <c r="B86" t="s">
        <v>1552</v>
      </c>
      <c r="C86" t="s">
        <v>1461</v>
      </c>
      <c r="E86" t="s">
        <v>1472</v>
      </c>
      <c r="F86" t="s">
        <v>117</v>
      </c>
      <c r="G86">
        <v>11</v>
      </c>
      <c r="H86" t="s">
        <v>1482</v>
      </c>
      <c r="I86">
        <v>2</v>
      </c>
      <c r="J86">
        <v>0</v>
      </c>
      <c r="K86">
        <v>0</v>
      </c>
      <c r="L86" t="s">
        <v>1474</v>
      </c>
      <c r="M86">
        <f>_xlfn.IFNA(VLOOKUP(L86,'Lookup Tables'!$A$2:$B$8,2,FALSE),"")</f>
        <v>9</v>
      </c>
      <c r="N86" t="s">
        <v>1228</v>
      </c>
      <c r="U86" t="s">
        <v>1468</v>
      </c>
      <c r="Y86" t="s">
        <v>1553</v>
      </c>
      <c r="Z86" t="s">
        <v>1477</v>
      </c>
      <c r="AB86" s="10" t="str">
        <f t="shared" si="3"/>
        <v/>
      </c>
      <c r="AC86" s="10" t="str">
        <f t="shared" si="4"/>
        <v/>
      </c>
      <c r="AE86" t="str">
        <f t="shared" si="5"/>
        <v/>
      </c>
      <c r="AF86" t="s">
        <v>1228</v>
      </c>
      <c r="AH86" t="s">
        <v>1489</v>
      </c>
      <c r="AN86" t="s">
        <v>1487</v>
      </c>
      <c r="AR86" t="s">
        <v>1479</v>
      </c>
      <c r="AT86" t="s">
        <v>1510</v>
      </c>
      <c r="BA86" s="10">
        <v>8.103131</v>
      </c>
      <c r="BB86">
        <v>0</v>
      </c>
    </row>
    <row r="87" spans="1:54" ht="15">
      <c r="A87">
        <v>11569626153</v>
      </c>
      <c r="B87" t="s">
        <v>1490</v>
      </c>
      <c r="C87" t="s">
        <v>1461</v>
      </c>
      <c r="E87" t="s">
        <v>1216</v>
      </c>
      <c r="F87" t="s">
        <v>117</v>
      </c>
      <c r="G87">
        <v>40</v>
      </c>
      <c r="H87" t="s">
        <v>1493</v>
      </c>
      <c r="I87">
        <v>5</v>
      </c>
      <c r="J87">
        <v>2</v>
      </c>
      <c r="K87">
        <v>1</v>
      </c>
      <c r="L87" t="s">
        <v>1488</v>
      </c>
      <c r="M87" t="str">
        <f>_xlfn.IFNA(VLOOKUP(L87,'Lookup Tables'!$A$2:$B$8,2,FALSE),"")</f>
        <v/>
      </c>
      <c r="N87" t="s">
        <v>1228</v>
      </c>
      <c r="O87" t="s">
        <v>1475</v>
      </c>
      <c r="Q87" t="s">
        <v>1466</v>
      </c>
      <c r="R87" t="s">
        <v>1501</v>
      </c>
      <c r="S87" t="s">
        <v>1476</v>
      </c>
      <c r="AB87" s="10" t="str">
        <f t="shared" si="3"/>
        <v/>
      </c>
      <c r="AC87" s="10" t="str">
        <f t="shared" si="4"/>
        <v/>
      </c>
      <c r="AE87" t="str">
        <f t="shared" si="5"/>
        <v/>
      </c>
      <c r="BA87" s="10">
        <v>43.74259771</v>
      </c>
      <c r="BB87">
        <v>0</v>
      </c>
    </row>
    <row r="88" spans="1:54" ht="15">
      <c r="A88">
        <v>11569634654</v>
      </c>
      <c r="B88" t="s">
        <v>1481</v>
      </c>
      <c r="C88" t="s">
        <v>1461</v>
      </c>
      <c r="E88" t="s">
        <v>1472</v>
      </c>
      <c r="F88" t="s">
        <v>129</v>
      </c>
      <c r="G88">
        <v>5</v>
      </c>
      <c r="H88" t="s">
        <v>1491</v>
      </c>
      <c r="I88">
        <v>0</v>
      </c>
      <c r="J88">
        <v>1</v>
      </c>
      <c r="K88">
        <v>1</v>
      </c>
      <c r="L88" t="s">
        <v>1488</v>
      </c>
      <c r="M88" t="str">
        <f>_xlfn.IFNA(VLOOKUP(L88,'Lookup Tables'!$A$2:$B$8,2,FALSE),"")</f>
        <v/>
      </c>
      <c r="N88" t="s">
        <v>1197</v>
      </c>
      <c r="AB88" s="10">
        <f t="shared" si="3"/>
        <v>0</v>
      </c>
      <c r="AC88" s="10" t="str">
        <f t="shared" si="4"/>
        <v>0 - 9%</v>
      </c>
      <c r="AE88" t="str">
        <f t="shared" si="5"/>
        <v/>
      </c>
      <c r="AF88" t="s">
        <v>1228</v>
      </c>
      <c r="AH88" t="s">
        <v>1489</v>
      </c>
      <c r="AM88" t="s">
        <v>1197</v>
      </c>
      <c r="AN88" t="s">
        <v>1197</v>
      </c>
      <c r="AY88" t="s">
        <v>1487</v>
      </c>
      <c r="BA88" s="10">
        <v>24.34210526</v>
      </c>
      <c r="BB88">
        <v>0</v>
      </c>
    </row>
    <row r="89" spans="1:54" ht="15">
      <c r="A89">
        <v>11569692530</v>
      </c>
      <c r="B89" t="s">
        <v>1471</v>
      </c>
      <c r="C89" t="s">
        <v>1461</v>
      </c>
      <c r="E89" t="s">
        <v>1216</v>
      </c>
      <c r="F89" t="s">
        <v>117</v>
      </c>
      <c r="G89">
        <v>10</v>
      </c>
      <c r="H89" t="s">
        <v>1491</v>
      </c>
      <c r="I89">
        <v>4</v>
      </c>
      <c r="J89">
        <v>0</v>
      </c>
      <c r="K89">
        <v>0</v>
      </c>
      <c r="L89" t="s">
        <v>1464</v>
      </c>
      <c r="M89">
        <f>_xlfn.IFNA(VLOOKUP(L89,'Lookup Tables'!$A$2:$B$8,2,FALSE),"")</f>
        <v>1</v>
      </c>
      <c r="N89" t="s">
        <v>1228</v>
      </c>
      <c r="O89" t="s">
        <v>1475</v>
      </c>
      <c r="P89" t="s">
        <v>1465</v>
      </c>
      <c r="Q89" t="s">
        <v>1466</v>
      </c>
      <c r="R89" t="s">
        <v>1501</v>
      </c>
      <c r="S89" t="s">
        <v>1476</v>
      </c>
      <c r="T89" t="s">
        <v>1467</v>
      </c>
      <c r="V89" t="s">
        <v>1469</v>
      </c>
      <c r="Z89" t="s">
        <v>1477</v>
      </c>
      <c r="AA89">
        <v>25</v>
      </c>
      <c r="AB89" s="10">
        <f t="shared" si="3"/>
        <v>-25</v>
      </c>
      <c r="AC89" s="10" t="str">
        <f t="shared" si="4"/>
        <v>-30 - -21%</v>
      </c>
      <c r="AD89">
        <v>4250</v>
      </c>
      <c r="AE89">
        <f t="shared" si="5"/>
        <v>-4250</v>
      </c>
      <c r="AF89" t="s">
        <v>1228</v>
      </c>
      <c r="AH89" t="s">
        <v>1489</v>
      </c>
      <c r="AM89" t="s">
        <v>1228</v>
      </c>
      <c r="AN89" t="s">
        <v>1197</v>
      </c>
      <c r="AQ89" t="s">
        <v>1496</v>
      </c>
      <c r="AS89" t="s">
        <v>1505</v>
      </c>
      <c r="AT89" t="s">
        <v>1510</v>
      </c>
      <c r="AV89" t="s">
        <v>1480</v>
      </c>
      <c r="BA89" s="10">
        <v>71.65354331</v>
      </c>
      <c r="BB89">
        <v>0</v>
      </c>
    </row>
    <row r="90" spans="1:54" ht="15">
      <c r="A90">
        <v>11569700931</v>
      </c>
      <c r="B90" t="s">
        <v>1471</v>
      </c>
      <c r="C90" t="s">
        <v>1461</v>
      </c>
      <c r="E90" t="s">
        <v>1216</v>
      </c>
      <c r="F90" t="s">
        <v>122</v>
      </c>
      <c r="G90">
        <v>25</v>
      </c>
      <c r="H90" t="s">
        <v>1463</v>
      </c>
      <c r="I90">
        <v>4</v>
      </c>
      <c r="J90">
        <v>0</v>
      </c>
      <c r="K90">
        <v>0</v>
      </c>
      <c r="L90" t="s">
        <v>1488</v>
      </c>
      <c r="M90" t="str">
        <f>_xlfn.IFNA(VLOOKUP(L90,'Lookup Tables'!$A$2:$B$8,2,FALSE),"")</f>
        <v/>
      </c>
      <c r="N90" t="s">
        <v>1487</v>
      </c>
      <c r="AB90" s="10">
        <f t="shared" si="3"/>
        <v>0</v>
      </c>
      <c r="AC90" s="10" t="str">
        <f t="shared" si="4"/>
        <v>0 - 9%</v>
      </c>
      <c r="AE90" t="str">
        <f t="shared" si="5"/>
        <v/>
      </c>
      <c r="AF90" t="s">
        <v>1228</v>
      </c>
      <c r="AG90" t="s">
        <v>1485</v>
      </c>
      <c r="AH90" t="s">
        <v>1489</v>
      </c>
      <c r="AM90" t="s">
        <v>1197</v>
      </c>
      <c r="AN90" t="s">
        <v>1197</v>
      </c>
      <c r="AQ90" t="s">
        <v>1496</v>
      </c>
      <c r="AR90" t="s">
        <v>1479</v>
      </c>
      <c r="AS90" t="s">
        <v>1505</v>
      </c>
      <c r="AT90" t="s">
        <v>1510</v>
      </c>
      <c r="AU90" t="s">
        <v>1518</v>
      </c>
      <c r="AV90" t="s">
        <v>1480</v>
      </c>
      <c r="AW90" t="s">
        <v>1511</v>
      </c>
      <c r="AX90" t="s">
        <v>1512</v>
      </c>
      <c r="BA90" s="10">
        <v>30.90586146</v>
      </c>
      <c r="BB90">
        <v>0</v>
      </c>
    </row>
    <row r="91" spans="1:54" ht="15">
      <c r="A91">
        <v>11569719599</v>
      </c>
      <c r="B91" t="s">
        <v>1481</v>
      </c>
      <c r="C91" t="s">
        <v>1461</v>
      </c>
      <c r="E91" t="s">
        <v>1216</v>
      </c>
      <c r="F91" t="s">
        <v>129</v>
      </c>
      <c r="G91">
        <v>4</v>
      </c>
      <c r="H91" t="s">
        <v>1491</v>
      </c>
      <c r="I91">
        <v>2</v>
      </c>
      <c r="J91">
        <v>0</v>
      </c>
      <c r="K91">
        <v>0</v>
      </c>
      <c r="L91" t="s">
        <v>1499</v>
      </c>
      <c r="M91">
        <f>_xlfn.IFNA(VLOOKUP(L91,'Lookup Tables'!$A$2:$B$8,2,FALSE),"")</f>
        <v>15</v>
      </c>
      <c r="N91" t="s">
        <v>1197</v>
      </c>
      <c r="AB91" s="10">
        <f t="shared" si="3"/>
        <v>0</v>
      </c>
      <c r="AC91" s="10" t="str">
        <f t="shared" si="4"/>
        <v>0 - 9%</v>
      </c>
      <c r="AE91" t="str">
        <f t="shared" si="5"/>
        <v/>
      </c>
      <c r="AF91" t="s">
        <v>1228</v>
      </c>
      <c r="AL91" t="s">
        <v>1554</v>
      </c>
      <c r="AM91" t="s">
        <v>1197</v>
      </c>
      <c r="AN91" t="s">
        <v>1197</v>
      </c>
      <c r="AR91" t="s">
        <v>1479</v>
      </c>
      <c r="BA91" s="10">
        <v>16.66666667</v>
      </c>
      <c r="BB91">
        <v>0</v>
      </c>
    </row>
    <row r="92" spans="1:54" ht="15">
      <c r="A92">
        <v>11569719781</v>
      </c>
      <c r="B92" t="s">
        <v>1555</v>
      </c>
      <c r="C92" t="s">
        <v>1461</v>
      </c>
      <c r="E92" t="s">
        <v>1472</v>
      </c>
      <c r="F92" t="s">
        <v>117</v>
      </c>
      <c r="I92">
        <v>4</v>
      </c>
      <c r="J92">
        <v>0</v>
      </c>
      <c r="K92">
        <v>0</v>
      </c>
      <c r="L92" t="s">
        <v>1474</v>
      </c>
      <c r="M92">
        <f>_xlfn.IFNA(VLOOKUP(L92,'Lookup Tables'!$A$2:$B$8,2,FALSE),"")</f>
        <v>9</v>
      </c>
      <c r="N92" t="s">
        <v>1228</v>
      </c>
      <c r="O92" t="s">
        <v>1475</v>
      </c>
      <c r="S92" t="s">
        <v>1476</v>
      </c>
      <c r="V92" t="s">
        <v>1469</v>
      </c>
      <c r="Z92" t="s">
        <v>1477</v>
      </c>
      <c r="AB92" s="10" t="str">
        <f t="shared" si="3"/>
        <v/>
      </c>
      <c r="AC92" s="10" t="str">
        <f t="shared" si="4"/>
        <v/>
      </c>
      <c r="AE92" t="str">
        <f t="shared" si="5"/>
        <v/>
      </c>
      <c r="AF92" t="s">
        <v>1228</v>
      </c>
      <c r="AH92" t="s">
        <v>1489</v>
      </c>
      <c r="AL92" t="s">
        <v>1520</v>
      </c>
      <c r="AN92" t="s">
        <v>1228</v>
      </c>
      <c r="AO92" t="s">
        <v>1538</v>
      </c>
      <c r="AP92" t="s">
        <v>1556</v>
      </c>
      <c r="AR92" t="s">
        <v>1479</v>
      </c>
      <c r="AT92" t="s">
        <v>1510</v>
      </c>
      <c r="BA92" s="10">
        <v>5.360230548</v>
      </c>
      <c r="BB92">
        <v>0</v>
      </c>
    </row>
    <row r="93" spans="1:54" ht="15">
      <c r="A93">
        <v>11569762104</v>
      </c>
      <c r="B93" t="s">
        <v>1555</v>
      </c>
      <c r="C93" t="s">
        <v>1461</v>
      </c>
      <c r="E93" t="s">
        <v>1472</v>
      </c>
      <c r="F93" t="s">
        <v>129</v>
      </c>
      <c r="G93">
        <v>0</v>
      </c>
      <c r="H93" t="s">
        <v>1497</v>
      </c>
      <c r="I93">
        <v>0</v>
      </c>
      <c r="J93">
        <v>0</v>
      </c>
      <c r="K93">
        <v>1</v>
      </c>
      <c r="L93" t="s">
        <v>1488</v>
      </c>
      <c r="M93" t="str">
        <f>_xlfn.IFNA(VLOOKUP(L93,'Lookup Tables'!$A$2:$B$8,2,FALSE),"")</f>
        <v/>
      </c>
      <c r="N93" t="s">
        <v>1487</v>
      </c>
      <c r="AB93" s="10">
        <f t="shared" si="3"/>
        <v>0</v>
      </c>
      <c r="AC93" s="10" t="str">
        <f t="shared" si="4"/>
        <v>0 - 9%</v>
      </c>
      <c r="AE93" t="str">
        <f t="shared" si="5"/>
        <v/>
      </c>
      <c r="AL93" t="s">
        <v>1520</v>
      </c>
      <c r="AM93" t="s">
        <v>1502</v>
      </c>
      <c r="AN93" t="s">
        <v>1197</v>
      </c>
      <c r="AP93" t="s">
        <v>1557</v>
      </c>
      <c r="AY93" t="s">
        <v>1487</v>
      </c>
      <c r="BB93">
        <v>0</v>
      </c>
    </row>
    <row r="94" spans="1:54" ht="15">
      <c r="A94">
        <v>11569773340</v>
      </c>
      <c r="B94" t="s">
        <v>1481</v>
      </c>
      <c r="C94" t="s">
        <v>1461</v>
      </c>
      <c r="E94" t="s">
        <v>1472</v>
      </c>
      <c r="F94" t="s">
        <v>129</v>
      </c>
      <c r="G94">
        <v>3</v>
      </c>
      <c r="H94" t="s">
        <v>1491</v>
      </c>
      <c r="I94">
        <v>5</v>
      </c>
      <c r="J94">
        <v>0</v>
      </c>
      <c r="K94">
        <v>0</v>
      </c>
      <c r="L94" t="s">
        <v>1499</v>
      </c>
      <c r="M94">
        <f>_xlfn.IFNA(VLOOKUP(L94,'Lookup Tables'!$A$2:$B$8,2,FALSE),"")</f>
        <v>15</v>
      </c>
      <c r="N94" t="s">
        <v>1197</v>
      </c>
      <c r="AB94" s="10">
        <f t="shared" si="3"/>
        <v>0</v>
      </c>
      <c r="AC94" s="10" t="str">
        <f t="shared" si="4"/>
        <v>0 - 9%</v>
      </c>
      <c r="AE94" t="str">
        <f t="shared" si="5"/>
        <v/>
      </c>
      <c r="AF94" t="s">
        <v>1228</v>
      </c>
      <c r="AH94" t="s">
        <v>1489</v>
      </c>
      <c r="AM94" t="s">
        <v>1197</v>
      </c>
      <c r="AN94" t="s">
        <v>1197</v>
      </c>
      <c r="AY94" t="s">
        <v>1487</v>
      </c>
      <c r="BA94" s="10">
        <v>9.933774834</v>
      </c>
      <c r="BB94">
        <v>0</v>
      </c>
    </row>
    <row r="95" spans="1:54" ht="15">
      <c r="A95">
        <v>11569778910</v>
      </c>
      <c r="B95" t="s">
        <v>1546</v>
      </c>
      <c r="C95" t="s">
        <v>1461</v>
      </c>
      <c r="E95" t="s">
        <v>1472</v>
      </c>
      <c r="F95" t="s">
        <v>129</v>
      </c>
      <c r="G95">
        <v>3</v>
      </c>
      <c r="H95" t="s">
        <v>1491</v>
      </c>
      <c r="I95">
        <v>0</v>
      </c>
      <c r="J95">
        <v>1</v>
      </c>
      <c r="K95">
        <v>0</v>
      </c>
      <c r="L95" t="s">
        <v>1474</v>
      </c>
      <c r="M95">
        <f>_xlfn.IFNA(VLOOKUP(L95,'Lookup Tables'!$A$2:$B$8,2,FALSE),"")</f>
        <v>9</v>
      </c>
      <c r="N95" t="s">
        <v>1487</v>
      </c>
      <c r="AB95" s="10">
        <f t="shared" si="3"/>
        <v>0</v>
      </c>
      <c r="AC95" s="10" t="str">
        <f t="shared" si="4"/>
        <v>0 - 9%</v>
      </c>
      <c r="AE95" t="str">
        <f t="shared" si="5"/>
        <v/>
      </c>
      <c r="AF95" t="s">
        <v>1197</v>
      </c>
      <c r="AJ95" t="s">
        <v>1498</v>
      </c>
      <c r="AM95" t="s">
        <v>1502</v>
      </c>
      <c r="AN95" t="s">
        <v>1197</v>
      </c>
      <c r="AP95" t="s">
        <v>1495</v>
      </c>
      <c r="AY95" t="s">
        <v>1487</v>
      </c>
      <c r="BA95" s="10">
        <v>3.731343284</v>
      </c>
      <c r="BB95">
        <v>0</v>
      </c>
    </row>
    <row r="96" spans="1:54" ht="15">
      <c r="A96">
        <v>11569789007</v>
      </c>
      <c r="B96" t="s">
        <v>1555</v>
      </c>
      <c r="C96" t="s">
        <v>1461</v>
      </c>
      <c r="E96" t="s">
        <v>1472</v>
      </c>
      <c r="F96" t="s">
        <v>117</v>
      </c>
      <c r="L96" t="s">
        <v>1488</v>
      </c>
      <c r="M96" t="str">
        <f>_xlfn.IFNA(VLOOKUP(L96,'Lookup Tables'!$A$2:$B$8,2,FALSE),"")</f>
        <v/>
      </c>
      <c r="N96" t="s">
        <v>1228</v>
      </c>
      <c r="W96" t="s">
        <v>1503</v>
      </c>
      <c r="Z96" t="s">
        <v>1477</v>
      </c>
      <c r="AB96" s="10" t="str">
        <f t="shared" si="3"/>
        <v/>
      </c>
      <c r="AC96" s="10" t="str">
        <f t="shared" si="4"/>
        <v/>
      </c>
      <c r="AE96" t="str">
        <f t="shared" si="5"/>
        <v/>
      </c>
      <c r="AF96" t="s">
        <v>1228</v>
      </c>
      <c r="AH96" t="s">
        <v>1489</v>
      </c>
      <c r="AN96" t="s">
        <v>1487</v>
      </c>
      <c r="AP96" t="s">
        <v>1557</v>
      </c>
      <c r="AT96" t="s">
        <v>1510</v>
      </c>
      <c r="BA96" s="10">
        <v>16.6754064</v>
      </c>
      <c r="BB96">
        <v>0</v>
      </c>
    </row>
    <row r="97" spans="1:54" ht="15">
      <c r="A97">
        <v>11569861253</v>
      </c>
      <c r="B97" t="s">
        <v>1490</v>
      </c>
      <c r="C97" t="s">
        <v>1461</v>
      </c>
      <c r="E97" t="s">
        <v>1472</v>
      </c>
      <c r="F97" t="s">
        <v>117</v>
      </c>
      <c r="G97">
        <v>1</v>
      </c>
      <c r="H97" t="s">
        <v>1491</v>
      </c>
      <c r="I97">
        <v>0</v>
      </c>
      <c r="J97">
        <v>0</v>
      </c>
      <c r="K97">
        <v>2</v>
      </c>
      <c r="L97" t="s">
        <v>1488</v>
      </c>
      <c r="M97" t="str">
        <f>_xlfn.IFNA(VLOOKUP(L97,'Lookup Tables'!$A$2:$B$8,2,FALSE),"")</f>
        <v/>
      </c>
      <c r="N97" t="s">
        <v>1197</v>
      </c>
      <c r="AB97" s="10">
        <f t="shared" si="3"/>
        <v>0</v>
      </c>
      <c r="AC97" s="10" t="str">
        <f t="shared" si="4"/>
        <v>0 - 9%</v>
      </c>
      <c r="AE97" t="str">
        <f t="shared" si="5"/>
        <v/>
      </c>
      <c r="AF97" t="s">
        <v>1228</v>
      </c>
      <c r="AL97" t="s">
        <v>1515</v>
      </c>
      <c r="AM97" t="s">
        <v>1197</v>
      </c>
      <c r="AN97" t="s">
        <v>1197</v>
      </c>
      <c r="AY97" t="s">
        <v>1487</v>
      </c>
      <c r="BB97">
        <v>0</v>
      </c>
    </row>
    <row r="98" spans="1:54" ht="15">
      <c r="A98">
        <v>11569881094</v>
      </c>
      <c r="B98" t="s">
        <v>1471</v>
      </c>
      <c r="C98" t="s">
        <v>1461</v>
      </c>
      <c r="E98" t="s">
        <v>1216</v>
      </c>
      <c r="F98" t="s">
        <v>129</v>
      </c>
      <c r="G98">
        <v>13</v>
      </c>
      <c r="H98" t="s">
        <v>1482</v>
      </c>
      <c r="I98">
        <v>1</v>
      </c>
      <c r="J98">
        <v>0</v>
      </c>
      <c r="K98">
        <v>1</v>
      </c>
      <c r="L98" t="s">
        <v>1488</v>
      </c>
      <c r="M98" t="str">
        <f>_xlfn.IFNA(VLOOKUP(L98,'Lookup Tables'!$A$2:$B$8,2,FALSE),"")</f>
        <v/>
      </c>
      <c r="N98" t="s">
        <v>1228</v>
      </c>
      <c r="O98" t="s">
        <v>1475</v>
      </c>
      <c r="Q98" t="s">
        <v>1466</v>
      </c>
      <c r="T98" t="s">
        <v>1467</v>
      </c>
      <c r="Z98" t="s">
        <v>1470</v>
      </c>
      <c r="AA98">
        <v>13</v>
      </c>
      <c r="AB98" s="10">
        <f t="shared" si="3"/>
        <v>13</v>
      </c>
      <c r="AC98" s="10" t="str">
        <f t="shared" si="4"/>
        <v>10 - 19%</v>
      </c>
      <c r="AD98">
        <v>1200</v>
      </c>
      <c r="AE98">
        <f t="shared" si="5"/>
        <v>1200</v>
      </c>
      <c r="AF98" t="s">
        <v>1228</v>
      </c>
      <c r="AL98" t="s">
        <v>1525</v>
      </c>
      <c r="AM98" t="s">
        <v>1197</v>
      </c>
      <c r="AN98" t="s">
        <v>1197</v>
      </c>
      <c r="AY98" t="s">
        <v>1487</v>
      </c>
      <c r="BA98" s="10">
        <v>14.08450704</v>
      </c>
      <c r="BB98">
        <v>0</v>
      </c>
    </row>
    <row r="99" spans="1:54" ht="15">
      <c r="A99">
        <v>11569881559</v>
      </c>
      <c r="B99" t="s">
        <v>1514</v>
      </c>
      <c r="C99" t="s">
        <v>1461</v>
      </c>
      <c r="E99" t="s">
        <v>1216</v>
      </c>
      <c r="F99" t="s">
        <v>122</v>
      </c>
      <c r="G99">
        <v>4</v>
      </c>
      <c r="H99" t="s">
        <v>1491</v>
      </c>
      <c r="I99">
        <v>10</v>
      </c>
      <c r="J99">
        <v>3</v>
      </c>
      <c r="K99">
        <v>0</v>
      </c>
      <c r="L99" t="s">
        <v>1488</v>
      </c>
      <c r="M99" t="str">
        <f>_xlfn.IFNA(VLOOKUP(L99,'Lookup Tables'!$A$2:$B$8,2,FALSE),"")</f>
        <v/>
      </c>
      <c r="N99" t="s">
        <v>1487</v>
      </c>
      <c r="AB99" s="10">
        <f t="shared" si="3"/>
        <v>0</v>
      </c>
      <c r="AC99" s="10" t="str">
        <f t="shared" si="4"/>
        <v>0 - 9%</v>
      </c>
      <c r="AE99" t="str">
        <f t="shared" si="5"/>
        <v/>
      </c>
      <c r="AF99" t="s">
        <v>1228</v>
      </c>
      <c r="AG99" t="s">
        <v>1485</v>
      </c>
      <c r="AM99" t="s">
        <v>1197</v>
      </c>
      <c r="AN99" t="s">
        <v>1197</v>
      </c>
      <c r="AY99" t="s">
        <v>1487</v>
      </c>
      <c r="BA99" s="10">
        <v>18.36547291</v>
      </c>
      <c r="BB99">
        <v>0</v>
      </c>
    </row>
    <row r="100" spans="1:54" ht="15">
      <c r="A100">
        <v>11569885425</v>
      </c>
      <c r="B100" t="s">
        <v>1471</v>
      </c>
      <c r="C100" t="s">
        <v>1461</v>
      </c>
      <c r="E100" t="s">
        <v>1216</v>
      </c>
      <c r="F100" t="s">
        <v>129</v>
      </c>
      <c r="G100">
        <v>5</v>
      </c>
      <c r="H100" t="s">
        <v>1491</v>
      </c>
      <c r="I100">
        <v>0</v>
      </c>
      <c r="J100">
        <v>1</v>
      </c>
      <c r="K100">
        <v>0</v>
      </c>
      <c r="L100" t="s">
        <v>1488</v>
      </c>
      <c r="M100" t="str">
        <f>_xlfn.IFNA(VLOOKUP(L100,'Lookup Tables'!$A$2:$B$8,2,FALSE),"")</f>
        <v/>
      </c>
      <c r="N100" t="s">
        <v>1228</v>
      </c>
      <c r="Y100" t="s">
        <v>1484</v>
      </c>
      <c r="Z100" t="s">
        <v>1477</v>
      </c>
      <c r="AA100">
        <v>1</v>
      </c>
      <c r="AB100" s="10">
        <f t="shared" si="3"/>
        <v>-1</v>
      </c>
      <c r="AC100" s="10" t="str">
        <f t="shared" si="4"/>
        <v>-10 - -1%</v>
      </c>
      <c r="AD100">
        <v>702</v>
      </c>
      <c r="AE100">
        <f t="shared" si="5"/>
        <v>-702</v>
      </c>
      <c r="AF100" t="s">
        <v>1228</v>
      </c>
      <c r="AH100" t="s">
        <v>1489</v>
      </c>
      <c r="AM100" t="s">
        <v>1197</v>
      </c>
      <c r="AN100" t="s">
        <v>1228</v>
      </c>
      <c r="AO100" t="s">
        <v>1558</v>
      </c>
      <c r="AP100" t="s">
        <v>1543</v>
      </c>
      <c r="AQ100" t="s">
        <v>1496</v>
      </c>
      <c r="AR100" t="s">
        <v>1479</v>
      </c>
      <c r="BA100" s="10">
        <v>9.826589595</v>
      </c>
      <c r="BB100">
        <v>0</v>
      </c>
    </row>
    <row r="101" spans="1:54" ht="15">
      <c r="A101">
        <v>11569952785</v>
      </c>
      <c r="B101" t="s">
        <v>1559</v>
      </c>
      <c r="C101" t="s">
        <v>1461</v>
      </c>
      <c r="E101" t="s">
        <v>1472</v>
      </c>
      <c r="F101" t="s">
        <v>129</v>
      </c>
      <c r="G101">
        <v>0</v>
      </c>
      <c r="H101" t="s">
        <v>1497</v>
      </c>
      <c r="I101">
        <v>2</v>
      </c>
      <c r="J101">
        <v>0</v>
      </c>
      <c r="K101">
        <v>0</v>
      </c>
      <c r="L101" t="s">
        <v>1499</v>
      </c>
      <c r="M101">
        <f>_xlfn.IFNA(VLOOKUP(L101,'Lookup Tables'!$A$2:$B$8,2,FALSE),"")</f>
        <v>15</v>
      </c>
      <c r="N101" t="s">
        <v>1197</v>
      </c>
      <c r="AB101" s="10">
        <f t="shared" si="3"/>
        <v>0</v>
      </c>
      <c r="AC101" s="10" t="str">
        <f t="shared" si="4"/>
        <v>0 - 9%</v>
      </c>
      <c r="AE101" t="str">
        <f t="shared" si="5"/>
        <v/>
      </c>
      <c r="BB101">
        <v>0</v>
      </c>
    </row>
    <row r="102" spans="1:54" ht="15">
      <c r="A102">
        <v>11569979714</v>
      </c>
      <c r="B102" t="s">
        <v>1481</v>
      </c>
      <c r="C102" t="s">
        <v>1461</v>
      </c>
      <c r="E102" t="s">
        <v>1472</v>
      </c>
      <c r="F102" t="s">
        <v>117</v>
      </c>
      <c r="G102">
        <v>5</v>
      </c>
      <c r="H102" t="s">
        <v>1491</v>
      </c>
      <c r="I102">
        <v>2</v>
      </c>
      <c r="J102">
        <v>0</v>
      </c>
      <c r="K102">
        <v>2</v>
      </c>
      <c r="L102" t="s">
        <v>1499</v>
      </c>
      <c r="M102">
        <f>_xlfn.IFNA(VLOOKUP(L102,'Lookup Tables'!$A$2:$B$8,2,FALSE),"")</f>
        <v>15</v>
      </c>
      <c r="N102" t="s">
        <v>1197</v>
      </c>
      <c r="AB102" s="10">
        <f t="shared" si="3"/>
        <v>0</v>
      </c>
      <c r="AC102" s="10" t="str">
        <f t="shared" si="4"/>
        <v>0 - 9%</v>
      </c>
      <c r="AE102" t="str">
        <f t="shared" si="5"/>
        <v/>
      </c>
      <c r="AF102" t="s">
        <v>1228</v>
      </c>
      <c r="AH102" t="s">
        <v>1489</v>
      </c>
      <c r="AM102" t="s">
        <v>1197</v>
      </c>
      <c r="AN102" t="s">
        <v>1197</v>
      </c>
      <c r="AY102" t="s">
        <v>1487</v>
      </c>
      <c r="BA102" s="10">
        <v>25.88235294</v>
      </c>
      <c r="BB102">
        <v>0</v>
      </c>
    </row>
    <row r="103" spans="1:54" ht="15">
      <c r="A103">
        <v>11569989696</v>
      </c>
      <c r="B103" t="s">
        <v>1481</v>
      </c>
      <c r="C103" t="s">
        <v>1461</v>
      </c>
      <c r="E103" t="s">
        <v>1216</v>
      </c>
      <c r="F103" t="s">
        <v>117</v>
      </c>
      <c r="G103">
        <v>15</v>
      </c>
      <c r="H103" t="s">
        <v>1482</v>
      </c>
      <c r="I103">
        <v>2</v>
      </c>
      <c r="J103">
        <v>1</v>
      </c>
      <c r="K103">
        <v>2</v>
      </c>
      <c r="L103" t="s">
        <v>1474</v>
      </c>
      <c r="M103">
        <f>_xlfn.IFNA(VLOOKUP(L103,'Lookup Tables'!$A$2:$B$8,2,FALSE),"")</f>
        <v>9</v>
      </c>
      <c r="N103" t="s">
        <v>1197</v>
      </c>
      <c r="AB103" s="10">
        <f t="shared" si="3"/>
        <v>0</v>
      </c>
      <c r="AC103" s="10" t="str">
        <f t="shared" si="4"/>
        <v>0 - 9%</v>
      </c>
      <c r="AE103" t="str">
        <f t="shared" si="5"/>
        <v/>
      </c>
      <c r="AF103" t="s">
        <v>1228</v>
      </c>
      <c r="AH103" t="s">
        <v>1489</v>
      </c>
      <c r="AM103" t="s">
        <v>1197</v>
      </c>
      <c r="AN103" t="s">
        <v>1197</v>
      </c>
      <c r="AP103" t="s">
        <v>1486</v>
      </c>
      <c r="AR103" t="s">
        <v>1479</v>
      </c>
      <c r="BA103" s="10">
        <v>25.88235294</v>
      </c>
      <c r="BB103">
        <v>0</v>
      </c>
    </row>
    <row r="104" spans="1:54" ht="15">
      <c r="A104">
        <v>11570000820</v>
      </c>
      <c r="B104" t="s">
        <v>1481</v>
      </c>
      <c r="C104" t="s">
        <v>1461</v>
      </c>
      <c r="E104" t="s">
        <v>1472</v>
      </c>
      <c r="F104" t="s">
        <v>117</v>
      </c>
      <c r="G104">
        <v>3</v>
      </c>
      <c r="H104" t="s">
        <v>1491</v>
      </c>
      <c r="I104">
        <v>2</v>
      </c>
      <c r="J104">
        <v>0</v>
      </c>
      <c r="K104">
        <v>2</v>
      </c>
      <c r="L104" t="s">
        <v>1499</v>
      </c>
      <c r="M104">
        <f>_xlfn.IFNA(VLOOKUP(L104,'Lookup Tables'!$A$2:$B$8,2,FALSE),"")</f>
        <v>15</v>
      </c>
      <c r="N104" t="s">
        <v>1197</v>
      </c>
      <c r="AB104" s="10">
        <f t="shared" si="3"/>
        <v>0</v>
      </c>
      <c r="AC104" s="10" t="str">
        <f t="shared" si="4"/>
        <v>0 - 9%</v>
      </c>
      <c r="AE104" t="str">
        <f t="shared" si="5"/>
        <v/>
      </c>
      <c r="AF104" t="s">
        <v>1228</v>
      </c>
      <c r="AL104" t="s">
        <v>1524</v>
      </c>
      <c r="AM104" t="s">
        <v>1197</v>
      </c>
      <c r="AN104" t="s">
        <v>1197</v>
      </c>
      <c r="AY104" t="s">
        <v>1487</v>
      </c>
      <c r="BA104" s="10">
        <v>25.88235294</v>
      </c>
      <c r="BB104">
        <v>0</v>
      </c>
    </row>
    <row r="105" spans="1:54" ht="15">
      <c r="A105">
        <v>11570009414</v>
      </c>
      <c r="B105" t="s">
        <v>1481</v>
      </c>
      <c r="C105" t="s">
        <v>1461</v>
      </c>
      <c r="E105" t="s">
        <v>1472</v>
      </c>
      <c r="F105" t="s">
        <v>122</v>
      </c>
      <c r="G105">
        <v>5</v>
      </c>
      <c r="H105" t="s">
        <v>1491</v>
      </c>
      <c r="I105">
        <v>2</v>
      </c>
      <c r="J105">
        <v>1</v>
      </c>
      <c r="K105">
        <v>2</v>
      </c>
      <c r="L105" t="s">
        <v>1499</v>
      </c>
      <c r="M105">
        <f>_xlfn.IFNA(VLOOKUP(L105,'Lookup Tables'!$A$2:$B$8,2,FALSE),"")</f>
        <v>15</v>
      </c>
      <c r="N105" t="s">
        <v>1197</v>
      </c>
      <c r="AB105" s="10">
        <f t="shared" si="3"/>
        <v>0</v>
      </c>
      <c r="AC105" s="10" t="str">
        <f t="shared" si="4"/>
        <v>0 - 9%</v>
      </c>
      <c r="AE105" t="str">
        <f t="shared" si="5"/>
        <v/>
      </c>
      <c r="AF105" t="s">
        <v>1228</v>
      </c>
      <c r="AH105" t="s">
        <v>1489</v>
      </c>
      <c r="AM105" t="s">
        <v>1197</v>
      </c>
      <c r="AN105" t="s">
        <v>1197</v>
      </c>
      <c r="AP105" t="s">
        <v>1495</v>
      </c>
      <c r="AZ105" t="s">
        <v>1495</v>
      </c>
      <c r="BA105" s="10">
        <v>25.88235294</v>
      </c>
      <c r="BB105">
        <v>0</v>
      </c>
    </row>
    <row r="106" spans="1:54" ht="15">
      <c r="A106">
        <v>11570042086</v>
      </c>
      <c r="B106" t="s">
        <v>1521</v>
      </c>
      <c r="C106" t="s">
        <v>1461</v>
      </c>
      <c r="E106" t="s">
        <v>1216</v>
      </c>
      <c r="F106" t="s">
        <v>122</v>
      </c>
      <c r="G106">
        <v>40</v>
      </c>
      <c r="H106" t="s">
        <v>1493</v>
      </c>
      <c r="I106">
        <v>7</v>
      </c>
      <c r="J106">
        <v>1</v>
      </c>
      <c r="K106">
        <v>1</v>
      </c>
      <c r="L106" t="s">
        <v>1488</v>
      </c>
      <c r="M106" t="str">
        <f>_xlfn.IFNA(VLOOKUP(L106,'Lookup Tables'!$A$2:$B$8,2,FALSE),"")</f>
        <v/>
      </c>
      <c r="N106" t="s">
        <v>1228</v>
      </c>
      <c r="O106" t="s">
        <v>1475</v>
      </c>
      <c r="P106" t="s">
        <v>1465</v>
      </c>
      <c r="Q106" t="s">
        <v>1466</v>
      </c>
      <c r="R106" t="s">
        <v>1501</v>
      </c>
      <c r="S106" t="s">
        <v>1476</v>
      </c>
      <c r="U106" t="s">
        <v>1468</v>
      </c>
      <c r="V106" t="s">
        <v>1469</v>
      </c>
      <c r="Z106" t="s">
        <v>1477</v>
      </c>
      <c r="AB106" s="10" t="str">
        <f t="shared" si="3"/>
        <v/>
      </c>
      <c r="AC106" s="10" t="str">
        <f t="shared" si="4"/>
        <v/>
      </c>
      <c r="AE106" t="str">
        <f t="shared" si="5"/>
        <v/>
      </c>
      <c r="AF106" t="s">
        <v>1228</v>
      </c>
      <c r="AI106" t="s">
        <v>1500</v>
      </c>
      <c r="AM106" t="s">
        <v>1197</v>
      </c>
      <c r="AN106" t="s">
        <v>1228</v>
      </c>
      <c r="AS106" t="s">
        <v>1505</v>
      </c>
      <c r="AT106" t="s">
        <v>1510</v>
      </c>
      <c r="AU106" t="s">
        <v>1518</v>
      </c>
      <c r="AX106" t="s">
        <v>1512</v>
      </c>
      <c r="BA106" s="10">
        <v>29.1943632</v>
      </c>
      <c r="BB106">
        <v>0</v>
      </c>
    </row>
    <row r="107" spans="1:54" ht="15">
      <c r="A107">
        <v>11570046544</v>
      </c>
      <c r="B107" t="s">
        <v>1535</v>
      </c>
      <c r="C107" t="s">
        <v>1461</v>
      </c>
      <c r="E107" t="s">
        <v>1472</v>
      </c>
      <c r="F107" t="s">
        <v>129</v>
      </c>
      <c r="G107">
        <v>45</v>
      </c>
      <c r="H107" t="s">
        <v>1473</v>
      </c>
      <c r="I107">
        <v>0</v>
      </c>
      <c r="J107">
        <v>1</v>
      </c>
      <c r="K107">
        <v>0</v>
      </c>
      <c r="L107" t="s">
        <v>1499</v>
      </c>
      <c r="M107">
        <f>_xlfn.IFNA(VLOOKUP(L107,'Lookup Tables'!$A$2:$B$8,2,FALSE),"")</f>
        <v>15</v>
      </c>
      <c r="N107" t="s">
        <v>1197</v>
      </c>
      <c r="AB107" s="10">
        <f t="shared" si="3"/>
        <v>0</v>
      </c>
      <c r="AC107" s="10" t="str">
        <f t="shared" si="4"/>
        <v>0 - 9%</v>
      </c>
      <c r="AE107" t="str">
        <f t="shared" si="5"/>
        <v/>
      </c>
      <c r="AF107" t="s">
        <v>1197</v>
      </c>
      <c r="AJ107" t="s">
        <v>1498</v>
      </c>
      <c r="AM107" t="s">
        <v>1502</v>
      </c>
      <c r="AN107" t="s">
        <v>1197</v>
      </c>
      <c r="AY107" t="s">
        <v>1487</v>
      </c>
      <c r="BA107" s="10">
        <v>20.16129032</v>
      </c>
      <c r="BB107">
        <v>0</v>
      </c>
    </row>
    <row r="108" spans="1:54" ht="15">
      <c r="A108">
        <v>11570154266</v>
      </c>
      <c r="B108" t="s">
        <v>1545</v>
      </c>
      <c r="C108" t="s">
        <v>1461</v>
      </c>
      <c r="E108" t="s">
        <v>1216</v>
      </c>
      <c r="F108" t="s">
        <v>129</v>
      </c>
      <c r="G108">
        <v>0</v>
      </c>
      <c r="H108" t="s">
        <v>1497</v>
      </c>
      <c r="I108">
        <v>1</v>
      </c>
      <c r="J108">
        <v>1</v>
      </c>
      <c r="K108">
        <v>0</v>
      </c>
      <c r="L108" t="s">
        <v>1488</v>
      </c>
      <c r="M108" t="str">
        <f>_xlfn.IFNA(VLOOKUP(L108,'Lookup Tables'!$A$2:$B$8,2,FALSE),"")</f>
        <v/>
      </c>
      <c r="N108" t="s">
        <v>1228</v>
      </c>
      <c r="S108" t="s">
        <v>1476</v>
      </c>
      <c r="T108" t="s">
        <v>1467</v>
      </c>
      <c r="V108" t="s">
        <v>1469</v>
      </c>
      <c r="Z108" t="s">
        <v>1477</v>
      </c>
      <c r="AA108">
        <v>15</v>
      </c>
      <c r="AB108" s="10">
        <f t="shared" si="3"/>
        <v>-15</v>
      </c>
      <c r="AC108" s="10" t="str">
        <f t="shared" si="4"/>
        <v>-20 - -11%</v>
      </c>
      <c r="AD108">
        <v>1000</v>
      </c>
      <c r="AE108">
        <f t="shared" si="5"/>
        <v>-1000</v>
      </c>
      <c r="AF108" t="s">
        <v>1228</v>
      </c>
      <c r="AH108" t="s">
        <v>1489</v>
      </c>
      <c r="AM108" t="s">
        <v>1197</v>
      </c>
      <c r="AN108" t="s">
        <v>1197</v>
      </c>
      <c r="AP108" t="s">
        <v>1560</v>
      </c>
      <c r="AY108" t="s">
        <v>1487</v>
      </c>
      <c r="BB108">
        <v>0</v>
      </c>
    </row>
    <row r="109" spans="1:54" ht="15">
      <c r="A109">
        <v>11570214595</v>
      </c>
      <c r="B109" t="s">
        <v>1555</v>
      </c>
      <c r="C109" t="s">
        <v>1461</v>
      </c>
      <c r="E109" t="s">
        <v>1472</v>
      </c>
      <c r="I109">
        <v>0</v>
      </c>
      <c r="J109">
        <v>0</v>
      </c>
      <c r="K109">
        <v>0</v>
      </c>
      <c r="L109" t="s">
        <v>1488</v>
      </c>
      <c r="M109" t="str">
        <f>_xlfn.IFNA(VLOOKUP(L109,'Lookup Tables'!$A$2:$B$8,2,FALSE),"")</f>
        <v/>
      </c>
      <c r="N109" t="s">
        <v>1228</v>
      </c>
      <c r="U109" t="s">
        <v>1468</v>
      </c>
      <c r="V109" t="s">
        <v>1469</v>
      </c>
      <c r="Z109" t="s">
        <v>1477</v>
      </c>
      <c r="AB109" s="10" t="str">
        <f t="shared" si="3"/>
        <v/>
      </c>
      <c r="AC109" s="10" t="str">
        <f t="shared" si="4"/>
        <v/>
      </c>
      <c r="AE109" t="str">
        <f t="shared" si="5"/>
        <v/>
      </c>
      <c r="AF109" t="s">
        <v>1197</v>
      </c>
      <c r="AJ109" t="s">
        <v>1498</v>
      </c>
      <c r="AM109" t="s">
        <v>1502</v>
      </c>
      <c r="AN109" t="s">
        <v>1487</v>
      </c>
      <c r="AY109" t="s">
        <v>1487</v>
      </c>
      <c r="BA109" s="10">
        <v>14.12259615</v>
      </c>
      <c r="BB109">
        <v>0</v>
      </c>
    </row>
    <row r="110" spans="1:54" ht="15">
      <c r="A110">
        <v>11570700288</v>
      </c>
      <c r="B110" t="s">
        <v>1521</v>
      </c>
      <c r="C110" t="s">
        <v>1461</v>
      </c>
      <c r="E110" t="s">
        <v>1472</v>
      </c>
      <c r="F110" t="s">
        <v>129</v>
      </c>
      <c r="G110">
        <v>16</v>
      </c>
      <c r="H110" t="s">
        <v>1482</v>
      </c>
      <c r="I110">
        <v>4</v>
      </c>
      <c r="J110">
        <v>0</v>
      </c>
      <c r="K110">
        <v>0</v>
      </c>
      <c r="L110" t="s">
        <v>1464</v>
      </c>
      <c r="M110">
        <f>_xlfn.IFNA(VLOOKUP(L110,'Lookup Tables'!$A$2:$B$8,2,FALSE),"")</f>
        <v>1</v>
      </c>
      <c r="N110" t="s">
        <v>1228</v>
      </c>
      <c r="O110" t="s">
        <v>1475</v>
      </c>
      <c r="Q110" t="s">
        <v>1466</v>
      </c>
      <c r="S110" t="s">
        <v>1476</v>
      </c>
      <c r="V110" t="s">
        <v>1469</v>
      </c>
      <c r="Z110" t="s">
        <v>1477</v>
      </c>
      <c r="AA110">
        <v>75</v>
      </c>
      <c r="AB110" s="10">
        <f t="shared" si="3"/>
        <v>-75</v>
      </c>
      <c r="AC110" s="10" t="str">
        <f t="shared" si="4"/>
        <v>-80 - -71%</v>
      </c>
      <c r="AD110">
        <v>5000</v>
      </c>
      <c r="AE110">
        <f t="shared" si="5"/>
        <v>-5000</v>
      </c>
      <c r="AF110" t="s">
        <v>1228</v>
      </c>
      <c r="AH110" t="s">
        <v>1489</v>
      </c>
      <c r="AM110" t="s">
        <v>1197</v>
      </c>
      <c r="AN110" t="s">
        <v>1197</v>
      </c>
      <c r="AR110" t="s">
        <v>1479</v>
      </c>
      <c r="AT110" t="s">
        <v>1510</v>
      </c>
      <c r="AX110" t="s">
        <v>1512</v>
      </c>
      <c r="BA110" s="10">
        <v>23.64312</v>
      </c>
      <c r="BB110">
        <v>0</v>
      </c>
    </row>
    <row r="111" spans="1:54" ht="15">
      <c r="A111">
        <v>11570744099</v>
      </c>
      <c r="B111" t="s">
        <v>1555</v>
      </c>
      <c r="C111" t="s">
        <v>1461</v>
      </c>
      <c r="E111" t="s">
        <v>1216</v>
      </c>
      <c r="F111" t="s">
        <v>129</v>
      </c>
      <c r="I111">
        <v>0</v>
      </c>
      <c r="J111">
        <v>2</v>
      </c>
      <c r="K111">
        <v>0</v>
      </c>
      <c r="L111" t="s">
        <v>1550</v>
      </c>
      <c r="M111">
        <f>_xlfn.IFNA(VLOOKUP(L111,'Lookup Tables'!$A$2:$B$8,2,FALSE),"")</f>
        <v>0</v>
      </c>
      <c r="N111" t="s">
        <v>1487</v>
      </c>
      <c r="AB111" s="10">
        <f t="shared" si="3"/>
        <v>0</v>
      </c>
      <c r="AC111" s="10" t="str">
        <f t="shared" si="4"/>
        <v>0 - 9%</v>
      </c>
      <c r="AE111" t="str">
        <f t="shared" si="5"/>
        <v/>
      </c>
      <c r="AF111" t="s">
        <v>1228</v>
      </c>
      <c r="AH111" t="s">
        <v>1489</v>
      </c>
      <c r="AI111" t="s">
        <v>1500</v>
      </c>
      <c r="AM111" t="s">
        <v>1197</v>
      </c>
      <c r="AN111" t="s">
        <v>1228</v>
      </c>
      <c r="AO111" t="s">
        <v>1516</v>
      </c>
      <c r="AP111" t="s">
        <v>1529</v>
      </c>
      <c r="AQ111" t="s">
        <v>1496</v>
      </c>
      <c r="AR111" t="s">
        <v>1479</v>
      </c>
      <c r="AS111" t="s">
        <v>1505</v>
      </c>
      <c r="BA111" s="10">
        <v>5.189888</v>
      </c>
      <c r="BB111">
        <v>0</v>
      </c>
    </row>
    <row r="112" spans="1:54" ht="15">
      <c r="A112">
        <v>11570892726</v>
      </c>
      <c r="B112" t="s">
        <v>1541</v>
      </c>
      <c r="C112" t="s">
        <v>1461</v>
      </c>
      <c r="E112" t="s">
        <v>1216</v>
      </c>
      <c r="F112" t="s">
        <v>129</v>
      </c>
      <c r="G112">
        <v>2</v>
      </c>
      <c r="H112" t="s">
        <v>1491</v>
      </c>
      <c r="I112">
        <v>0</v>
      </c>
      <c r="J112">
        <v>0</v>
      </c>
      <c r="K112">
        <v>1</v>
      </c>
      <c r="L112" t="s">
        <v>1488</v>
      </c>
      <c r="M112" t="str">
        <f>_xlfn.IFNA(VLOOKUP(L112,'Lookup Tables'!$A$2:$B$8,2,FALSE),"")</f>
        <v/>
      </c>
      <c r="N112" t="s">
        <v>1487</v>
      </c>
      <c r="AB112" s="10">
        <f t="shared" si="3"/>
        <v>0</v>
      </c>
      <c r="AC112" s="10" t="str">
        <f t="shared" si="4"/>
        <v>0 - 9%</v>
      </c>
      <c r="AE112" t="str">
        <f t="shared" si="5"/>
        <v/>
      </c>
      <c r="AL112" t="s">
        <v>1520</v>
      </c>
      <c r="AM112" t="s">
        <v>1502</v>
      </c>
      <c r="AN112" t="s">
        <v>1197</v>
      </c>
      <c r="AQ112" t="s">
        <v>1496</v>
      </c>
      <c r="AR112" t="s">
        <v>1479</v>
      </c>
      <c r="AS112" t="s">
        <v>1505</v>
      </c>
      <c r="AT112" t="s">
        <v>1510</v>
      </c>
      <c r="AU112" t="s">
        <v>1518</v>
      </c>
      <c r="AV112" t="s">
        <v>1480</v>
      </c>
      <c r="AW112" t="s">
        <v>1511</v>
      </c>
      <c r="AX112" t="s">
        <v>1512</v>
      </c>
      <c r="BB112">
        <v>0</v>
      </c>
    </row>
    <row r="113" spans="1:54" ht="15">
      <c r="A113">
        <v>11570935520</v>
      </c>
      <c r="B113" t="s">
        <v>1521</v>
      </c>
      <c r="C113" t="s">
        <v>1461</v>
      </c>
      <c r="E113" t="s">
        <v>1216</v>
      </c>
      <c r="F113" t="s">
        <v>117</v>
      </c>
      <c r="G113">
        <v>0</v>
      </c>
      <c r="H113" t="s">
        <v>1497</v>
      </c>
      <c r="I113">
        <v>0</v>
      </c>
      <c r="J113">
        <v>1</v>
      </c>
      <c r="K113">
        <v>1</v>
      </c>
      <c r="L113" t="s">
        <v>1499</v>
      </c>
      <c r="M113">
        <f>_xlfn.IFNA(VLOOKUP(L113,'Lookup Tables'!$A$2:$B$8,2,FALSE),"")</f>
        <v>15</v>
      </c>
      <c r="N113" t="s">
        <v>1197</v>
      </c>
      <c r="AB113" s="10">
        <f t="shared" si="3"/>
        <v>0</v>
      </c>
      <c r="AC113" s="10" t="str">
        <f t="shared" si="4"/>
        <v>0 - 9%</v>
      </c>
      <c r="AE113" t="str">
        <f t="shared" si="5"/>
        <v/>
      </c>
      <c r="AF113" t="s">
        <v>1228</v>
      </c>
      <c r="AH113" t="s">
        <v>1489</v>
      </c>
      <c r="AM113" t="s">
        <v>1197</v>
      </c>
      <c r="AN113" t="s">
        <v>1197</v>
      </c>
      <c r="AP113" t="s">
        <v>1495</v>
      </c>
      <c r="AY113" t="s">
        <v>1487</v>
      </c>
      <c r="BA113" s="10">
        <v>22.70395</v>
      </c>
      <c r="BB113">
        <v>0</v>
      </c>
    </row>
    <row r="114" spans="1:54" ht="15">
      <c r="A114">
        <v>11571673425</v>
      </c>
      <c r="B114" t="s">
        <v>1555</v>
      </c>
      <c r="C114" t="s">
        <v>1461</v>
      </c>
      <c r="E114" t="s">
        <v>1216</v>
      </c>
      <c r="F114" t="s">
        <v>117</v>
      </c>
      <c r="G114">
        <v>40</v>
      </c>
      <c r="H114" t="s">
        <v>1493</v>
      </c>
      <c r="I114">
        <v>0</v>
      </c>
      <c r="J114">
        <v>0</v>
      </c>
      <c r="K114">
        <v>0.5</v>
      </c>
      <c r="L114" t="s">
        <v>1550</v>
      </c>
      <c r="M114">
        <f>_xlfn.IFNA(VLOOKUP(L114,'Lookup Tables'!$A$2:$B$8,2,FALSE),"")</f>
        <v>0</v>
      </c>
      <c r="N114" t="s">
        <v>1197</v>
      </c>
      <c r="AB114" s="10">
        <f t="shared" si="3"/>
        <v>0</v>
      </c>
      <c r="AC114" s="10" t="str">
        <f t="shared" si="4"/>
        <v>0 - 9%</v>
      </c>
      <c r="AE114" t="str">
        <f t="shared" si="5"/>
        <v/>
      </c>
      <c r="AF114" t="s">
        <v>1197</v>
      </c>
      <c r="AJ114" t="s">
        <v>1498</v>
      </c>
      <c r="AM114" t="s">
        <v>1502</v>
      </c>
      <c r="AN114" t="s">
        <v>1487</v>
      </c>
      <c r="AP114" t="s">
        <v>1495</v>
      </c>
      <c r="AY114" t="s">
        <v>1487</v>
      </c>
      <c r="BA114" s="10">
        <v>3.133903134</v>
      </c>
      <c r="BB114">
        <v>0</v>
      </c>
    </row>
    <row r="115" spans="1:54" ht="15">
      <c r="A115">
        <v>11571962088</v>
      </c>
      <c r="B115" t="s">
        <v>1561</v>
      </c>
      <c r="C115" t="s">
        <v>1461</v>
      </c>
      <c r="E115" t="s">
        <v>1472</v>
      </c>
      <c r="F115" t="s">
        <v>129</v>
      </c>
      <c r="G115">
        <v>0</v>
      </c>
      <c r="H115" t="s">
        <v>1497</v>
      </c>
      <c r="I115">
        <v>0</v>
      </c>
      <c r="J115">
        <v>0</v>
      </c>
      <c r="K115">
        <v>1</v>
      </c>
      <c r="L115" t="s">
        <v>1488</v>
      </c>
      <c r="M115" t="str">
        <f>_xlfn.IFNA(VLOOKUP(L115,'Lookup Tables'!$A$2:$B$8,2,FALSE),"")</f>
        <v/>
      </c>
      <c r="N115" t="s">
        <v>1228</v>
      </c>
      <c r="O115" t="s">
        <v>1475</v>
      </c>
      <c r="P115" t="s">
        <v>1465</v>
      </c>
      <c r="Q115" t="s">
        <v>1466</v>
      </c>
      <c r="R115" t="s">
        <v>1501</v>
      </c>
      <c r="S115" t="s">
        <v>1476</v>
      </c>
      <c r="T115" t="s">
        <v>1467</v>
      </c>
      <c r="U115" t="s">
        <v>1468</v>
      </c>
      <c r="V115" t="s">
        <v>1469</v>
      </c>
      <c r="Z115" t="s">
        <v>1477</v>
      </c>
      <c r="AA115">
        <v>3</v>
      </c>
      <c r="AB115" s="10">
        <f t="shared" si="3"/>
        <v>-3</v>
      </c>
      <c r="AC115" s="10" t="str">
        <f t="shared" si="4"/>
        <v>-10 - -1%</v>
      </c>
      <c r="AD115">
        <v>500</v>
      </c>
      <c r="AE115">
        <f t="shared" si="5"/>
        <v>-500</v>
      </c>
      <c r="AF115" t="s">
        <v>1228</v>
      </c>
      <c r="AL115" t="s">
        <v>1515</v>
      </c>
      <c r="AM115" t="s">
        <v>1502</v>
      </c>
      <c r="AN115" t="s">
        <v>1197</v>
      </c>
      <c r="AP115" t="s">
        <v>1556</v>
      </c>
      <c r="AQ115" t="s">
        <v>1496</v>
      </c>
      <c r="AR115" t="s">
        <v>1479</v>
      </c>
      <c r="AS115" t="s">
        <v>1505</v>
      </c>
      <c r="BA115" s="10">
        <v>5.612244898</v>
      </c>
      <c r="BB115">
        <v>0</v>
      </c>
    </row>
    <row r="116" spans="1:54" ht="15">
      <c r="A116">
        <v>11571996137</v>
      </c>
      <c r="B116" t="s">
        <v>1545</v>
      </c>
      <c r="C116" t="s">
        <v>1461</v>
      </c>
      <c r="E116" t="s">
        <v>1216</v>
      </c>
      <c r="F116" t="s">
        <v>117</v>
      </c>
      <c r="G116">
        <v>30</v>
      </c>
      <c r="H116" t="s">
        <v>1463</v>
      </c>
      <c r="I116">
        <v>1</v>
      </c>
      <c r="J116">
        <v>1</v>
      </c>
      <c r="K116">
        <v>0</v>
      </c>
      <c r="L116" t="s">
        <v>1488</v>
      </c>
      <c r="M116" t="str">
        <f>_xlfn.IFNA(VLOOKUP(L116,'Lookup Tables'!$A$2:$B$8,2,FALSE),"")</f>
        <v/>
      </c>
      <c r="N116" t="s">
        <v>1487</v>
      </c>
      <c r="AB116" s="10">
        <f t="shared" si="3"/>
        <v>0</v>
      </c>
      <c r="AC116" s="10" t="str">
        <f t="shared" si="4"/>
        <v>0 - 9%</v>
      </c>
      <c r="AE116" t="str">
        <f t="shared" si="5"/>
        <v/>
      </c>
      <c r="AK116" t="s">
        <v>1478</v>
      </c>
      <c r="AM116" t="s">
        <v>1197</v>
      </c>
      <c r="AN116" t="s">
        <v>1197</v>
      </c>
      <c r="AP116" t="s">
        <v>1495</v>
      </c>
      <c r="AW116" t="s">
        <v>1511</v>
      </c>
      <c r="AZ116" t="s">
        <v>1562</v>
      </c>
      <c r="BA116" s="10">
        <v>8.141321045</v>
      </c>
      <c r="BB116">
        <v>0</v>
      </c>
    </row>
    <row r="117" spans="1:54" ht="15">
      <c r="A117">
        <v>11572075356</v>
      </c>
      <c r="B117" t="s">
        <v>1563</v>
      </c>
      <c r="C117" t="s">
        <v>1461</v>
      </c>
      <c r="E117" t="s">
        <v>1472</v>
      </c>
      <c r="F117" t="s">
        <v>129</v>
      </c>
      <c r="G117">
        <v>0</v>
      </c>
      <c r="H117" t="s">
        <v>1497</v>
      </c>
      <c r="I117">
        <v>0</v>
      </c>
      <c r="J117">
        <v>0</v>
      </c>
      <c r="K117">
        <v>2</v>
      </c>
      <c r="L117" t="s">
        <v>1488</v>
      </c>
      <c r="M117" t="str">
        <f>_xlfn.IFNA(VLOOKUP(L117,'Lookup Tables'!$A$2:$B$8,2,FALSE),"")</f>
        <v/>
      </c>
      <c r="N117" t="s">
        <v>1487</v>
      </c>
      <c r="AB117" s="10">
        <f t="shared" si="3"/>
        <v>0</v>
      </c>
      <c r="AC117" s="10" t="str">
        <f t="shared" si="4"/>
        <v>0 - 9%</v>
      </c>
      <c r="AE117" t="str">
        <f t="shared" si="5"/>
        <v/>
      </c>
      <c r="AF117" t="s">
        <v>1197</v>
      </c>
      <c r="AJ117" t="s">
        <v>1498</v>
      </c>
      <c r="AM117" t="s">
        <v>1197</v>
      </c>
      <c r="AN117" t="s">
        <v>1487</v>
      </c>
      <c r="AQ117" t="s">
        <v>1496</v>
      </c>
      <c r="AR117" t="s">
        <v>1479</v>
      </c>
      <c r="AS117" t="s">
        <v>1505</v>
      </c>
      <c r="AV117" t="s">
        <v>1480</v>
      </c>
      <c r="AW117" t="s">
        <v>1511</v>
      </c>
      <c r="BA117" s="10">
        <v>2.429555</v>
      </c>
      <c r="BB117">
        <v>0</v>
      </c>
    </row>
    <row r="118" spans="1:54" ht="15">
      <c r="A118">
        <v>11572141907</v>
      </c>
      <c r="B118" t="s">
        <v>1481</v>
      </c>
      <c r="C118" t="s">
        <v>1461</v>
      </c>
      <c r="E118" t="s">
        <v>1472</v>
      </c>
      <c r="F118" t="s">
        <v>117</v>
      </c>
      <c r="G118">
        <v>4</v>
      </c>
      <c r="H118" t="s">
        <v>1491</v>
      </c>
      <c r="I118">
        <v>2</v>
      </c>
      <c r="J118">
        <v>1</v>
      </c>
      <c r="K118">
        <v>0</v>
      </c>
      <c r="L118" t="s">
        <v>1474</v>
      </c>
      <c r="M118">
        <f>_xlfn.IFNA(VLOOKUP(L118,'Lookup Tables'!$A$2:$B$8,2,FALSE),"")</f>
        <v>9</v>
      </c>
      <c r="N118" t="s">
        <v>1197</v>
      </c>
      <c r="AB118" s="10">
        <f t="shared" si="3"/>
        <v>0</v>
      </c>
      <c r="AC118" s="10" t="str">
        <f t="shared" si="4"/>
        <v>0 - 9%</v>
      </c>
      <c r="AE118" t="str">
        <f t="shared" si="5"/>
        <v/>
      </c>
      <c r="AF118" t="s">
        <v>1197</v>
      </c>
      <c r="AJ118" t="s">
        <v>1498</v>
      </c>
      <c r="AM118" t="s">
        <v>1197</v>
      </c>
      <c r="AN118" t="s">
        <v>1197</v>
      </c>
      <c r="AP118" t="s">
        <v>1495</v>
      </c>
      <c r="AY118" t="s">
        <v>1487</v>
      </c>
      <c r="BA118" s="10">
        <v>37.46770026</v>
      </c>
      <c r="BB118">
        <v>0</v>
      </c>
    </row>
    <row r="119" spans="1:54" ht="15">
      <c r="A119">
        <v>11572170001</v>
      </c>
      <c r="B119" t="s">
        <v>1521</v>
      </c>
      <c r="C119" t="s">
        <v>1461</v>
      </c>
      <c r="E119" t="s">
        <v>1472</v>
      </c>
      <c r="F119" t="s">
        <v>117</v>
      </c>
      <c r="G119">
        <v>1</v>
      </c>
      <c r="H119" t="s">
        <v>1491</v>
      </c>
      <c r="I119">
        <v>1</v>
      </c>
      <c r="J119">
        <v>0</v>
      </c>
      <c r="K119">
        <v>0</v>
      </c>
      <c r="L119" t="s">
        <v>1488</v>
      </c>
      <c r="M119" t="str">
        <f>_xlfn.IFNA(VLOOKUP(L119,'Lookup Tables'!$A$2:$B$8,2,FALSE),"")</f>
        <v/>
      </c>
      <c r="N119" t="s">
        <v>1228</v>
      </c>
      <c r="W119" t="s">
        <v>1503</v>
      </c>
      <c r="Z119" t="s">
        <v>1523</v>
      </c>
      <c r="AA119">
        <v>0</v>
      </c>
      <c r="AB119" s="10">
        <f t="shared" si="3"/>
        <v>0</v>
      </c>
      <c r="AC119" s="10" t="str">
        <f t="shared" si="4"/>
        <v>0 - 9%</v>
      </c>
      <c r="AD119">
        <v>0</v>
      </c>
      <c r="AE119">
        <f t="shared" si="5"/>
        <v>0</v>
      </c>
      <c r="AF119" t="s">
        <v>1228</v>
      </c>
      <c r="AI119" t="s">
        <v>1500</v>
      </c>
      <c r="AM119" t="s">
        <v>1197</v>
      </c>
      <c r="AN119" t="s">
        <v>1487</v>
      </c>
      <c r="AY119" t="s">
        <v>1487</v>
      </c>
      <c r="BB119">
        <v>0</v>
      </c>
    </row>
    <row r="120" spans="1:54" ht="15">
      <c r="A120">
        <v>11572177157</v>
      </c>
      <c r="B120" t="s">
        <v>1537</v>
      </c>
      <c r="C120" t="s">
        <v>1461</v>
      </c>
      <c r="E120" t="s">
        <v>1472</v>
      </c>
      <c r="F120" t="s">
        <v>129</v>
      </c>
      <c r="G120">
        <v>3</v>
      </c>
      <c r="H120" t="s">
        <v>1491</v>
      </c>
      <c r="I120">
        <v>1</v>
      </c>
      <c r="J120">
        <v>0</v>
      </c>
      <c r="K120">
        <v>1</v>
      </c>
      <c r="L120" t="s">
        <v>1499</v>
      </c>
      <c r="M120">
        <f>_xlfn.IFNA(VLOOKUP(L120,'Lookup Tables'!$A$2:$B$8,2,FALSE),"")</f>
        <v>15</v>
      </c>
      <c r="N120" t="s">
        <v>1197</v>
      </c>
      <c r="AB120" s="10">
        <f t="shared" si="3"/>
        <v>0</v>
      </c>
      <c r="AC120" s="10" t="str">
        <f t="shared" si="4"/>
        <v>0 - 9%</v>
      </c>
      <c r="AE120" t="str">
        <f t="shared" si="5"/>
        <v/>
      </c>
      <c r="AF120" t="s">
        <v>1197</v>
      </c>
      <c r="AJ120" t="s">
        <v>1498</v>
      </c>
      <c r="AM120" t="s">
        <v>1502</v>
      </c>
      <c r="AN120" t="s">
        <v>1197</v>
      </c>
      <c r="AY120" t="s">
        <v>1487</v>
      </c>
      <c r="BA120" s="10">
        <v>32.09302326</v>
      </c>
      <c r="BB120">
        <v>0</v>
      </c>
    </row>
    <row r="121" spans="1:54" ht="15">
      <c r="A121">
        <v>11572190354</v>
      </c>
      <c r="B121" t="s">
        <v>1545</v>
      </c>
      <c r="C121" t="s">
        <v>1461</v>
      </c>
      <c r="E121" t="s">
        <v>1216</v>
      </c>
      <c r="F121" t="s">
        <v>122</v>
      </c>
      <c r="G121">
        <v>7</v>
      </c>
      <c r="H121" t="s">
        <v>1491</v>
      </c>
      <c r="I121">
        <v>4</v>
      </c>
      <c r="J121">
        <v>0</v>
      </c>
      <c r="K121">
        <v>1</v>
      </c>
      <c r="L121" t="s">
        <v>1474</v>
      </c>
      <c r="M121">
        <f>_xlfn.IFNA(VLOOKUP(L121,'Lookup Tables'!$A$2:$B$8,2,FALSE),"")</f>
        <v>9</v>
      </c>
      <c r="N121" t="s">
        <v>1487</v>
      </c>
      <c r="AB121" s="10">
        <f t="shared" si="3"/>
        <v>0</v>
      </c>
      <c r="AC121" s="10" t="str">
        <f t="shared" si="4"/>
        <v>0 - 9%</v>
      </c>
      <c r="AE121" t="str">
        <f t="shared" si="5"/>
        <v/>
      </c>
      <c r="AF121" t="s">
        <v>1228</v>
      </c>
      <c r="AH121" t="s">
        <v>1489</v>
      </c>
      <c r="AM121" t="s">
        <v>1197</v>
      </c>
      <c r="AN121" t="s">
        <v>1197</v>
      </c>
      <c r="AY121" t="s">
        <v>1487</v>
      </c>
      <c r="BA121" s="10">
        <v>9.090909091</v>
      </c>
      <c r="BB121">
        <v>0</v>
      </c>
    </row>
    <row r="122" spans="1:54" ht="15">
      <c r="A122">
        <v>11572218909</v>
      </c>
      <c r="B122" t="s">
        <v>1564</v>
      </c>
      <c r="C122" t="s">
        <v>1461</v>
      </c>
      <c r="D122" t="s">
        <v>1410</v>
      </c>
      <c r="E122" t="s">
        <v>1216</v>
      </c>
      <c r="F122" t="s">
        <v>122</v>
      </c>
      <c r="G122">
        <v>15</v>
      </c>
      <c r="H122" t="s">
        <v>1482</v>
      </c>
      <c r="I122">
        <v>23</v>
      </c>
      <c r="J122">
        <v>0</v>
      </c>
      <c r="K122">
        <v>0</v>
      </c>
      <c r="L122" t="s">
        <v>1464</v>
      </c>
      <c r="M122">
        <f>_xlfn.IFNA(VLOOKUP(L122,'Lookup Tables'!$A$2:$B$8,2,FALSE),"")</f>
        <v>1</v>
      </c>
      <c r="N122" t="s">
        <v>1228</v>
      </c>
      <c r="AB122" s="10" t="str">
        <f t="shared" si="3"/>
        <v/>
      </c>
      <c r="AC122" s="10" t="str">
        <f t="shared" si="4"/>
        <v/>
      </c>
      <c r="AE122" t="str">
        <f t="shared" si="5"/>
        <v/>
      </c>
      <c r="BA122" s="10">
        <v>26.90956168</v>
      </c>
      <c r="BB122">
        <v>0</v>
      </c>
    </row>
    <row r="123" spans="1:54" ht="15">
      <c r="A123">
        <v>11572247885</v>
      </c>
      <c r="B123" t="s">
        <v>1565</v>
      </c>
      <c r="C123" t="s">
        <v>1461</v>
      </c>
      <c r="E123" t="s">
        <v>1472</v>
      </c>
      <c r="F123" t="s">
        <v>117</v>
      </c>
      <c r="G123">
        <v>0</v>
      </c>
      <c r="H123" t="s">
        <v>1497</v>
      </c>
      <c r="I123">
        <v>0</v>
      </c>
      <c r="J123">
        <v>1</v>
      </c>
      <c r="K123">
        <v>1</v>
      </c>
      <c r="L123" t="s">
        <v>1499</v>
      </c>
      <c r="M123">
        <f>_xlfn.IFNA(VLOOKUP(L123,'Lookup Tables'!$A$2:$B$8,2,FALSE),"")</f>
        <v>15</v>
      </c>
      <c r="N123" t="s">
        <v>1197</v>
      </c>
      <c r="AB123" s="10">
        <f t="shared" si="3"/>
        <v>0</v>
      </c>
      <c r="AC123" s="10" t="str">
        <f t="shared" si="4"/>
        <v>0 - 9%</v>
      </c>
      <c r="AE123" t="str">
        <f t="shared" si="5"/>
        <v/>
      </c>
      <c r="BA123" s="10">
        <v>35.65158677</v>
      </c>
      <c r="BB123">
        <v>0</v>
      </c>
    </row>
    <row r="124" spans="1:54" ht="15">
      <c r="A124">
        <v>11572270664</v>
      </c>
      <c r="B124" t="s">
        <v>1490</v>
      </c>
      <c r="C124" t="s">
        <v>1504</v>
      </c>
      <c r="E124" t="s">
        <v>1472</v>
      </c>
      <c r="F124" t="s">
        <v>122</v>
      </c>
      <c r="G124">
        <v>11</v>
      </c>
      <c r="H124" t="s">
        <v>1482</v>
      </c>
      <c r="I124">
        <v>3</v>
      </c>
      <c r="J124">
        <v>2</v>
      </c>
      <c r="K124">
        <v>2</v>
      </c>
      <c r="L124" t="s">
        <v>1499</v>
      </c>
      <c r="M124">
        <f>_xlfn.IFNA(VLOOKUP(L124,'Lookup Tables'!$A$2:$B$8,2,FALSE),"")</f>
        <v>15</v>
      </c>
      <c r="N124" t="s">
        <v>1487</v>
      </c>
      <c r="AB124" s="10">
        <f t="shared" si="3"/>
        <v>0</v>
      </c>
      <c r="AC124" s="10" t="str">
        <f t="shared" si="4"/>
        <v>0 - 9%</v>
      </c>
      <c r="AE124" t="str">
        <f t="shared" si="5"/>
        <v/>
      </c>
      <c r="AF124" t="s">
        <v>1228</v>
      </c>
      <c r="AH124" t="s">
        <v>1489</v>
      </c>
      <c r="AM124" t="s">
        <v>1197</v>
      </c>
      <c r="AN124" t="s">
        <v>1487</v>
      </c>
      <c r="AY124" t="s">
        <v>1487</v>
      </c>
      <c r="BB124">
        <v>0</v>
      </c>
    </row>
    <row r="125" spans="1:54" ht="15">
      <c r="A125">
        <v>11572287328</v>
      </c>
      <c r="B125" t="s">
        <v>1514</v>
      </c>
      <c r="C125" t="s">
        <v>1461</v>
      </c>
      <c r="E125" t="s">
        <v>1216</v>
      </c>
      <c r="F125" t="s">
        <v>122</v>
      </c>
      <c r="G125">
        <v>27</v>
      </c>
      <c r="H125" t="s">
        <v>1463</v>
      </c>
      <c r="I125">
        <v>12</v>
      </c>
      <c r="J125">
        <v>0</v>
      </c>
      <c r="K125">
        <v>0</v>
      </c>
      <c r="L125" t="s">
        <v>1483</v>
      </c>
      <c r="M125">
        <f>_xlfn.IFNA(VLOOKUP(L125,'Lookup Tables'!$A$2:$B$8,2,FALSE),"")</f>
        <v>4</v>
      </c>
      <c r="N125" t="s">
        <v>1228</v>
      </c>
      <c r="U125" t="s">
        <v>1468</v>
      </c>
      <c r="Z125" t="s">
        <v>1477</v>
      </c>
      <c r="AA125">
        <v>6</v>
      </c>
      <c r="AB125" s="10">
        <f t="shared" si="3"/>
        <v>-6</v>
      </c>
      <c r="AC125" s="10" t="str">
        <f t="shared" si="4"/>
        <v>-10 - -1%</v>
      </c>
      <c r="AD125">
        <v>6372</v>
      </c>
      <c r="AE125">
        <f t="shared" si="5"/>
        <v>-6372</v>
      </c>
      <c r="AF125" t="s">
        <v>1228</v>
      </c>
      <c r="AG125" t="s">
        <v>1485</v>
      </c>
      <c r="AH125" t="s">
        <v>1489</v>
      </c>
      <c r="AM125" t="s">
        <v>1197</v>
      </c>
      <c r="AN125" t="s">
        <v>1197</v>
      </c>
      <c r="AT125" t="s">
        <v>1510</v>
      </c>
      <c r="BA125" s="10">
        <v>19.22928709</v>
      </c>
      <c r="BB125">
        <v>0</v>
      </c>
    </row>
    <row r="126" spans="1:54" ht="15">
      <c r="A126">
        <v>11572338741</v>
      </c>
      <c r="B126" t="s">
        <v>1514</v>
      </c>
      <c r="C126" t="s">
        <v>1461</v>
      </c>
      <c r="E126" t="s">
        <v>1216</v>
      </c>
      <c r="F126" t="s">
        <v>117</v>
      </c>
      <c r="G126">
        <v>5</v>
      </c>
      <c r="H126" t="s">
        <v>1491</v>
      </c>
      <c r="I126">
        <v>1</v>
      </c>
      <c r="J126">
        <v>3</v>
      </c>
      <c r="K126">
        <v>0</v>
      </c>
      <c r="L126" t="s">
        <v>1464</v>
      </c>
      <c r="M126">
        <f>_xlfn.IFNA(VLOOKUP(L126,'Lookup Tables'!$A$2:$B$8,2,FALSE),"")</f>
        <v>1</v>
      </c>
      <c r="N126" t="s">
        <v>1228</v>
      </c>
      <c r="O126" t="s">
        <v>1475</v>
      </c>
      <c r="Q126" t="s">
        <v>1466</v>
      </c>
      <c r="R126" t="s">
        <v>1501</v>
      </c>
      <c r="S126" t="s">
        <v>1476</v>
      </c>
      <c r="U126" t="s">
        <v>1468</v>
      </c>
      <c r="V126" t="s">
        <v>1469</v>
      </c>
      <c r="Z126" t="s">
        <v>1523</v>
      </c>
      <c r="AA126">
        <v>0</v>
      </c>
      <c r="AB126" s="10">
        <f t="shared" si="3"/>
        <v>0</v>
      </c>
      <c r="AC126" s="10" t="str">
        <f t="shared" si="4"/>
        <v>0 - 9%</v>
      </c>
      <c r="AD126">
        <v>0</v>
      </c>
      <c r="AE126">
        <f t="shared" si="5"/>
        <v>0</v>
      </c>
      <c r="AF126" t="s">
        <v>1228</v>
      </c>
      <c r="AG126" t="s">
        <v>1485</v>
      </c>
      <c r="AH126" t="s">
        <v>1489</v>
      </c>
      <c r="AM126" t="s">
        <v>1197</v>
      </c>
      <c r="AN126" t="s">
        <v>1197</v>
      </c>
      <c r="AP126" t="s">
        <v>1495</v>
      </c>
      <c r="AR126" t="s">
        <v>1479</v>
      </c>
      <c r="BA126" s="10">
        <v>32.85420945</v>
      </c>
      <c r="BB126">
        <v>0</v>
      </c>
    </row>
    <row r="127" spans="1:54" ht="15">
      <c r="A127">
        <v>11572347292</v>
      </c>
      <c r="B127" t="s">
        <v>1471</v>
      </c>
      <c r="C127" t="s">
        <v>1461</v>
      </c>
      <c r="E127" t="s">
        <v>1472</v>
      </c>
      <c r="F127" t="s">
        <v>117</v>
      </c>
      <c r="I127">
        <v>7</v>
      </c>
      <c r="J127">
        <v>3</v>
      </c>
      <c r="K127">
        <v>0</v>
      </c>
      <c r="L127" t="s">
        <v>1488</v>
      </c>
      <c r="M127" t="str">
        <f>_xlfn.IFNA(VLOOKUP(L127,'Lookup Tables'!$A$2:$B$8,2,FALSE),"")</f>
        <v/>
      </c>
      <c r="N127" t="s">
        <v>1228</v>
      </c>
      <c r="O127" t="s">
        <v>1475</v>
      </c>
      <c r="P127" t="s">
        <v>1465</v>
      </c>
      <c r="R127" t="s">
        <v>1501</v>
      </c>
      <c r="S127" t="s">
        <v>1476</v>
      </c>
      <c r="Y127" t="s">
        <v>1566</v>
      </c>
      <c r="Z127" t="s">
        <v>1523</v>
      </c>
      <c r="AA127">
        <v>0</v>
      </c>
      <c r="AB127" s="10">
        <f t="shared" si="3"/>
        <v>0</v>
      </c>
      <c r="AC127" s="10" t="str">
        <f t="shared" si="4"/>
        <v>0 - 9%</v>
      </c>
      <c r="AD127">
        <v>0</v>
      </c>
      <c r="AE127">
        <f t="shared" si="5"/>
        <v>0</v>
      </c>
      <c r="AK127" t="s">
        <v>1478</v>
      </c>
      <c r="AM127" t="s">
        <v>1502</v>
      </c>
      <c r="AN127" t="s">
        <v>1228</v>
      </c>
      <c r="AO127" t="s">
        <v>1516</v>
      </c>
      <c r="AQ127" t="s">
        <v>1496</v>
      </c>
      <c r="AR127" t="s">
        <v>1479</v>
      </c>
      <c r="AU127" t="s">
        <v>1518</v>
      </c>
      <c r="AX127" t="s">
        <v>1512</v>
      </c>
      <c r="BA127" s="10">
        <v>19.46744238</v>
      </c>
      <c r="BB127">
        <v>0</v>
      </c>
    </row>
    <row r="128" spans="1:54" ht="15">
      <c r="A128">
        <v>11572384102</v>
      </c>
      <c r="B128" t="s">
        <v>1514</v>
      </c>
      <c r="C128" t="s">
        <v>1461</v>
      </c>
      <c r="E128" t="s">
        <v>1216</v>
      </c>
      <c r="F128" t="s">
        <v>117</v>
      </c>
      <c r="G128">
        <v>10</v>
      </c>
      <c r="H128" t="s">
        <v>1491</v>
      </c>
      <c r="I128">
        <v>2</v>
      </c>
      <c r="J128">
        <v>0</v>
      </c>
      <c r="K128">
        <v>1</v>
      </c>
      <c r="L128" t="s">
        <v>1483</v>
      </c>
      <c r="M128">
        <f>_xlfn.IFNA(VLOOKUP(L128,'Lookup Tables'!$A$2:$B$8,2,FALSE),"")</f>
        <v>4</v>
      </c>
      <c r="N128" t="s">
        <v>1228</v>
      </c>
      <c r="W128" t="s">
        <v>1503</v>
      </c>
      <c r="Z128" t="s">
        <v>1477</v>
      </c>
      <c r="AA128">
        <v>3</v>
      </c>
      <c r="AB128" s="10">
        <f t="shared" si="3"/>
        <v>-3</v>
      </c>
      <c r="AC128" s="10" t="str">
        <f t="shared" si="4"/>
        <v>-10 - -1%</v>
      </c>
      <c r="AD128">
        <v>2000</v>
      </c>
      <c r="AE128">
        <f t="shared" si="5"/>
        <v>-2000</v>
      </c>
      <c r="AF128" t="s">
        <v>1228</v>
      </c>
      <c r="AG128" t="s">
        <v>1485</v>
      </c>
      <c r="AH128" t="s">
        <v>1489</v>
      </c>
      <c r="AM128" t="s">
        <v>1197</v>
      </c>
      <c r="AN128" t="s">
        <v>1197</v>
      </c>
      <c r="AP128" t="s">
        <v>1495</v>
      </c>
      <c r="AT128" t="s">
        <v>1510</v>
      </c>
      <c r="BA128" s="10">
        <v>20.51868802</v>
      </c>
      <c r="BB128">
        <v>0</v>
      </c>
    </row>
    <row r="129" spans="1:54" ht="15">
      <c r="A129">
        <v>11572428620</v>
      </c>
      <c r="B129" t="s">
        <v>1514</v>
      </c>
      <c r="C129" t="s">
        <v>1504</v>
      </c>
      <c r="E129" t="s">
        <v>1472</v>
      </c>
      <c r="F129" t="s">
        <v>117</v>
      </c>
      <c r="G129">
        <v>3</v>
      </c>
      <c r="H129" t="s">
        <v>1491</v>
      </c>
      <c r="I129">
        <v>5</v>
      </c>
      <c r="J129">
        <v>1</v>
      </c>
      <c r="K129">
        <v>0</v>
      </c>
      <c r="L129" t="s">
        <v>1483</v>
      </c>
      <c r="M129">
        <f>_xlfn.IFNA(VLOOKUP(L129,'Lookup Tables'!$A$2:$B$8,2,FALSE),"")</f>
        <v>4</v>
      </c>
      <c r="N129" t="s">
        <v>1228</v>
      </c>
      <c r="U129" t="s">
        <v>1468</v>
      </c>
      <c r="Z129" t="s">
        <v>1477</v>
      </c>
      <c r="AA129">
        <v>10</v>
      </c>
      <c r="AB129" s="10">
        <f t="shared" si="3"/>
        <v>-10</v>
      </c>
      <c r="AC129" s="10" t="str">
        <f t="shared" si="4"/>
        <v>-10 - -1%</v>
      </c>
      <c r="AD129">
        <v>5000</v>
      </c>
      <c r="AE129">
        <f t="shared" si="5"/>
        <v>-5000</v>
      </c>
      <c r="AF129" t="s">
        <v>1228</v>
      </c>
      <c r="AG129" t="s">
        <v>1485</v>
      </c>
      <c r="AH129" t="s">
        <v>1489</v>
      </c>
      <c r="AM129" t="s">
        <v>1197</v>
      </c>
      <c r="AN129" t="s">
        <v>1228</v>
      </c>
      <c r="AO129" t="s">
        <v>1531</v>
      </c>
      <c r="AP129" t="s">
        <v>1495</v>
      </c>
      <c r="AQ129" t="s">
        <v>1496</v>
      </c>
      <c r="AR129" t="s">
        <v>1479</v>
      </c>
      <c r="AT129" t="s">
        <v>1510</v>
      </c>
      <c r="AU129" t="s">
        <v>1518</v>
      </c>
      <c r="AV129" t="s">
        <v>1480</v>
      </c>
      <c r="AX129" t="s">
        <v>1512</v>
      </c>
      <c r="BA129" s="10">
        <v>19.01034</v>
      </c>
      <c r="BB129">
        <v>0</v>
      </c>
    </row>
    <row r="130" spans="1:54" ht="15">
      <c r="A130">
        <v>11572433977</v>
      </c>
      <c r="B130" t="s">
        <v>1535</v>
      </c>
      <c r="C130" t="s">
        <v>1504</v>
      </c>
      <c r="E130" t="s">
        <v>1216</v>
      </c>
      <c r="F130" t="s">
        <v>129</v>
      </c>
      <c r="G130">
        <v>0</v>
      </c>
      <c r="H130" t="s">
        <v>1497</v>
      </c>
      <c r="I130">
        <v>3</v>
      </c>
      <c r="J130">
        <v>0</v>
      </c>
      <c r="K130">
        <v>0</v>
      </c>
      <c r="L130" t="s">
        <v>1488</v>
      </c>
      <c r="M130" t="str">
        <f>_xlfn.IFNA(VLOOKUP(L130,'Lookup Tables'!$A$2:$B$8,2,FALSE),"")</f>
        <v/>
      </c>
      <c r="N130" t="s">
        <v>1228</v>
      </c>
      <c r="O130" t="s">
        <v>1475</v>
      </c>
      <c r="P130" t="s">
        <v>1465</v>
      </c>
      <c r="Q130" t="s">
        <v>1466</v>
      </c>
      <c r="R130" t="s">
        <v>1501</v>
      </c>
      <c r="S130" t="s">
        <v>1476</v>
      </c>
      <c r="U130" t="s">
        <v>1468</v>
      </c>
      <c r="AB130" s="10" t="str">
        <f aca="true" t="shared" si="6" ref="AB130:AB193">IF(AND(Z130="Decrease",AA130&lt;&gt;""),-AA130,IF(AND(ISBLANK(AA130),OR(N130="No",N130="Not Sure",Z130="No change")),0,IF(ISBLANK(AA130),"",AA130)))</f>
        <v/>
      </c>
      <c r="AC130" s="10" t="str">
        <f aca="true" t="shared" si="7" ref="AC130:AC193">_xlfn.IFERROR(_XLFN.CONCAT(_xlfn.FLOOR.MATH(AB130,10)," - ",_xlfn.FLOOR.MATH(AB130+10,10)-1,"%"),"")</f>
        <v/>
      </c>
      <c r="AE130" t="str">
        <f aca="true" t="shared" si="8" ref="AE130:AE193">IF(ISBLANK(AD130),"",IF(Z130="Decrease",-AD130,AD130))</f>
        <v/>
      </c>
      <c r="AF130" t="s">
        <v>1197</v>
      </c>
      <c r="AJ130" t="s">
        <v>1498</v>
      </c>
      <c r="AM130" t="s">
        <v>1502</v>
      </c>
      <c r="AN130" t="s">
        <v>1487</v>
      </c>
      <c r="AZ130" t="s">
        <v>1495</v>
      </c>
      <c r="BA130" s="10">
        <v>24.11871731</v>
      </c>
      <c r="BB130">
        <v>0</v>
      </c>
    </row>
    <row r="131" spans="1:54" ht="15">
      <c r="A131">
        <v>11572436820</v>
      </c>
      <c r="B131" t="s">
        <v>1561</v>
      </c>
      <c r="C131" t="s">
        <v>1461</v>
      </c>
      <c r="E131" t="s">
        <v>1216</v>
      </c>
      <c r="I131">
        <v>0</v>
      </c>
      <c r="J131">
        <v>1</v>
      </c>
      <c r="K131">
        <v>3</v>
      </c>
      <c r="L131" t="s">
        <v>1488</v>
      </c>
      <c r="M131" t="str">
        <f>_xlfn.IFNA(VLOOKUP(L131,'Lookup Tables'!$A$2:$B$8,2,FALSE),"")</f>
        <v/>
      </c>
      <c r="N131" t="s">
        <v>1487</v>
      </c>
      <c r="AB131" s="10">
        <f t="shared" si="6"/>
        <v>0</v>
      </c>
      <c r="AC131" s="10" t="str">
        <f t="shared" si="7"/>
        <v>0 - 9%</v>
      </c>
      <c r="AE131" t="str">
        <f t="shared" si="8"/>
        <v/>
      </c>
      <c r="AF131" t="s">
        <v>1197</v>
      </c>
      <c r="AJ131" t="s">
        <v>1498</v>
      </c>
      <c r="AM131" t="s">
        <v>1197</v>
      </c>
      <c r="AN131" t="s">
        <v>1197</v>
      </c>
      <c r="AS131" t="s">
        <v>1505</v>
      </c>
      <c r="AT131" t="s">
        <v>1510</v>
      </c>
      <c r="AU131" t="s">
        <v>1518</v>
      </c>
      <c r="BA131" s="10">
        <v>1.432391</v>
      </c>
      <c r="BB131">
        <v>0</v>
      </c>
    </row>
    <row r="132" spans="1:54" ht="15">
      <c r="A132">
        <v>11572445409</v>
      </c>
      <c r="B132" t="s">
        <v>1561</v>
      </c>
      <c r="C132" t="s">
        <v>1461</v>
      </c>
      <c r="E132" t="s">
        <v>1216</v>
      </c>
      <c r="F132" t="s">
        <v>129</v>
      </c>
      <c r="I132">
        <v>0</v>
      </c>
      <c r="J132">
        <v>1</v>
      </c>
      <c r="K132">
        <v>3</v>
      </c>
      <c r="L132" t="s">
        <v>1488</v>
      </c>
      <c r="M132" t="str">
        <f>_xlfn.IFNA(VLOOKUP(L132,'Lookup Tables'!$A$2:$B$8,2,FALSE),"")</f>
        <v/>
      </c>
      <c r="N132" t="s">
        <v>1487</v>
      </c>
      <c r="AB132" s="10">
        <f t="shared" si="6"/>
        <v>0</v>
      </c>
      <c r="AC132" s="10" t="str">
        <f t="shared" si="7"/>
        <v>0 - 9%</v>
      </c>
      <c r="AE132" t="str">
        <f t="shared" si="8"/>
        <v/>
      </c>
      <c r="AF132" t="s">
        <v>1197</v>
      </c>
      <c r="AJ132" t="s">
        <v>1498</v>
      </c>
      <c r="AM132" t="s">
        <v>1197</v>
      </c>
      <c r="AN132" t="s">
        <v>1197</v>
      </c>
      <c r="AS132" t="s">
        <v>1505</v>
      </c>
      <c r="AT132" t="s">
        <v>1510</v>
      </c>
      <c r="AU132" t="s">
        <v>1518</v>
      </c>
      <c r="BA132" s="10">
        <v>2.908229</v>
      </c>
      <c r="BB132">
        <v>0</v>
      </c>
    </row>
    <row r="133" spans="1:54" ht="15">
      <c r="A133">
        <v>11572522678</v>
      </c>
      <c r="B133" t="s">
        <v>1548</v>
      </c>
      <c r="C133" t="s">
        <v>1461</v>
      </c>
      <c r="E133" t="s">
        <v>1216</v>
      </c>
      <c r="F133" t="s">
        <v>117</v>
      </c>
      <c r="G133">
        <v>17</v>
      </c>
      <c r="H133" t="s">
        <v>1482</v>
      </c>
      <c r="I133">
        <v>1</v>
      </c>
      <c r="J133">
        <v>1</v>
      </c>
      <c r="K133">
        <v>0</v>
      </c>
      <c r="L133" t="s">
        <v>1464</v>
      </c>
      <c r="M133">
        <f>_xlfn.IFNA(VLOOKUP(L133,'Lookup Tables'!$A$2:$B$8,2,FALSE),"")</f>
        <v>1</v>
      </c>
      <c r="N133" t="s">
        <v>1228</v>
      </c>
      <c r="O133" t="s">
        <v>1475</v>
      </c>
      <c r="P133" t="s">
        <v>1465</v>
      </c>
      <c r="Q133" t="s">
        <v>1466</v>
      </c>
      <c r="R133" t="s">
        <v>1501</v>
      </c>
      <c r="V133" t="s">
        <v>1469</v>
      </c>
      <c r="Z133" t="s">
        <v>1477</v>
      </c>
      <c r="AA133">
        <v>35</v>
      </c>
      <c r="AB133" s="10">
        <f t="shared" si="6"/>
        <v>-35</v>
      </c>
      <c r="AC133" s="10" t="str">
        <f t="shared" si="7"/>
        <v>-40 - -31%</v>
      </c>
      <c r="AD133">
        <v>8000</v>
      </c>
      <c r="AE133">
        <f t="shared" si="8"/>
        <v>-8000</v>
      </c>
      <c r="AF133" t="s">
        <v>1197</v>
      </c>
      <c r="AJ133" t="s">
        <v>1498</v>
      </c>
      <c r="AM133" t="s">
        <v>1228</v>
      </c>
      <c r="AN133" t="s">
        <v>1197</v>
      </c>
      <c r="AQ133" t="s">
        <v>1496</v>
      </c>
      <c r="AR133" t="s">
        <v>1479</v>
      </c>
      <c r="AT133" t="s">
        <v>1510</v>
      </c>
      <c r="BA133" s="10">
        <v>40.84033613</v>
      </c>
      <c r="BB133">
        <v>0</v>
      </c>
    </row>
    <row r="134" spans="1:54" ht="15">
      <c r="A134">
        <v>11572528352</v>
      </c>
      <c r="B134" t="s">
        <v>1567</v>
      </c>
      <c r="C134" t="s">
        <v>1461</v>
      </c>
      <c r="E134" t="s">
        <v>1472</v>
      </c>
      <c r="F134" t="s">
        <v>117</v>
      </c>
      <c r="G134">
        <v>5</v>
      </c>
      <c r="H134" t="s">
        <v>1491</v>
      </c>
      <c r="I134">
        <v>1</v>
      </c>
      <c r="J134">
        <v>1</v>
      </c>
      <c r="K134">
        <v>1</v>
      </c>
      <c r="L134" t="s">
        <v>1488</v>
      </c>
      <c r="M134" t="str">
        <f>_xlfn.IFNA(VLOOKUP(L134,'Lookup Tables'!$A$2:$B$8,2,FALSE),"")</f>
        <v/>
      </c>
      <c r="N134" t="s">
        <v>1487</v>
      </c>
      <c r="AB134" s="10">
        <f t="shared" si="6"/>
        <v>0</v>
      </c>
      <c r="AC134" s="10" t="str">
        <f t="shared" si="7"/>
        <v>0 - 9%</v>
      </c>
      <c r="AE134" t="str">
        <f t="shared" si="8"/>
        <v/>
      </c>
      <c r="AF134" t="s">
        <v>1228</v>
      </c>
      <c r="AH134" t="s">
        <v>1489</v>
      </c>
      <c r="AI134" t="s">
        <v>1500</v>
      </c>
      <c r="AM134" t="s">
        <v>1197</v>
      </c>
      <c r="AN134" t="s">
        <v>1197</v>
      </c>
      <c r="AY134" t="s">
        <v>1487</v>
      </c>
      <c r="BA134" s="10">
        <v>9.080188679</v>
      </c>
      <c r="BB134">
        <v>0</v>
      </c>
    </row>
    <row r="135" spans="1:54" ht="15">
      <c r="A135">
        <v>11572583601</v>
      </c>
      <c r="B135" t="s">
        <v>1490</v>
      </c>
      <c r="C135" t="s">
        <v>1461</v>
      </c>
      <c r="E135" t="s">
        <v>1216</v>
      </c>
      <c r="F135" t="s">
        <v>129</v>
      </c>
      <c r="G135">
        <v>1</v>
      </c>
      <c r="H135" t="s">
        <v>1491</v>
      </c>
      <c r="I135">
        <v>2</v>
      </c>
      <c r="J135">
        <v>0</v>
      </c>
      <c r="K135">
        <v>0</v>
      </c>
      <c r="L135" t="s">
        <v>1499</v>
      </c>
      <c r="M135">
        <f>_xlfn.IFNA(VLOOKUP(L135,'Lookup Tables'!$A$2:$B$8,2,FALSE),"")</f>
        <v>15</v>
      </c>
      <c r="N135" t="s">
        <v>1228</v>
      </c>
      <c r="Q135" t="s">
        <v>1466</v>
      </c>
      <c r="R135" t="s">
        <v>1501</v>
      </c>
      <c r="S135" t="s">
        <v>1476</v>
      </c>
      <c r="T135" t="s">
        <v>1467</v>
      </c>
      <c r="U135" t="s">
        <v>1468</v>
      </c>
      <c r="Z135" t="s">
        <v>1477</v>
      </c>
      <c r="AA135">
        <v>12</v>
      </c>
      <c r="AB135" s="10">
        <f t="shared" si="6"/>
        <v>-12</v>
      </c>
      <c r="AC135" s="10" t="str">
        <f t="shared" si="7"/>
        <v>-20 - -11%</v>
      </c>
      <c r="AD135">
        <v>1000</v>
      </c>
      <c r="AE135">
        <f t="shared" si="8"/>
        <v>-1000</v>
      </c>
      <c r="AF135" t="s">
        <v>1228</v>
      </c>
      <c r="AL135" t="s">
        <v>1525</v>
      </c>
      <c r="AM135" t="s">
        <v>1197</v>
      </c>
      <c r="AN135" t="s">
        <v>1197</v>
      </c>
      <c r="AP135" t="s">
        <v>1495</v>
      </c>
      <c r="AQ135" t="s">
        <v>1496</v>
      </c>
      <c r="AR135" t="s">
        <v>1479</v>
      </c>
      <c r="BA135" s="10">
        <v>43.60902256</v>
      </c>
      <c r="BB135">
        <v>0</v>
      </c>
    </row>
    <row r="136" spans="1:54" ht="15">
      <c r="A136">
        <v>11572590859</v>
      </c>
      <c r="B136" t="s">
        <v>1481</v>
      </c>
      <c r="C136" t="s">
        <v>1461</v>
      </c>
      <c r="E136" t="s">
        <v>1216</v>
      </c>
      <c r="F136" t="s">
        <v>117</v>
      </c>
      <c r="G136">
        <v>5</v>
      </c>
      <c r="H136" t="s">
        <v>1491</v>
      </c>
      <c r="I136">
        <v>4</v>
      </c>
      <c r="J136">
        <v>1</v>
      </c>
      <c r="K136">
        <v>0</v>
      </c>
      <c r="L136" t="s">
        <v>1499</v>
      </c>
      <c r="M136">
        <f>_xlfn.IFNA(VLOOKUP(L136,'Lookup Tables'!$A$2:$B$8,2,FALSE),"")</f>
        <v>15</v>
      </c>
      <c r="N136" t="s">
        <v>1487</v>
      </c>
      <c r="AB136" s="10">
        <f t="shared" si="6"/>
        <v>0</v>
      </c>
      <c r="AC136" s="10" t="str">
        <f t="shared" si="7"/>
        <v>0 - 9%</v>
      </c>
      <c r="AE136" t="str">
        <f t="shared" si="8"/>
        <v/>
      </c>
      <c r="AF136" t="s">
        <v>1228</v>
      </c>
      <c r="AH136" t="s">
        <v>1489</v>
      </c>
      <c r="AM136" t="s">
        <v>1197</v>
      </c>
      <c r="AN136" t="s">
        <v>1197</v>
      </c>
      <c r="AY136" t="s">
        <v>1487</v>
      </c>
      <c r="BA136" s="10">
        <v>10.09852217</v>
      </c>
      <c r="BB136">
        <v>0</v>
      </c>
    </row>
    <row r="137" spans="1:54" ht="15">
      <c r="A137">
        <v>11572626059</v>
      </c>
      <c r="B137" t="s">
        <v>1481</v>
      </c>
      <c r="C137" t="s">
        <v>1461</v>
      </c>
      <c r="E137" t="s">
        <v>1472</v>
      </c>
      <c r="F137" t="s">
        <v>117</v>
      </c>
      <c r="G137">
        <v>27</v>
      </c>
      <c r="H137" t="s">
        <v>1463</v>
      </c>
      <c r="I137">
        <v>4</v>
      </c>
      <c r="J137">
        <v>2</v>
      </c>
      <c r="K137">
        <v>0</v>
      </c>
      <c r="L137" t="s">
        <v>1464</v>
      </c>
      <c r="M137">
        <f>_xlfn.IFNA(VLOOKUP(L137,'Lookup Tables'!$A$2:$B$8,2,FALSE),"")</f>
        <v>1</v>
      </c>
      <c r="N137" t="s">
        <v>1228</v>
      </c>
      <c r="W137" t="s">
        <v>1503</v>
      </c>
      <c r="Z137" t="s">
        <v>1477</v>
      </c>
      <c r="AA137">
        <v>2</v>
      </c>
      <c r="AB137" s="10">
        <f t="shared" si="6"/>
        <v>-2</v>
      </c>
      <c r="AC137" s="10" t="str">
        <f t="shared" si="7"/>
        <v>-10 - -1%</v>
      </c>
      <c r="AD137">
        <v>1473</v>
      </c>
      <c r="AE137">
        <f t="shared" si="8"/>
        <v>-1473</v>
      </c>
      <c r="AF137" t="s">
        <v>1228</v>
      </c>
      <c r="AH137" t="s">
        <v>1489</v>
      </c>
      <c r="AM137" t="s">
        <v>1197</v>
      </c>
      <c r="AN137" t="s">
        <v>1197</v>
      </c>
      <c r="AR137" t="s">
        <v>1479</v>
      </c>
      <c r="AS137" t="s">
        <v>1505</v>
      </c>
      <c r="AT137" t="s">
        <v>1510</v>
      </c>
      <c r="BA137" s="10">
        <v>21</v>
      </c>
      <c r="BB137">
        <v>0</v>
      </c>
    </row>
    <row r="138" spans="1:54" ht="15">
      <c r="A138">
        <v>11572705610</v>
      </c>
      <c r="B138" t="s">
        <v>1481</v>
      </c>
      <c r="C138" t="s">
        <v>1504</v>
      </c>
      <c r="E138" t="s">
        <v>1472</v>
      </c>
      <c r="F138" t="s">
        <v>117</v>
      </c>
      <c r="G138">
        <v>75</v>
      </c>
      <c r="H138" t="s">
        <v>1540</v>
      </c>
      <c r="I138">
        <v>4</v>
      </c>
      <c r="J138">
        <v>2</v>
      </c>
      <c r="K138">
        <v>0</v>
      </c>
      <c r="L138" t="s">
        <v>1474</v>
      </c>
      <c r="M138">
        <f>_xlfn.IFNA(VLOOKUP(L138,'Lookup Tables'!$A$2:$B$8,2,FALSE),"")</f>
        <v>9</v>
      </c>
      <c r="N138" t="s">
        <v>1228</v>
      </c>
      <c r="P138" t="s">
        <v>1465</v>
      </c>
      <c r="Q138" t="s">
        <v>1466</v>
      </c>
      <c r="V138" t="s">
        <v>1469</v>
      </c>
      <c r="Z138" t="s">
        <v>1477</v>
      </c>
      <c r="AA138">
        <v>20</v>
      </c>
      <c r="AB138" s="10">
        <f t="shared" si="6"/>
        <v>-20</v>
      </c>
      <c r="AC138" s="10" t="str">
        <f t="shared" si="7"/>
        <v>-20 - -11%</v>
      </c>
      <c r="AD138">
        <v>20000</v>
      </c>
      <c r="AE138">
        <f t="shared" si="8"/>
        <v>-20000</v>
      </c>
      <c r="AF138" t="s">
        <v>1228</v>
      </c>
      <c r="AH138" t="s">
        <v>1489</v>
      </c>
      <c r="AI138" t="s">
        <v>1500</v>
      </c>
      <c r="AM138" t="s">
        <v>1228</v>
      </c>
      <c r="AN138" t="s">
        <v>1197</v>
      </c>
      <c r="AY138" t="s">
        <v>1487</v>
      </c>
      <c r="BB138">
        <v>0</v>
      </c>
    </row>
    <row r="139" spans="1:54" ht="15">
      <c r="A139">
        <v>11572753885</v>
      </c>
      <c r="B139" t="s">
        <v>1568</v>
      </c>
      <c r="C139" t="s">
        <v>1504</v>
      </c>
      <c r="E139" t="s">
        <v>1216</v>
      </c>
      <c r="F139" t="s">
        <v>122</v>
      </c>
      <c r="G139">
        <v>35</v>
      </c>
      <c r="H139" t="s">
        <v>1493</v>
      </c>
      <c r="I139">
        <v>20</v>
      </c>
      <c r="J139">
        <v>1</v>
      </c>
      <c r="K139">
        <v>1</v>
      </c>
      <c r="L139" t="s">
        <v>1483</v>
      </c>
      <c r="M139">
        <f>_xlfn.IFNA(VLOOKUP(L139,'Lookup Tables'!$A$2:$B$8,2,FALSE),"")</f>
        <v>4</v>
      </c>
      <c r="N139" t="s">
        <v>1228</v>
      </c>
      <c r="O139" t="s">
        <v>1475</v>
      </c>
      <c r="P139" t="s">
        <v>1465</v>
      </c>
      <c r="Q139" t="s">
        <v>1466</v>
      </c>
      <c r="R139" t="s">
        <v>1501</v>
      </c>
      <c r="S139" t="s">
        <v>1476</v>
      </c>
      <c r="T139" t="s">
        <v>1467</v>
      </c>
      <c r="U139" t="s">
        <v>1468</v>
      </c>
      <c r="V139" t="s">
        <v>1469</v>
      </c>
      <c r="Z139" t="s">
        <v>1477</v>
      </c>
      <c r="AA139">
        <v>3</v>
      </c>
      <c r="AB139" s="10">
        <f t="shared" si="6"/>
        <v>-3</v>
      </c>
      <c r="AC139" s="10" t="str">
        <f t="shared" si="7"/>
        <v>-10 - -1%</v>
      </c>
      <c r="AD139">
        <v>20000</v>
      </c>
      <c r="AE139">
        <f t="shared" si="8"/>
        <v>-20000</v>
      </c>
      <c r="AF139" t="s">
        <v>1228</v>
      </c>
      <c r="AG139" t="s">
        <v>1485</v>
      </c>
      <c r="AM139" t="s">
        <v>1197</v>
      </c>
      <c r="AN139" t="s">
        <v>1197</v>
      </c>
      <c r="AY139" t="s">
        <v>1487</v>
      </c>
      <c r="BB139">
        <v>0</v>
      </c>
    </row>
    <row r="140" spans="1:54" ht="15">
      <c r="A140">
        <v>11572868947</v>
      </c>
      <c r="B140" t="s">
        <v>1481</v>
      </c>
      <c r="C140" t="s">
        <v>1461</v>
      </c>
      <c r="E140" t="s">
        <v>1472</v>
      </c>
      <c r="F140" t="s">
        <v>117</v>
      </c>
      <c r="G140">
        <v>2</v>
      </c>
      <c r="H140" t="s">
        <v>1491</v>
      </c>
      <c r="I140">
        <v>1</v>
      </c>
      <c r="J140">
        <v>1</v>
      </c>
      <c r="K140">
        <v>0</v>
      </c>
      <c r="L140" t="s">
        <v>1474</v>
      </c>
      <c r="M140">
        <f>_xlfn.IFNA(VLOOKUP(L140,'Lookup Tables'!$A$2:$B$8,2,FALSE),"")</f>
        <v>9</v>
      </c>
      <c r="N140" t="s">
        <v>1228</v>
      </c>
      <c r="W140" t="s">
        <v>1503</v>
      </c>
      <c r="Z140" t="s">
        <v>1470</v>
      </c>
      <c r="AA140">
        <v>12</v>
      </c>
      <c r="AB140" s="10">
        <f t="shared" si="6"/>
        <v>12</v>
      </c>
      <c r="AC140" s="10" t="str">
        <f t="shared" si="7"/>
        <v>10 - 19%</v>
      </c>
      <c r="AD140">
        <v>1834</v>
      </c>
      <c r="AE140">
        <f t="shared" si="8"/>
        <v>1834</v>
      </c>
      <c r="AF140" t="s">
        <v>1228</v>
      </c>
      <c r="AH140" t="s">
        <v>1489</v>
      </c>
      <c r="AL140" t="s">
        <v>1569</v>
      </c>
      <c r="AM140" t="s">
        <v>1197</v>
      </c>
      <c r="AN140" t="s">
        <v>1228</v>
      </c>
      <c r="AO140" t="s">
        <v>1494</v>
      </c>
      <c r="AP140" t="s">
        <v>1495</v>
      </c>
      <c r="AS140" t="s">
        <v>1505</v>
      </c>
      <c r="BA140" s="10">
        <v>23.60088365</v>
      </c>
      <c r="BB140">
        <v>0</v>
      </c>
    </row>
    <row r="141" spans="1:54" ht="15">
      <c r="A141">
        <v>11572961187</v>
      </c>
      <c r="B141" t="s">
        <v>1565</v>
      </c>
      <c r="C141" t="s">
        <v>1461</v>
      </c>
      <c r="E141" t="s">
        <v>1492</v>
      </c>
      <c r="F141" t="s">
        <v>122</v>
      </c>
      <c r="I141">
        <v>2</v>
      </c>
      <c r="J141">
        <v>1</v>
      </c>
      <c r="K141">
        <v>2</v>
      </c>
      <c r="L141" t="s">
        <v>1499</v>
      </c>
      <c r="M141">
        <f>_xlfn.IFNA(VLOOKUP(L141,'Lookup Tables'!$A$2:$B$8,2,FALSE),"")</f>
        <v>15</v>
      </c>
      <c r="N141" t="s">
        <v>1197</v>
      </c>
      <c r="AB141" s="10">
        <f t="shared" si="6"/>
        <v>0</v>
      </c>
      <c r="AC141" s="10" t="str">
        <f t="shared" si="7"/>
        <v>0 - 9%</v>
      </c>
      <c r="AE141" t="str">
        <f t="shared" si="8"/>
        <v/>
      </c>
      <c r="AF141" t="s">
        <v>1228</v>
      </c>
      <c r="AG141" t="s">
        <v>1485</v>
      </c>
      <c r="AM141" t="s">
        <v>1197</v>
      </c>
      <c r="AN141" t="s">
        <v>1197</v>
      </c>
      <c r="AT141" t="s">
        <v>1510</v>
      </c>
      <c r="AU141" t="s">
        <v>1518</v>
      </c>
      <c r="BA141" s="10">
        <v>6.941031941</v>
      </c>
      <c r="BB141">
        <v>0</v>
      </c>
    </row>
    <row r="142" spans="1:54" ht="15">
      <c r="A142">
        <v>11572961963</v>
      </c>
      <c r="B142" t="s">
        <v>1490</v>
      </c>
      <c r="C142" t="s">
        <v>1461</v>
      </c>
      <c r="E142" t="s">
        <v>1472</v>
      </c>
      <c r="F142" t="s">
        <v>122</v>
      </c>
      <c r="G142">
        <v>15</v>
      </c>
      <c r="H142" t="s">
        <v>1482</v>
      </c>
      <c r="I142">
        <v>6</v>
      </c>
      <c r="J142">
        <v>1</v>
      </c>
      <c r="K142">
        <v>2</v>
      </c>
      <c r="L142" t="s">
        <v>1499</v>
      </c>
      <c r="M142">
        <f>_xlfn.IFNA(VLOOKUP(L142,'Lookup Tables'!$A$2:$B$8,2,FALSE),"")</f>
        <v>15</v>
      </c>
      <c r="N142" t="s">
        <v>1197</v>
      </c>
      <c r="AB142" s="10">
        <f t="shared" si="6"/>
        <v>0</v>
      </c>
      <c r="AC142" s="10" t="str">
        <f t="shared" si="7"/>
        <v>0 - 9%</v>
      </c>
      <c r="AE142" t="str">
        <f t="shared" si="8"/>
        <v/>
      </c>
      <c r="AF142" t="s">
        <v>1228</v>
      </c>
      <c r="AG142" t="s">
        <v>1485</v>
      </c>
      <c r="AH142" t="s">
        <v>1489</v>
      </c>
      <c r="AI142" t="s">
        <v>1500</v>
      </c>
      <c r="AM142" t="s">
        <v>1197</v>
      </c>
      <c r="AN142" t="s">
        <v>1197</v>
      </c>
      <c r="AT142" t="s">
        <v>1510</v>
      </c>
      <c r="BA142" s="10">
        <v>37.42038217</v>
      </c>
      <c r="BB142">
        <v>0</v>
      </c>
    </row>
    <row r="143" spans="1:54" ht="15">
      <c r="A143">
        <v>11572972061</v>
      </c>
      <c r="B143" t="s">
        <v>1564</v>
      </c>
      <c r="C143" t="s">
        <v>1461</v>
      </c>
      <c r="E143" t="s">
        <v>1472</v>
      </c>
      <c r="F143" t="s">
        <v>129</v>
      </c>
      <c r="G143">
        <v>0</v>
      </c>
      <c r="H143" t="s">
        <v>1497</v>
      </c>
      <c r="I143">
        <v>1</v>
      </c>
      <c r="J143">
        <v>1</v>
      </c>
      <c r="K143">
        <v>0</v>
      </c>
      <c r="L143" t="s">
        <v>1499</v>
      </c>
      <c r="M143">
        <f>_xlfn.IFNA(VLOOKUP(L143,'Lookup Tables'!$A$2:$B$8,2,FALSE),"")</f>
        <v>15</v>
      </c>
      <c r="N143" t="s">
        <v>1197</v>
      </c>
      <c r="AB143" s="10">
        <f t="shared" si="6"/>
        <v>0</v>
      </c>
      <c r="AC143" s="10" t="str">
        <f t="shared" si="7"/>
        <v>0 - 9%</v>
      </c>
      <c r="AE143" t="str">
        <f t="shared" si="8"/>
        <v/>
      </c>
      <c r="AF143" t="s">
        <v>1197</v>
      </c>
      <c r="AJ143" t="s">
        <v>1498</v>
      </c>
      <c r="AM143" t="s">
        <v>1197</v>
      </c>
      <c r="AN143" t="s">
        <v>1197</v>
      </c>
      <c r="AY143" t="s">
        <v>1487</v>
      </c>
      <c r="BA143" s="10">
        <v>15.47236</v>
      </c>
      <c r="BB143">
        <v>0</v>
      </c>
    </row>
    <row r="144" spans="1:54" ht="15">
      <c r="A144">
        <v>11572972591</v>
      </c>
      <c r="B144" t="s">
        <v>1565</v>
      </c>
      <c r="C144" t="s">
        <v>1461</v>
      </c>
      <c r="E144" t="s">
        <v>1216</v>
      </c>
      <c r="F144" t="s">
        <v>117</v>
      </c>
      <c r="G144">
        <v>10</v>
      </c>
      <c r="H144" t="s">
        <v>1491</v>
      </c>
      <c r="I144">
        <v>0</v>
      </c>
      <c r="J144">
        <v>0</v>
      </c>
      <c r="K144">
        <v>1</v>
      </c>
      <c r="L144" t="s">
        <v>1488</v>
      </c>
      <c r="M144" t="str">
        <f>_xlfn.IFNA(VLOOKUP(L144,'Lookup Tables'!$A$2:$B$8,2,FALSE),"")</f>
        <v/>
      </c>
      <c r="N144" t="s">
        <v>1487</v>
      </c>
      <c r="AB144" s="10">
        <f t="shared" si="6"/>
        <v>0</v>
      </c>
      <c r="AC144" s="10" t="str">
        <f t="shared" si="7"/>
        <v>0 - 9%</v>
      </c>
      <c r="AE144" t="str">
        <f t="shared" si="8"/>
        <v/>
      </c>
      <c r="AF144" t="s">
        <v>1228</v>
      </c>
      <c r="AG144" t="s">
        <v>1485</v>
      </c>
      <c r="AM144" t="s">
        <v>1197</v>
      </c>
      <c r="AN144" t="s">
        <v>1197</v>
      </c>
      <c r="AY144" t="s">
        <v>1487</v>
      </c>
      <c r="BA144" s="10">
        <v>48.4</v>
      </c>
      <c r="BB144">
        <v>0</v>
      </c>
    </row>
    <row r="145" spans="1:54" ht="15">
      <c r="A145">
        <v>11573048981</v>
      </c>
      <c r="B145" t="s">
        <v>1565</v>
      </c>
      <c r="C145" t="s">
        <v>1461</v>
      </c>
      <c r="E145" t="s">
        <v>1492</v>
      </c>
      <c r="F145" t="s">
        <v>129</v>
      </c>
      <c r="G145">
        <v>0</v>
      </c>
      <c r="H145" t="s">
        <v>1497</v>
      </c>
      <c r="I145">
        <v>0</v>
      </c>
      <c r="J145">
        <v>0</v>
      </c>
      <c r="K145">
        <v>2</v>
      </c>
      <c r="L145" t="s">
        <v>1499</v>
      </c>
      <c r="M145">
        <f>_xlfn.IFNA(VLOOKUP(L145,'Lookup Tables'!$A$2:$B$8,2,FALSE),"")</f>
        <v>15</v>
      </c>
      <c r="N145" t="s">
        <v>1197</v>
      </c>
      <c r="AB145" s="10">
        <f t="shared" si="6"/>
        <v>0</v>
      </c>
      <c r="AC145" s="10" t="str">
        <f t="shared" si="7"/>
        <v>0 - 9%</v>
      </c>
      <c r="AE145" t="str">
        <f t="shared" si="8"/>
        <v/>
      </c>
      <c r="AF145" t="s">
        <v>1228</v>
      </c>
      <c r="AG145" t="s">
        <v>1485</v>
      </c>
      <c r="AM145" t="s">
        <v>1197</v>
      </c>
      <c r="AN145" t="s">
        <v>1197</v>
      </c>
      <c r="AZ145" t="s">
        <v>1495</v>
      </c>
      <c r="BA145" s="10">
        <v>14.45783133</v>
      </c>
      <c r="BB145">
        <v>0</v>
      </c>
    </row>
    <row r="146" spans="1:54" ht="15">
      <c r="A146">
        <v>11573108862</v>
      </c>
      <c r="B146" t="s">
        <v>1555</v>
      </c>
      <c r="C146" t="s">
        <v>1461</v>
      </c>
      <c r="E146" t="s">
        <v>1216</v>
      </c>
      <c r="F146" t="s">
        <v>117</v>
      </c>
      <c r="G146">
        <v>1</v>
      </c>
      <c r="H146" t="s">
        <v>1491</v>
      </c>
      <c r="I146">
        <v>3</v>
      </c>
      <c r="J146">
        <v>1</v>
      </c>
      <c r="K146">
        <v>0</v>
      </c>
      <c r="L146" t="s">
        <v>1488</v>
      </c>
      <c r="M146" t="str">
        <f>_xlfn.IFNA(VLOOKUP(L146,'Lookup Tables'!$A$2:$B$8,2,FALSE),"")</f>
        <v/>
      </c>
      <c r="N146" t="s">
        <v>1487</v>
      </c>
      <c r="AB146" s="10">
        <f t="shared" si="6"/>
        <v>0</v>
      </c>
      <c r="AC146" s="10" t="str">
        <f t="shared" si="7"/>
        <v>0 - 9%</v>
      </c>
      <c r="AE146" t="str">
        <f t="shared" si="8"/>
        <v/>
      </c>
      <c r="AF146" t="s">
        <v>1228</v>
      </c>
      <c r="AG146" t="s">
        <v>1485</v>
      </c>
      <c r="AH146" t="s">
        <v>1489</v>
      </c>
      <c r="AI146" t="s">
        <v>1500</v>
      </c>
      <c r="AM146" t="s">
        <v>1502</v>
      </c>
      <c r="AN146" t="s">
        <v>1228</v>
      </c>
      <c r="AO146" t="s">
        <v>1522</v>
      </c>
      <c r="AP146" t="s">
        <v>1495</v>
      </c>
      <c r="AY146" t="s">
        <v>1487</v>
      </c>
      <c r="AZ146" t="s">
        <v>1495</v>
      </c>
      <c r="BA146" s="10">
        <v>29.3071161</v>
      </c>
      <c r="BB146">
        <v>0</v>
      </c>
    </row>
    <row r="147" spans="1:54" ht="15">
      <c r="A147">
        <v>11573138060</v>
      </c>
      <c r="B147" t="s">
        <v>1471</v>
      </c>
      <c r="C147" t="s">
        <v>1461</v>
      </c>
      <c r="E147" t="s">
        <v>1216</v>
      </c>
      <c r="F147" t="s">
        <v>144</v>
      </c>
      <c r="G147">
        <v>12</v>
      </c>
      <c r="H147" t="s">
        <v>1482</v>
      </c>
      <c r="I147">
        <v>12</v>
      </c>
      <c r="J147">
        <v>0</v>
      </c>
      <c r="K147">
        <v>0</v>
      </c>
      <c r="L147" t="s">
        <v>1474</v>
      </c>
      <c r="M147">
        <f>_xlfn.IFNA(VLOOKUP(L147,'Lookup Tables'!$A$2:$B$8,2,FALSE),"")</f>
        <v>9</v>
      </c>
      <c r="N147" t="s">
        <v>1487</v>
      </c>
      <c r="AB147" s="10">
        <f t="shared" si="6"/>
        <v>0</v>
      </c>
      <c r="AC147" s="10" t="str">
        <f t="shared" si="7"/>
        <v>0 - 9%</v>
      </c>
      <c r="AE147" t="str">
        <f t="shared" si="8"/>
        <v/>
      </c>
      <c r="AF147" t="s">
        <v>1228</v>
      </c>
      <c r="AG147" t="s">
        <v>1485</v>
      </c>
      <c r="AM147" t="s">
        <v>1502</v>
      </c>
      <c r="AN147" t="s">
        <v>1197</v>
      </c>
      <c r="AP147" t="s">
        <v>1551</v>
      </c>
      <c r="AY147" t="s">
        <v>1487</v>
      </c>
      <c r="BA147" s="10">
        <v>19.35483871</v>
      </c>
      <c r="BB147">
        <v>0</v>
      </c>
    </row>
    <row r="148" spans="1:54" ht="15">
      <c r="A148">
        <v>11573150194</v>
      </c>
      <c r="B148" t="s">
        <v>1567</v>
      </c>
      <c r="C148" t="s">
        <v>1461</v>
      </c>
      <c r="E148" t="s">
        <v>1492</v>
      </c>
      <c r="F148" t="s">
        <v>117</v>
      </c>
      <c r="G148">
        <v>0</v>
      </c>
      <c r="H148" t="s">
        <v>1497</v>
      </c>
      <c r="L148" t="s">
        <v>1488</v>
      </c>
      <c r="M148" t="str">
        <f>_xlfn.IFNA(VLOOKUP(L148,'Lookup Tables'!$A$2:$B$8,2,FALSE),"")</f>
        <v/>
      </c>
      <c r="N148" t="s">
        <v>1487</v>
      </c>
      <c r="AB148" s="10">
        <f t="shared" si="6"/>
        <v>0</v>
      </c>
      <c r="AC148" s="10" t="str">
        <f t="shared" si="7"/>
        <v>0 - 9%</v>
      </c>
      <c r="AE148" t="str">
        <f t="shared" si="8"/>
        <v/>
      </c>
      <c r="AK148" t="s">
        <v>1478</v>
      </c>
      <c r="AM148" t="s">
        <v>1502</v>
      </c>
      <c r="AN148" t="s">
        <v>1487</v>
      </c>
      <c r="AR148" t="s">
        <v>1479</v>
      </c>
      <c r="AW148" t="s">
        <v>1511</v>
      </c>
      <c r="BA148" s="10">
        <v>16.89814815</v>
      </c>
      <c r="BB148">
        <v>0</v>
      </c>
    </row>
    <row r="149" spans="1:54" ht="15">
      <c r="A149">
        <v>11573212324</v>
      </c>
      <c r="B149" t="s">
        <v>1506</v>
      </c>
      <c r="C149" t="s">
        <v>1504</v>
      </c>
      <c r="E149" t="s">
        <v>1472</v>
      </c>
      <c r="F149" t="s">
        <v>122</v>
      </c>
      <c r="G149">
        <v>5</v>
      </c>
      <c r="H149" t="s">
        <v>1491</v>
      </c>
      <c r="I149">
        <v>13</v>
      </c>
      <c r="J149">
        <v>2</v>
      </c>
      <c r="K149">
        <v>0</v>
      </c>
      <c r="L149" t="s">
        <v>1474</v>
      </c>
      <c r="M149">
        <f>_xlfn.IFNA(VLOOKUP(L149,'Lookup Tables'!$A$2:$B$8,2,FALSE),"")</f>
        <v>9</v>
      </c>
      <c r="N149" t="s">
        <v>1228</v>
      </c>
      <c r="P149" t="s">
        <v>1465</v>
      </c>
      <c r="S149" t="s">
        <v>1476</v>
      </c>
      <c r="U149" t="s">
        <v>1468</v>
      </c>
      <c r="V149" t="s">
        <v>1469</v>
      </c>
      <c r="Z149" t="s">
        <v>1477</v>
      </c>
      <c r="AA149">
        <v>10</v>
      </c>
      <c r="AB149" s="10">
        <f t="shared" si="6"/>
        <v>-10</v>
      </c>
      <c r="AC149" s="10" t="str">
        <f t="shared" si="7"/>
        <v>-10 - -1%</v>
      </c>
      <c r="AD149">
        <v>25000</v>
      </c>
      <c r="AE149">
        <f t="shared" si="8"/>
        <v>-25000</v>
      </c>
      <c r="AF149" t="s">
        <v>1228</v>
      </c>
      <c r="AH149" t="s">
        <v>1489</v>
      </c>
      <c r="AI149" t="s">
        <v>1500</v>
      </c>
      <c r="AM149" t="s">
        <v>1197</v>
      </c>
      <c r="AN149" t="s">
        <v>1228</v>
      </c>
      <c r="AO149" t="s">
        <v>1494</v>
      </c>
      <c r="AT149" t="s">
        <v>1510</v>
      </c>
      <c r="AU149" t="s">
        <v>1518</v>
      </c>
      <c r="BB149">
        <v>0</v>
      </c>
    </row>
    <row r="150" spans="1:54" ht="15">
      <c r="A150">
        <v>11573226410</v>
      </c>
      <c r="B150" t="s">
        <v>1568</v>
      </c>
      <c r="C150" t="s">
        <v>1461</v>
      </c>
      <c r="E150" t="s">
        <v>1216</v>
      </c>
      <c r="F150" t="s">
        <v>122</v>
      </c>
      <c r="G150">
        <v>25</v>
      </c>
      <c r="H150" t="s">
        <v>1463</v>
      </c>
      <c r="I150">
        <v>16</v>
      </c>
      <c r="J150">
        <v>0</v>
      </c>
      <c r="K150">
        <v>0</v>
      </c>
      <c r="L150" t="s">
        <v>1488</v>
      </c>
      <c r="M150" t="str">
        <f>_xlfn.IFNA(VLOOKUP(L150,'Lookup Tables'!$A$2:$B$8,2,FALSE),"")</f>
        <v/>
      </c>
      <c r="N150" t="s">
        <v>1228</v>
      </c>
      <c r="W150" t="s">
        <v>1503</v>
      </c>
      <c r="Z150" t="s">
        <v>1523</v>
      </c>
      <c r="AA150">
        <v>0</v>
      </c>
      <c r="AB150" s="10">
        <f t="shared" si="6"/>
        <v>0</v>
      </c>
      <c r="AC150" s="10" t="str">
        <f t="shared" si="7"/>
        <v>0 - 9%</v>
      </c>
      <c r="AD150">
        <v>0</v>
      </c>
      <c r="AE150">
        <f t="shared" si="8"/>
        <v>0</v>
      </c>
      <c r="AF150" t="s">
        <v>1228</v>
      </c>
      <c r="AG150" t="s">
        <v>1485</v>
      </c>
      <c r="AH150" t="s">
        <v>1489</v>
      </c>
      <c r="AM150" t="s">
        <v>1197</v>
      </c>
      <c r="AN150" t="s">
        <v>1197</v>
      </c>
      <c r="AZ150" t="s">
        <v>1495</v>
      </c>
      <c r="BA150" s="10">
        <v>8.271354519</v>
      </c>
      <c r="BB150">
        <v>0</v>
      </c>
    </row>
    <row r="151" spans="1:54" ht="15">
      <c r="A151">
        <v>11573255154</v>
      </c>
      <c r="B151" t="s">
        <v>1481</v>
      </c>
      <c r="C151" t="s">
        <v>1461</v>
      </c>
      <c r="E151" t="s">
        <v>1216</v>
      </c>
      <c r="F151" t="s">
        <v>117</v>
      </c>
      <c r="I151">
        <v>5</v>
      </c>
      <c r="J151">
        <v>1</v>
      </c>
      <c r="K151">
        <v>2</v>
      </c>
      <c r="L151" t="s">
        <v>1474</v>
      </c>
      <c r="M151">
        <f>_xlfn.IFNA(VLOOKUP(L151,'Lookup Tables'!$A$2:$B$8,2,FALSE),"")</f>
        <v>9</v>
      </c>
      <c r="N151" t="s">
        <v>1228</v>
      </c>
      <c r="P151" t="s">
        <v>1465</v>
      </c>
      <c r="S151" t="s">
        <v>1476</v>
      </c>
      <c r="T151" t="s">
        <v>1467</v>
      </c>
      <c r="U151" t="s">
        <v>1468</v>
      </c>
      <c r="Z151" t="s">
        <v>1477</v>
      </c>
      <c r="AA151">
        <v>79</v>
      </c>
      <c r="AB151" s="10">
        <f t="shared" si="6"/>
        <v>-79</v>
      </c>
      <c r="AC151" s="10" t="str">
        <f t="shared" si="7"/>
        <v>-80 - -71%</v>
      </c>
      <c r="AD151">
        <v>5623.01</v>
      </c>
      <c r="AE151">
        <f t="shared" si="8"/>
        <v>-5623.01</v>
      </c>
      <c r="AF151" t="s">
        <v>1228</v>
      </c>
      <c r="AH151" t="s">
        <v>1489</v>
      </c>
      <c r="AM151" t="s">
        <v>1197</v>
      </c>
      <c r="AN151" t="s">
        <v>1228</v>
      </c>
      <c r="AO151" t="s">
        <v>1522</v>
      </c>
      <c r="AQ151" t="s">
        <v>1496</v>
      </c>
      <c r="AR151" t="s">
        <v>1479</v>
      </c>
      <c r="AX151" t="s">
        <v>1512</v>
      </c>
      <c r="BA151" s="10">
        <v>19.46902655</v>
      </c>
      <c r="BB151">
        <v>0</v>
      </c>
    </row>
    <row r="152" spans="1:54" ht="15">
      <c r="A152">
        <v>11573255697</v>
      </c>
      <c r="B152" t="s">
        <v>1570</v>
      </c>
      <c r="C152" t="s">
        <v>1461</v>
      </c>
      <c r="D152" t="s">
        <v>1410</v>
      </c>
      <c r="E152" t="s">
        <v>1216</v>
      </c>
      <c r="F152" t="s">
        <v>117</v>
      </c>
      <c r="G152">
        <v>60</v>
      </c>
      <c r="H152" t="s">
        <v>1571</v>
      </c>
      <c r="I152">
        <v>2</v>
      </c>
      <c r="J152">
        <v>0</v>
      </c>
      <c r="K152">
        <v>0</v>
      </c>
      <c r="L152" t="s">
        <v>1499</v>
      </c>
      <c r="M152">
        <f>_xlfn.IFNA(VLOOKUP(L152,'Lookup Tables'!$A$2:$B$8,2,FALSE),"")</f>
        <v>15</v>
      </c>
      <c r="N152" t="s">
        <v>1228</v>
      </c>
      <c r="AB152" s="10" t="str">
        <f t="shared" si="6"/>
        <v/>
      </c>
      <c r="AC152" s="10" t="str">
        <f t="shared" si="7"/>
        <v/>
      </c>
      <c r="AE152" t="str">
        <f t="shared" si="8"/>
        <v/>
      </c>
      <c r="BA152" s="10">
        <v>8.623993867</v>
      </c>
      <c r="BB152">
        <v>0</v>
      </c>
    </row>
    <row r="153" spans="1:54" ht="15">
      <c r="A153">
        <v>11573277400</v>
      </c>
      <c r="B153" t="s">
        <v>1545</v>
      </c>
      <c r="C153" t="s">
        <v>1461</v>
      </c>
      <c r="E153" t="s">
        <v>1216</v>
      </c>
      <c r="F153" t="s">
        <v>117</v>
      </c>
      <c r="G153">
        <v>27</v>
      </c>
      <c r="H153" t="s">
        <v>1463</v>
      </c>
      <c r="I153">
        <v>4</v>
      </c>
      <c r="J153">
        <v>0</v>
      </c>
      <c r="K153">
        <v>0</v>
      </c>
      <c r="L153" t="s">
        <v>1499</v>
      </c>
      <c r="M153">
        <f>_xlfn.IFNA(VLOOKUP(L153,'Lookup Tables'!$A$2:$B$8,2,FALSE),"")</f>
        <v>15</v>
      </c>
      <c r="N153" t="s">
        <v>1487</v>
      </c>
      <c r="AB153" s="10">
        <f t="shared" si="6"/>
        <v>0</v>
      </c>
      <c r="AC153" s="10" t="str">
        <f t="shared" si="7"/>
        <v>0 - 9%</v>
      </c>
      <c r="AE153" t="str">
        <f t="shared" si="8"/>
        <v/>
      </c>
      <c r="AF153" t="s">
        <v>1228</v>
      </c>
      <c r="AG153" t="s">
        <v>1485</v>
      </c>
      <c r="AH153" t="s">
        <v>1489</v>
      </c>
      <c r="AI153" t="s">
        <v>1500</v>
      </c>
      <c r="AM153" t="s">
        <v>1197</v>
      </c>
      <c r="AN153" t="s">
        <v>1197</v>
      </c>
      <c r="AY153" t="s">
        <v>1487</v>
      </c>
      <c r="BA153" s="10">
        <v>11.10397946</v>
      </c>
      <c r="BB153">
        <v>0</v>
      </c>
    </row>
    <row r="154" spans="1:54" ht="15">
      <c r="A154">
        <v>11573288399</v>
      </c>
      <c r="B154" t="s">
        <v>1548</v>
      </c>
      <c r="C154" t="s">
        <v>1461</v>
      </c>
      <c r="E154" t="s">
        <v>1216</v>
      </c>
      <c r="F154" t="s">
        <v>129</v>
      </c>
      <c r="G154">
        <v>5</v>
      </c>
      <c r="H154" t="s">
        <v>1491</v>
      </c>
      <c r="I154">
        <v>0</v>
      </c>
      <c r="J154">
        <v>4</v>
      </c>
      <c r="K154">
        <v>0</v>
      </c>
      <c r="L154" t="s">
        <v>1483</v>
      </c>
      <c r="M154">
        <f>_xlfn.IFNA(VLOOKUP(L154,'Lookup Tables'!$A$2:$B$8,2,FALSE),"")</f>
        <v>4</v>
      </c>
      <c r="N154" t="s">
        <v>1228</v>
      </c>
      <c r="O154" t="s">
        <v>1475</v>
      </c>
      <c r="P154" t="s">
        <v>1465</v>
      </c>
      <c r="Q154" t="s">
        <v>1466</v>
      </c>
      <c r="S154" t="s">
        <v>1476</v>
      </c>
      <c r="V154" t="s">
        <v>1469</v>
      </c>
      <c r="Z154" t="s">
        <v>1470</v>
      </c>
      <c r="AA154">
        <v>10</v>
      </c>
      <c r="AB154" s="10">
        <f t="shared" si="6"/>
        <v>10</v>
      </c>
      <c r="AC154" s="10" t="str">
        <f t="shared" si="7"/>
        <v>10 - 19%</v>
      </c>
      <c r="AD154">
        <v>4000</v>
      </c>
      <c r="AE154">
        <f t="shared" si="8"/>
        <v>4000</v>
      </c>
      <c r="AL154" t="s">
        <v>1507</v>
      </c>
      <c r="AM154" t="s">
        <v>1228</v>
      </c>
      <c r="AN154" t="s">
        <v>1197</v>
      </c>
      <c r="AQ154" t="s">
        <v>1496</v>
      </c>
      <c r="AR154" t="s">
        <v>1479</v>
      </c>
      <c r="AT154" t="s">
        <v>1510</v>
      </c>
      <c r="BA154" s="10">
        <v>38.21892393</v>
      </c>
      <c r="BB154">
        <v>0</v>
      </c>
    </row>
    <row r="155" spans="1:54" ht="15">
      <c r="A155">
        <v>11573297005</v>
      </c>
      <c r="B155" t="s">
        <v>1565</v>
      </c>
      <c r="C155" t="s">
        <v>1461</v>
      </c>
      <c r="E155" t="s">
        <v>1492</v>
      </c>
      <c r="F155" t="s">
        <v>117</v>
      </c>
      <c r="G155">
        <v>15</v>
      </c>
      <c r="H155" t="s">
        <v>1482</v>
      </c>
      <c r="I155">
        <v>0</v>
      </c>
      <c r="J155">
        <v>1</v>
      </c>
      <c r="K155">
        <v>0</v>
      </c>
      <c r="L155" t="s">
        <v>1464</v>
      </c>
      <c r="M155">
        <f>_xlfn.IFNA(VLOOKUP(L155,'Lookup Tables'!$A$2:$B$8,2,FALSE),"")</f>
        <v>1</v>
      </c>
      <c r="N155" t="s">
        <v>1228</v>
      </c>
      <c r="Q155" t="s">
        <v>1466</v>
      </c>
      <c r="S155" t="s">
        <v>1476</v>
      </c>
      <c r="V155" t="s">
        <v>1469</v>
      </c>
      <c r="Z155" t="s">
        <v>1477</v>
      </c>
      <c r="AB155" s="10" t="str">
        <f t="shared" si="6"/>
        <v/>
      </c>
      <c r="AC155" s="10" t="str">
        <f t="shared" si="7"/>
        <v/>
      </c>
      <c r="AE155" t="str">
        <f t="shared" si="8"/>
        <v/>
      </c>
      <c r="AF155" t="s">
        <v>1228</v>
      </c>
      <c r="AG155" t="s">
        <v>1485</v>
      </c>
      <c r="AN155" t="s">
        <v>1197</v>
      </c>
      <c r="AV155" t="s">
        <v>1480</v>
      </c>
      <c r="AY155" t="s">
        <v>1487</v>
      </c>
      <c r="BA155" s="10">
        <v>10.16949153</v>
      </c>
      <c r="BB155">
        <v>0</v>
      </c>
    </row>
    <row r="156" spans="1:54" ht="15">
      <c r="A156">
        <v>11573308924</v>
      </c>
      <c r="B156" t="s">
        <v>1545</v>
      </c>
      <c r="C156" t="s">
        <v>1461</v>
      </c>
      <c r="E156" t="s">
        <v>1216</v>
      </c>
      <c r="F156" t="s">
        <v>117</v>
      </c>
      <c r="G156">
        <v>4</v>
      </c>
      <c r="H156" t="s">
        <v>1491</v>
      </c>
      <c r="I156">
        <v>2</v>
      </c>
      <c r="J156">
        <v>0</v>
      </c>
      <c r="K156">
        <v>0</v>
      </c>
      <c r="L156" t="s">
        <v>1499</v>
      </c>
      <c r="M156">
        <f>_xlfn.IFNA(VLOOKUP(L156,'Lookup Tables'!$A$2:$B$8,2,FALSE),"")</f>
        <v>15</v>
      </c>
      <c r="N156" t="s">
        <v>1197</v>
      </c>
      <c r="AB156" s="10">
        <f t="shared" si="6"/>
        <v>0</v>
      </c>
      <c r="AC156" s="10" t="str">
        <f t="shared" si="7"/>
        <v>0 - 9%</v>
      </c>
      <c r="AE156" t="str">
        <f t="shared" si="8"/>
        <v/>
      </c>
      <c r="AF156" t="s">
        <v>1228</v>
      </c>
      <c r="AG156" t="s">
        <v>1485</v>
      </c>
      <c r="AH156" t="s">
        <v>1489</v>
      </c>
      <c r="AM156" t="s">
        <v>1197</v>
      </c>
      <c r="AN156" t="s">
        <v>1197</v>
      </c>
      <c r="AQ156" t="s">
        <v>1496</v>
      </c>
      <c r="BA156" s="10">
        <v>21.62162162</v>
      </c>
      <c r="BB156">
        <v>0</v>
      </c>
    </row>
    <row r="157" spans="1:54" ht="15">
      <c r="A157">
        <v>11573315195</v>
      </c>
      <c r="B157" t="s">
        <v>1481</v>
      </c>
      <c r="C157" t="s">
        <v>1461</v>
      </c>
      <c r="E157" t="s">
        <v>1216</v>
      </c>
      <c r="F157" t="s">
        <v>117</v>
      </c>
      <c r="G157">
        <v>10</v>
      </c>
      <c r="H157" t="s">
        <v>1491</v>
      </c>
      <c r="I157">
        <v>2</v>
      </c>
      <c r="J157">
        <v>1</v>
      </c>
      <c r="K157">
        <v>0</v>
      </c>
      <c r="L157" t="s">
        <v>1483</v>
      </c>
      <c r="M157">
        <f>_xlfn.IFNA(VLOOKUP(L157,'Lookup Tables'!$A$2:$B$8,2,FALSE),"")</f>
        <v>4</v>
      </c>
      <c r="N157" t="s">
        <v>1228</v>
      </c>
      <c r="U157" t="s">
        <v>1468</v>
      </c>
      <c r="Y157" t="s">
        <v>1551</v>
      </c>
      <c r="Z157" t="s">
        <v>1470</v>
      </c>
      <c r="AA157">
        <v>7</v>
      </c>
      <c r="AB157" s="10">
        <f t="shared" si="6"/>
        <v>7</v>
      </c>
      <c r="AC157" s="10" t="str">
        <f t="shared" si="7"/>
        <v>0 - 9%</v>
      </c>
      <c r="AD157">
        <v>1998.08</v>
      </c>
      <c r="AE157">
        <f t="shared" si="8"/>
        <v>1998.08</v>
      </c>
      <c r="AF157" t="s">
        <v>1228</v>
      </c>
      <c r="AH157" t="s">
        <v>1489</v>
      </c>
      <c r="AM157" t="s">
        <v>1197</v>
      </c>
      <c r="AN157" t="s">
        <v>1197</v>
      </c>
      <c r="AP157" t="s">
        <v>1486</v>
      </c>
      <c r="AT157" t="s">
        <v>1510</v>
      </c>
      <c r="BA157" s="10">
        <v>22.18844985</v>
      </c>
      <c r="BB157">
        <v>0</v>
      </c>
    </row>
    <row r="158" spans="1:54" ht="15">
      <c r="A158">
        <v>11573317444</v>
      </c>
      <c r="B158" t="s">
        <v>1506</v>
      </c>
      <c r="C158" t="s">
        <v>1461</v>
      </c>
      <c r="E158" t="s">
        <v>1216</v>
      </c>
      <c r="F158" t="s">
        <v>117</v>
      </c>
      <c r="G158">
        <v>15</v>
      </c>
      <c r="H158" t="s">
        <v>1482</v>
      </c>
      <c r="I158">
        <v>6</v>
      </c>
      <c r="J158">
        <v>0</v>
      </c>
      <c r="K158">
        <v>0</v>
      </c>
      <c r="L158" t="s">
        <v>1499</v>
      </c>
      <c r="M158">
        <f>_xlfn.IFNA(VLOOKUP(L158,'Lookup Tables'!$A$2:$B$8,2,FALSE),"")</f>
        <v>15</v>
      </c>
      <c r="N158" t="s">
        <v>1197</v>
      </c>
      <c r="AB158" s="10">
        <f t="shared" si="6"/>
        <v>0</v>
      </c>
      <c r="AC158" s="10" t="str">
        <f t="shared" si="7"/>
        <v>0 - 9%</v>
      </c>
      <c r="AE158" t="str">
        <f t="shared" si="8"/>
        <v/>
      </c>
      <c r="AF158" t="s">
        <v>1228</v>
      </c>
      <c r="AI158" t="s">
        <v>1500</v>
      </c>
      <c r="AM158" t="s">
        <v>1197</v>
      </c>
      <c r="AN158" t="s">
        <v>1197</v>
      </c>
      <c r="AT158" t="s">
        <v>1510</v>
      </c>
      <c r="BA158" s="10">
        <v>34.98964803</v>
      </c>
      <c r="BB158">
        <v>0</v>
      </c>
    </row>
    <row r="159" spans="1:54" ht="15">
      <c r="A159">
        <v>11573351312</v>
      </c>
      <c r="B159" t="s">
        <v>1537</v>
      </c>
      <c r="C159" t="s">
        <v>1504</v>
      </c>
      <c r="E159" t="s">
        <v>1472</v>
      </c>
      <c r="F159" t="s">
        <v>117</v>
      </c>
      <c r="G159">
        <v>75</v>
      </c>
      <c r="H159" t="s">
        <v>1540</v>
      </c>
      <c r="I159">
        <v>1</v>
      </c>
      <c r="J159">
        <v>1</v>
      </c>
      <c r="K159">
        <v>2</v>
      </c>
      <c r="L159" t="s">
        <v>1550</v>
      </c>
      <c r="M159">
        <f>_xlfn.IFNA(VLOOKUP(L159,'Lookup Tables'!$A$2:$B$8,2,FALSE),"")</f>
        <v>0</v>
      </c>
      <c r="N159" t="s">
        <v>1487</v>
      </c>
      <c r="AB159" s="10">
        <f t="shared" si="6"/>
        <v>0</v>
      </c>
      <c r="AC159" s="10" t="str">
        <f t="shared" si="7"/>
        <v>0 - 9%</v>
      </c>
      <c r="AE159" t="str">
        <f t="shared" si="8"/>
        <v/>
      </c>
      <c r="AF159" t="s">
        <v>1228</v>
      </c>
      <c r="AL159" t="s">
        <v>1551</v>
      </c>
      <c r="AM159" t="s">
        <v>1502</v>
      </c>
      <c r="AN159" t="s">
        <v>1197</v>
      </c>
      <c r="AY159" t="s">
        <v>1487</v>
      </c>
      <c r="BA159" s="10">
        <v>17.89907966</v>
      </c>
      <c r="BB159">
        <v>0</v>
      </c>
    </row>
    <row r="160" spans="1:54" ht="15">
      <c r="A160">
        <v>11573353951</v>
      </c>
      <c r="B160" t="s">
        <v>1506</v>
      </c>
      <c r="C160" t="s">
        <v>1461</v>
      </c>
      <c r="E160" t="s">
        <v>1472</v>
      </c>
      <c r="F160" t="s">
        <v>122</v>
      </c>
      <c r="G160">
        <v>23</v>
      </c>
      <c r="H160" t="s">
        <v>1463</v>
      </c>
      <c r="I160">
        <v>6</v>
      </c>
      <c r="J160">
        <v>1</v>
      </c>
      <c r="K160">
        <v>1</v>
      </c>
      <c r="L160" t="s">
        <v>1499</v>
      </c>
      <c r="M160">
        <f>_xlfn.IFNA(VLOOKUP(L160,'Lookup Tables'!$A$2:$B$8,2,FALSE),"")</f>
        <v>15</v>
      </c>
      <c r="N160" t="s">
        <v>1228</v>
      </c>
      <c r="S160" t="s">
        <v>1476</v>
      </c>
      <c r="U160" t="s">
        <v>1468</v>
      </c>
      <c r="V160" t="s">
        <v>1469</v>
      </c>
      <c r="Z160" t="s">
        <v>1477</v>
      </c>
      <c r="AA160">
        <v>5</v>
      </c>
      <c r="AB160" s="10">
        <f t="shared" si="6"/>
        <v>-5</v>
      </c>
      <c r="AC160" s="10" t="str">
        <f t="shared" si="7"/>
        <v>-10 - -1%</v>
      </c>
      <c r="AD160">
        <v>8181</v>
      </c>
      <c r="AE160">
        <f t="shared" si="8"/>
        <v>-8181</v>
      </c>
      <c r="AF160" t="s">
        <v>1228</v>
      </c>
      <c r="AH160" t="s">
        <v>1489</v>
      </c>
      <c r="AM160" t="s">
        <v>1197</v>
      </c>
      <c r="AN160" t="s">
        <v>1197</v>
      </c>
      <c r="AT160" t="s">
        <v>1510</v>
      </c>
      <c r="AU160" t="s">
        <v>1518</v>
      </c>
      <c r="AY160" t="s">
        <v>1487</v>
      </c>
      <c r="BB160">
        <v>0</v>
      </c>
    </row>
    <row r="161" spans="1:54" ht="15">
      <c r="A161">
        <v>11573395300</v>
      </c>
      <c r="B161" t="s">
        <v>1521</v>
      </c>
      <c r="C161" t="s">
        <v>1461</v>
      </c>
      <c r="E161" t="s">
        <v>1216</v>
      </c>
      <c r="F161" t="s">
        <v>117</v>
      </c>
      <c r="G161">
        <v>3</v>
      </c>
      <c r="H161" t="s">
        <v>1491</v>
      </c>
      <c r="I161">
        <v>0</v>
      </c>
      <c r="J161">
        <v>1</v>
      </c>
      <c r="K161">
        <v>4</v>
      </c>
      <c r="L161" t="s">
        <v>1474</v>
      </c>
      <c r="M161">
        <f>_xlfn.IFNA(VLOOKUP(L161,'Lookup Tables'!$A$2:$B$8,2,FALSE),"")</f>
        <v>9</v>
      </c>
      <c r="N161" t="s">
        <v>1228</v>
      </c>
      <c r="X161" t="s">
        <v>1530</v>
      </c>
      <c r="Z161" t="s">
        <v>1477</v>
      </c>
      <c r="AA161">
        <v>2</v>
      </c>
      <c r="AB161" s="10">
        <f t="shared" si="6"/>
        <v>-2</v>
      </c>
      <c r="AC161" s="10" t="str">
        <f t="shared" si="7"/>
        <v>-10 - -1%</v>
      </c>
      <c r="AE161" t="str">
        <f t="shared" si="8"/>
        <v/>
      </c>
      <c r="AF161" t="s">
        <v>1197</v>
      </c>
      <c r="AJ161" t="s">
        <v>1498</v>
      </c>
      <c r="AM161" t="s">
        <v>1502</v>
      </c>
      <c r="AN161" t="s">
        <v>1197</v>
      </c>
      <c r="AP161" t="s">
        <v>1495</v>
      </c>
      <c r="AY161" t="s">
        <v>1487</v>
      </c>
      <c r="BA161" s="10">
        <v>31.77966102</v>
      </c>
      <c r="BB161">
        <v>0</v>
      </c>
    </row>
    <row r="162" spans="1:54" ht="15">
      <c r="A162">
        <v>11573487394</v>
      </c>
      <c r="B162" t="s">
        <v>1564</v>
      </c>
      <c r="C162" t="s">
        <v>1461</v>
      </c>
      <c r="E162" t="s">
        <v>1216</v>
      </c>
      <c r="F162" t="s">
        <v>117</v>
      </c>
      <c r="G162">
        <v>10</v>
      </c>
      <c r="H162" t="s">
        <v>1491</v>
      </c>
      <c r="I162">
        <v>2</v>
      </c>
      <c r="J162">
        <v>0</v>
      </c>
      <c r="K162">
        <v>0</v>
      </c>
      <c r="L162" t="s">
        <v>1488</v>
      </c>
      <c r="M162" t="str">
        <f>_xlfn.IFNA(VLOOKUP(L162,'Lookup Tables'!$A$2:$B$8,2,FALSE),"")</f>
        <v/>
      </c>
      <c r="N162" t="s">
        <v>1228</v>
      </c>
      <c r="O162" t="s">
        <v>1475</v>
      </c>
      <c r="P162" t="s">
        <v>1465</v>
      </c>
      <c r="Q162" t="s">
        <v>1466</v>
      </c>
      <c r="R162" t="s">
        <v>1501</v>
      </c>
      <c r="S162" t="s">
        <v>1476</v>
      </c>
      <c r="T162" t="s">
        <v>1467</v>
      </c>
      <c r="U162" t="s">
        <v>1468</v>
      </c>
      <c r="V162" t="s">
        <v>1469</v>
      </c>
      <c r="Z162" t="s">
        <v>1477</v>
      </c>
      <c r="AB162" s="10" t="str">
        <f t="shared" si="6"/>
        <v/>
      </c>
      <c r="AC162" s="10" t="str">
        <f t="shared" si="7"/>
        <v/>
      </c>
      <c r="AE162" t="str">
        <f t="shared" si="8"/>
        <v/>
      </c>
      <c r="AF162" t="s">
        <v>1228</v>
      </c>
      <c r="AI162" t="s">
        <v>1500</v>
      </c>
      <c r="AM162" t="s">
        <v>1197</v>
      </c>
      <c r="AN162" t="s">
        <v>1197</v>
      </c>
      <c r="AY162" t="s">
        <v>1487</v>
      </c>
      <c r="BA162" s="10">
        <v>20.77249</v>
      </c>
      <c r="BB162">
        <v>0</v>
      </c>
    </row>
    <row r="163" spans="1:54" ht="15">
      <c r="A163">
        <v>11573534201</v>
      </c>
      <c r="B163" t="s">
        <v>1521</v>
      </c>
      <c r="C163" t="s">
        <v>1461</v>
      </c>
      <c r="E163" t="s">
        <v>1216</v>
      </c>
      <c r="F163" t="s">
        <v>117</v>
      </c>
      <c r="G163">
        <v>5</v>
      </c>
      <c r="H163" t="s">
        <v>1491</v>
      </c>
      <c r="I163">
        <v>3</v>
      </c>
      <c r="J163">
        <v>0</v>
      </c>
      <c r="K163">
        <v>3</v>
      </c>
      <c r="L163" t="s">
        <v>1488</v>
      </c>
      <c r="M163" t="str">
        <f>_xlfn.IFNA(VLOOKUP(L163,'Lookup Tables'!$A$2:$B$8,2,FALSE),"")</f>
        <v/>
      </c>
      <c r="N163" t="s">
        <v>1228</v>
      </c>
      <c r="O163" t="s">
        <v>1475</v>
      </c>
      <c r="P163" t="s">
        <v>1465</v>
      </c>
      <c r="Q163" t="s">
        <v>1466</v>
      </c>
      <c r="U163" t="s">
        <v>1468</v>
      </c>
      <c r="W163" t="s">
        <v>1503</v>
      </c>
      <c r="Z163" t="s">
        <v>1477</v>
      </c>
      <c r="AB163" s="10" t="str">
        <f t="shared" si="6"/>
        <v/>
      </c>
      <c r="AC163" s="10" t="str">
        <f t="shared" si="7"/>
        <v/>
      </c>
      <c r="AD163">
        <v>3000</v>
      </c>
      <c r="AE163">
        <f t="shared" si="8"/>
        <v>-3000</v>
      </c>
      <c r="AF163" t="s">
        <v>1228</v>
      </c>
      <c r="AG163" t="s">
        <v>1485</v>
      </c>
      <c r="AH163" t="s">
        <v>1489</v>
      </c>
      <c r="AI163" t="s">
        <v>1500</v>
      </c>
      <c r="AM163" t="s">
        <v>1197</v>
      </c>
      <c r="AN163" t="s">
        <v>1228</v>
      </c>
      <c r="AO163" t="s">
        <v>1558</v>
      </c>
      <c r="AQ163" t="s">
        <v>1496</v>
      </c>
      <c r="AR163" t="s">
        <v>1479</v>
      </c>
      <c r="AX163" t="s">
        <v>1512</v>
      </c>
      <c r="BA163" s="10">
        <v>24.35897436</v>
      </c>
      <c r="BB163">
        <v>0</v>
      </c>
    </row>
    <row r="164" spans="1:54" ht="15">
      <c r="A164">
        <v>11573539296</v>
      </c>
      <c r="B164" t="s">
        <v>1471</v>
      </c>
      <c r="C164" t="s">
        <v>1461</v>
      </c>
      <c r="E164" t="s">
        <v>1216</v>
      </c>
      <c r="F164" t="s">
        <v>129</v>
      </c>
      <c r="G164">
        <v>8</v>
      </c>
      <c r="H164" t="s">
        <v>1491</v>
      </c>
      <c r="I164">
        <v>0</v>
      </c>
      <c r="J164">
        <v>2</v>
      </c>
      <c r="K164">
        <v>1</v>
      </c>
      <c r="L164" t="s">
        <v>1488</v>
      </c>
      <c r="M164" t="str">
        <f>_xlfn.IFNA(VLOOKUP(L164,'Lookup Tables'!$A$2:$B$8,2,FALSE),"")</f>
        <v/>
      </c>
      <c r="N164" t="s">
        <v>1197</v>
      </c>
      <c r="AB164" s="10">
        <f t="shared" si="6"/>
        <v>0</v>
      </c>
      <c r="AC164" s="10" t="str">
        <f t="shared" si="7"/>
        <v>0 - 9%</v>
      </c>
      <c r="AE164" t="str">
        <f t="shared" si="8"/>
        <v/>
      </c>
      <c r="AF164" t="s">
        <v>1228</v>
      </c>
      <c r="AH164" t="s">
        <v>1489</v>
      </c>
      <c r="AM164" t="s">
        <v>1197</v>
      </c>
      <c r="AN164" t="s">
        <v>1197</v>
      </c>
      <c r="AY164" t="s">
        <v>1487</v>
      </c>
      <c r="BA164" s="10">
        <v>15.6462585</v>
      </c>
      <c r="BB164">
        <v>0</v>
      </c>
    </row>
    <row r="165" spans="1:54" ht="15">
      <c r="A165">
        <v>11573568112</v>
      </c>
      <c r="B165" t="s">
        <v>1572</v>
      </c>
      <c r="C165" t="s">
        <v>1461</v>
      </c>
      <c r="D165" t="s">
        <v>1410</v>
      </c>
      <c r="E165" t="s">
        <v>1216</v>
      </c>
      <c r="F165" t="s">
        <v>117</v>
      </c>
      <c r="I165">
        <v>1</v>
      </c>
      <c r="J165">
        <v>4</v>
      </c>
      <c r="K165">
        <v>1</v>
      </c>
      <c r="L165" t="s">
        <v>1483</v>
      </c>
      <c r="M165">
        <f>_xlfn.IFNA(VLOOKUP(L165,'Lookup Tables'!$A$2:$B$8,2,FALSE),"")</f>
        <v>4</v>
      </c>
      <c r="N165" t="s">
        <v>1228</v>
      </c>
      <c r="AB165" s="10" t="str">
        <f t="shared" si="6"/>
        <v/>
      </c>
      <c r="AC165" s="10" t="str">
        <f t="shared" si="7"/>
        <v/>
      </c>
      <c r="AE165" t="str">
        <f t="shared" si="8"/>
        <v/>
      </c>
      <c r="BA165" s="10">
        <v>21.26128916</v>
      </c>
      <c r="BB165">
        <v>0</v>
      </c>
    </row>
    <row r="166" spans="1:54" ht="15">
      <c r="A166">
        <v>11573571384</v>
      </c>
      <c r="B166" t="s">
        <v>1568</v>
      </c>
      <c r="C166" t="s">
        <v>1461</v>
      </c>
      <c r="E166" t="s">
        <v>1216</v>
      </c>
      <c r="F166" t="s">
        <v>122</v>
      </c>
      <c r="G166">
        <v>20</v>
      </c>
      <c r="H166" t="s">
        <v>1482</v>
      </c>
      <c r="I166">
        <v>10</v>
      </c>
      <c r="J166">
        <v>0</v>
      </c>
      <c r="K166">
        <v>0</v>
      </c>
      <c r="L166" t="s">
        <v>1499</v>
      </c>
      <c r="M166">
        <f>_xlfn.IFNA(VLOOKUP(L166,'Lookup Tables'!$A$2:$B$8,2,FALSE),"")</f>
        <v>15</v>
      </c>
      <c r="N166" t="s">
        <v>1228</v>
      </c>
      <c r="T166" t="s">
        <v>1467</v>
      </c>
      <c r="U166" t="s">
        <v>1468</v>
      </c>
      <c r="V166" t="s">
        <v>1469</v>
      </c>
      <c r="Z166" t="s">
        <v>1477</v>
      </c>
      <c r="AA166">
        <v>10</v>
      </c>
      <c r="AB166" s="10">
        <f t="shared" si="6"/>
        <v>-10</v>
      </c>
      <c r="AC166" s="10" t="str">
        <f t="shared" si="7"/>
        <v>-10 - -1%</v>
      </c>
      <c r="AD166">
        <v>50000</v>
      </c>
      <c r="AE166">
        <f t="shared" si="8"/>
        <v>-50000</v>
      </c>
      <c r="AF166" t="s">
        <v>1228</v>
      </c>
      <c r="AI166" t="s">
        <v>1500</v>
      </c>
      <c r="AM166" t="s">
        <v>1197</v>
      </c>
      <c r="AN166" t="s">
        <v>1228</v>
      </c>
      <c r="AQ166" t="s">
        <v>1496</v>
      </c>
      <c r="AR166" t="s">
        <v>1479</v>
      </c>
      <c r="BA166" s="10">
        <v>13.0962963</v>
      </c>
      <c r="BB166">
        <v>0</v>
      </c>
    </row>
    <row r="167" spans="1:54" ht="15">
      <c r="A167">
        <v>11573575802</v>
      </c>
      <c r="B167" t="s">
        <v>1537</v>
      </c>
      <c r="C167" t="s">
        <v>1517</v>
      </c>
      <c r="E167" t="s">
        <v>1472</v>
      </c>
      <c r="F167" t="s">
        <v>122</v>
      </c>
      <c r="G167">
        <v>0</v>
      </c>
      <c r="H167" t="s">
        <v>1497</v>
      </c>
      <c r="I167">
        <v>11</v>
      </c>
      <c r="J167">
        <v>2</v>
      </c>
      <c r="K167">
        <v>0</v>
      </c>
      <c r="L167" t="s">
        <v>1488</v>
      </c>
      <c r="M167" t="str">
        <f>_xlfn.IFNA(VLOOKUP(L167,'Lookup Tables'!$A$2:$B$8,2,FALSE),"")</f>
        <v/>
      </c>
      <c r="N167" t="s">
        <v>1228</v>
      </c>
      <c r="O167" t="s">
        <v>1475</v>
      </c>
      <c r="P167" t="s">
        <v>1465</v>
      </c>
      <c r="Q167" t="s">
        <v>1466</v>
      </c>
      <c r="R167" t="s">
        <v>1501</v>
      </c>
      <c r="S167" t="s">
        <v>1476</v>
      </c>
      <c r="T167" t="s">
        <v>1467</v>
      </c>
      <c r="U167" t="s">
        <v>1468</v>
      </c>
      <c r="V167" t="s">
        <v>1469</v>
      </c>
      <c r="Y167" t="s">
        <v>1519</v>
      </c>
      <c r="Z167" t="s">
        <v>1523</v>
      </c>
      <c r="AA167">
        <v>0</v>
      </c>
      <c r="AB167" s="10">
        <f t="shared" si="6"/>
        <v>0</v>
      </c>
      <c r="AC167" s="10" t="str">
        <f t="shared" si="7"/>
        <v>0 - 9%</v>
      </c>
      <c r="AD167">
        <v>0</v>
      </c>
      <c r="AE167">
        <f t="shared" si="8"/>
        <v>0</v>
      </c>
      <c r="AF167" t="s">
        <v>1228</v>
      </c>
      <c r="AG167" t="s">
        <v>1485</v>
      </c>
      <c r="AH167" t="s">
        <v>1489</v>
      </c>
      <c r="AI167" t="s">
        <v>1500</v>
      </c>
      <c r="AM167" t="s">
        <v>1197</v>
      </c>
      <c r="AN167" t="s">
        <v>1228</v>
      </c>
      <c r="AO167" t="s">
        <v>1494</v>
      </c>
      <c r="AT167" t="s">
        <v>1510</v>
      </c>
      <c r="AV167" t="s">
        <v>1480</v>
      </c>
      <c r="BB167">
        <v>0</v>
      </c>
    </row>
    <row r="168" spans="1:54" ht="15">
      <c r="A168">
        <v>11573670451</v>
      </c>
      <c r="B168" t="s">
        <v>1490</v>
      </c>
      <c r="C168" t="s">
        <v>1504</v>
      </c>
      <c r="E168" t="s">
        <v>1472</v>
      </c>
      <c r="F168" t="s">
        <v>122</v>
      </c>
      <c r="G168">
        <v>3</v>
      </c>
      <c r="H168" t="s">
        <v>1491</v>
      </c>
      <c r="I168">
        <v>9</v>
      </c>
      <c r="J168">
        <v>2</v>
      </c>
      <c r="K168">
        <v>1</v>
      </c>
      <c r="L168" t="s">
        <v>1474</v>
      </c>
      <c r="M168">
        <f>_xlfn.IFNA(VLOOKUP(L168,'Lookup Tables'!$A$2:$B$8,2,FALSE),"")</f>
        <v>9</v>
      </c>
      <c r="N168" t="s">
        <v>1487</v>
      </c>
      <c r="AB168" s="10">
        <f t="shared" si="6"/>
        <v>0</v>
      </c>
      <c r="AC168" s="10" t="str">
        <f t="shared" si="7"/>
        <v>0 - 9%</v>
      </c>
      <c r="AE168" t="str">
        <f t="shared" si="8"/>
        <v/>
      </c>
      <c r="AF168" t="s">
        <v>1228</v>
      </c>
      <c r="AH168" t="s">
        <v>1489</v>
      </c>
      <c r="AM168" t="s">
        <v>1197</v>
      </c>
      <c r="AN168" t="s">
        <v>1228</v>
      </c>
      <c r="AO168" t="s">
        <v>1494</v>
      </c>
      <c r="AT168" t="s">
        <v>1510</v>
      </c>
      <c r="BB168">
        <v>0</v>
      </c>
    </row>
    <row r="169" spans="1:54" ht="15">
      <c r="A169">
        <v>11573750267</v>
      </c>
      <c r="B169" t="s">
        <v>1548</v>
      </c>
      <c r="C169" t="s">
        <v>1461</v>
      </c>
      <c r="E169" t="s">
        <v>1216</v>
      </c>
      <c r="F169" t="s">
        <v>129</v>
      </c>
      <c r="G169">
        <v>18</v>
      </c>
      <c r="H169" t="s">
        <v>1482</v>
      </c>
      <c r="I169">
        <v>0</v>
      </c>
      <c r="J169">
        <v>3</v>
      </c>
      <c r="K169">
        <v>1</v>
      </c>
      <c r="L169" t="s">
        <v>1483</v>
      </c>
      <c r="M169">
        <f>_xlfn.IFNA(VLOOKUP(L169,'Lookup Tables'!$A$2:$B$8,2,FALSE),"")</f>
        <v>4</v>
      </c>
      <c r="N169" t="s">
        <v>1228</v>
      </c>
      <c r="O169" t="s">
        <v>1475</v>
      </c>
      <c r="P169" t="s">
        <v>1465</v>
      </c>
      <c r="S169" t="s">
        <v>1476</v>
      </c>
      <c r="T169" t="s">
        <v>1467</v>
      </c>
      <c r="U169" t="s">
        <v>1468</v>
      </c>
      <c r="Y169" t="s">
        <v>1551</v>
      </c>
      <c r="Z169" t="s">
        <v>1477</v>
      </c>
      <c r="AA169">
        <v>30</v>
      </c>
      <c r="AB169" s="10">
        <f t="shared" si="6"/>
        <v>-30</v>
      </c>
      <c r="AC169" s="10" t="str">
        <f t="shared" si="7"/>
        <v>-30 - -21%</v>
      </c>
      <c r="AD169">
        <v>2900</v>
      </c>
      <c r="AE169">
        <f t="shared" si="8"/>
        <v>-2900</v>
      </c>
      <c r="AF169" t="s">
        <v>1197</v>
      </c>
      <c r="AJ169" t="s">
        <v>1498</v>
      </c>
      <c r="AM169" t="s">
        <v>1197</v>
      </c>
      <c r="AN169" t="s">
        <v>1228</v>
      </c>
      <c r="AO169" t="s">
        <v>1573</v>
      </c>
      <c r="AP169" t="s">
        <v>1526</v>
      </c>
      <c r="AQ169" t="s">
        <v>1496</v>
      </c>
      <c r="AR169" t="s">
        <v>1479</v>
      </c>
      <c r="AS169" t="s">
        <v>1505</v>
      </c>
      <c r="AT169" t="s">
        <v>1510</v>
      </c>
      <c r="AU169" t="s">
        <v>1518</v>
      </c>
      <c r="AV169" t="s">
        <v>1480</v>
      </c>
      <c r="AW169" t="s">
        <v>1511</v>
      </c>
      <c r="AX169" t="s">
        <v>1512</v>
      </c>
      <c r="BA169" s="10">
        <v>36.95881732</v>
      </c>
      <c r="BB169">
        <v>0</v>
      </c>
    </row>
    <row r="170" spans="1:54" ht="15">
      <c r="A170">
        <v>11573757273</v>
      </c>
      <c r="B170" t="s">
        <v>1570</v>
      </c>
      <c r="C170" t="s">
        <v>1461</v>
      </c>
      <c r="E170" t="s">
        <v>1472</v>
      </c>
      <c r="F170" t="s">
        <v>117</v>
      </c>
      <c r="G170">
        <v>6</v>
      </c>
      <c r="H170" t="s">
        <v>1491</v>
      </c>
      <c r="I170">
        <v>0</v>
      </c>
      <c r="J170">
        <v>2</v>
      </c>
      <c r="K170">
        <v>1</v>
      </c>
      <c r="L170" t="s">
        <v>1474</v>
      </c>
      <c r="M170">
        <f>_xlfn.IFNA(VLOOKUP(L170,'Lookup Tables'!$A$2:$B$8,2,FALSE),"")</f>
        <v>9</v>
      </c>
      <c r="N170" t="s">
        <v>1487</v>
      </c>
      <c r="AB170" s="10">
        <f t="shared" si="6"/>
        <v>0</v>
      </c>
      <c r="AC170" s="10" t="str">
        <f t="shared" si="7"/>
        <v>0 - 9%</v>
      </c>
      <c r="AE170" t="str">
        <f t="shared" si="8"/>
        <v/>
      </c>
      <c r="AF170" t="s">
        <v>1228</v>
      </c>
      <c r="AI170" t="s">
        <v>1500</v>
      </c>
      <c r="AM170" t="s">
        <v>1197</v>
      </c>
      <c r="AN170" t="s">
        <v>1197</v>
      </c>
      <c r="AT170" t="s">
        <v>1510</v>
      </c>
      <c r="AY170" t="s">
        <v>1487</v>
      </c>
      <c r="BA170" s="10">
        <v>11.26914661</v>
      </c>
      <c r="BB170">
        <v>0</v>
      </c>
    </row>
    <row r="171" spans="1:54" ht="15">
      <c r="A171">
        <v>11573779918</v>
      </c>
      <c r="B171" t="s">
        <v>1471</v>
      </c>
      <c r="C171" t="s">
        <v>1461</v>
      </c>
      <c r="E171" t="s">
        <v>1216</v>
      </c>
      <c r="F171" t="s">
        <v>129</v>
      </c>
      <c r="G171">
        <v>0</v>
      </c>
      <c r="H171" t="s">
        <v>1497</v>
      </c>
      <c r="I171">
        <v>0</v>
      </c>
      <c r="J171">
        <v>0</v>
      </c>
      <c r="K171">
        <v>2</v>
      </c>
      <c r="L171" t="s">
        <v>1474</v>
      </c>
      <c r="M171">
        <f>_xlfn.IFNA(VLOOKUP(L171,'Lookup Tables'!$A$2:$B$8,2,FALSE),"")</f>
        <v>9</v>
      </c>
      <c r="N171" t="s">
        <v>1197</v>
      </c>
      <c r="AB171" s="10">
        <f t="shared" si="6"/>
        <v>0</v>
      </c>
      <c r="AC171" s="10" t="str">
        <f t="shared" si="7"/>
        <v>0 - 9%</v>
      </c>
      <c r="AE171" t="str">
        <f t="shared" si="8"/>
        <v/>
      </c>
      <c r="AF171" t="s">
        <v>1228</v>
      </c>
      <c r="AH171" t="s">
        <v>1489</v>
      </c>
      <c r="AM171" t="s">
        <v>1197</v>
      </c>
      <c r="AN171" t="s">
        <v>1197</v>
      </c>
      <c r="AP171" t="s">
        <v>1495</v>
      </c>
      <c r="AY171" t="s">
        <v>1487</v>
      </c>
      <c r="BA171" s="10">
        <v>22.2026762</v>
      </c>
      <c r="BB171">
        <v>0</v>
      </c>
    </row>
    <row r="172" spans="1:54" ht="15">
      <c r="A172">
        <v>11573780498</v>
      </c>
      <c r="B172" t="s">
        <v>1572</v>
      </c>
      <c r="C172" t="s">
        <v>1461</v>
      </c>
      <c r="E172" t="s">
        <v>1216</v>
      </c>
      <c r="F172" t="s">
        <v>122</v>
      </c>
      <c r="G172">
        <v>20</v>
      </c>
      <c r="H172" t="s">
        <v>1482</v>
      </c>
      <c r="I172">
        <v>15</v>
      </c>
      <c r="J172">
        <v>2</v>
      </c>
      <c r="K172">
        <v>0</v>
      </c>
      <c r="L172" t="s">
        <v>1483</v>
      </c>
      <c r="M172">
        <f>_xlfn.IFNA(VLOOKUP(L172,'Lookup Tables'!$A$2:$B$8,2,FALSE),"")</f>
        <v>4</v>
      </c>
      <c r="N172" t="s">
        <v>1487</v>
      </c>
      <c r="AB172" s="10">
        <f t="shared" si="6"/>
        <v>0</v>
      </c>
      <c r="AC172" s="10" t="str">
        <f t="shared" si="7"/>
        <v>0 - 9%</v>
      </c>
      <c r="AE172" t="str">
        <f t="shared" si="8"/>
        <v/>
      </c>
      <c r="AF172" t="s">
        <v>1228</v>
      </c>
      <c r="AI172" t="s">
        <v>1500</v>
      </c>
      <c r="AM172" t="s">
        <v>1197</v>
      </c>
      <c r="AN172" t="s">
        <v>1197</v>
      </c>
      <c r="AY172" t="s">
        <v>1487</v>
      </c>
      <c r="BA172" s="10">
        <v>12.40009135</v>
      </c>
      <c r="BB172">
        <v>0</v>
      </c>
    </row>
    <row r="173" spans="1:54" ht="15">
      <c r="A173">
        <v>11573803475</v>
      </c>
      <c r="B173" t="s">
        <v>1471</v>
      </c>
      <c r="C173" t="s">
        <v>1574</v>
      </c>
      <c r="E173" t="s">
        <v>1216</v>
      </c>
      <c r="F173" t="s">
        <v>117</v>
      </c>
      <c r="G173">
        <v>12</v>
      </c>
      <c r="H173" t="s">
        <v>1482</v>
      </c>
      <c r="I173">
        <v>1</v>
      </c>
      <c r="J173">
        <v>2</v>
      </c>
      <c r="K173">
        <v>0</v>
      </c>
      <c r="L173" t="s">
        <v>1499</v>
      </c>
      <c r="M173">
        <f>_xlfn.IFNA(VLOOKUP(L173,'Lookup Tables'!$A$2:$B$8,2,FALSE),"")</f>
        <v>15</v>
      </c>
      <c r="N173" t="s">
        <v>1487</v>
      </c>
      <c r="AB173" s="10">
        <f t="shared" si="6"/>
        <v>0</v>
      </c>
      <c r="AC173" s="10" t="str">
        <f t="shared" si="7"/>
        <v>0 - 9%</v>
      </c>
      <c r="AE173" t="str">
        <f t="shared" si="8"/>
        <v/>
      </c>
      <c r="AF173" t="s">
        <v>1228</v>
      </c>
      <c r="AI173" t="s">
        <v>1500</v>
      </c>
      <c r="AM173" t="s">
        <v>1502</v>
      </c>
      <c r="AN173" t="s">
        <v>1197</v>
      </c>
      <c r="AP173" t="s">
        <v>1495</v>
      </c>
      <c r="AY173" t="s">
        <v>1487</v>
      </c>
      <c r="BA173" s="10">
        <v>15.12035534</v>
      </c>
      <c r="BB173">
        <v>0</v>
      </c>
    </row>
    <row r="174" spans="1:54" ht="15">
      <c r="A174">
        <v>11573804790</v>
      </c>
      <c r="B174" t="s">
        <v>1490</v>
      </c>
      <c r="C174" t="s">
        <v>1461</v>
      </c>
      <c r="E174" t="s">
        <v>1216</v>
      </c>
      <c r="F174" t="s">
        <v>117</v>
      </c>
      <c r="G174">
        <v>19</v>
      </c>
      <c r="H174" t="s">
        <v>1482</v>
      </c>
      <c r="I174">
        <v>4</v>
      </c>
      <c r="J174">
        <v>0</v>
      </c>
      <c r="K174">
        <v>1</v>
      </c>
      <c r="L174" t="s">
        <v>1488</v>
      </c>
      <c r="M174" t="str">
        <f>_xlfn.IFNA(VLOOKUP(L174,'Lookup Tables'!$A$2:$B$8,2,FALSE),"")</f>
        <v/>
      </c>
      <c r="N174" t="s">
        <v>1228</v>
      </c>
      <c r="O174" t="s">
        <v>1475</v>
      </c>
      <c r="P174" t="s">
        <v>1465</v>
      </c>
      <c r="Q174" t="s">
        <v>1466</v>
      </c>
      <c r="R174" t="s">
        <v>1501</v>
      </c>
      <c r="S174" t="s">
        <v>1476</v>
      </c>
      <c r="T174" t="s">
        <v>1467</v>
      </c>
      <c r="U174" t="s">
        <v>1468</v>
      </c>
      <c r="V174" t="s">
        <v>1469</v>
      </c>
      <c r="Z174" t="s">
        <v>1477</v>
      </c>
      <c r="AB174" s="10" t="str">
        <f t="shared" si="6"/>
        <v/>
      </c>
      <c r="AC174" s="10" t="str">
        <f t="shared" si="7"/>
        <v/>
      </c>
      <c r="AE174" t="str">
        <f t="shared" si="8"/>
        <v/>
      </c>
      <c r="AK174" t="s">
        <v>1478</v>
      </c>
      <c r="AM174" t="s">
        <v>1502</v>
      </c>
      <c r="AN174" t="s">
        <v>1487</v>
      </c>
      <c r="AV174" t="s">
        <v>1480</v>
      </c>
      <c r="AY174" t="s">
        <v>1487</v>
      </c>
      <c r="BA174" s="10">
        <v>43.61022364</v>
      </c>
      <c r="BB174">
        <v>0</v>
      </c>
    </row>
    <row r="175" spans="1:54" ht="15">
      <c r="A175">
        <v>11573842474</v>
      </c>
      <c r="B175" t="s">
        <v>1490</v>
      </c>
      <c r="C175" t="s">
        <v>1461</v>
      </c>
      <c r="E175" t="s">
        <v>1472</v>
      </c>
      <c r="F175" t="s">
        <v>117</v>
      </c>
      <c r="G175">
        <v>5</v>
      </c>
      <c r="H175" t="s">
        <v>1491</v>
      </c>
      <c r="I175">
        <v>0</v>
      </c>
      <c r="J175">
        <v>2</v>
      </c>
      <c r="K175">
        <v>0</v>
      </c>
      <c r="L175" t="s">
        <v>1464</v>
      </c>
      <c r="M175">
        <f>_xlfn.IFNA(VLOOKUP(L175,'Lookup Tables'!$A$2:$B$8,2,FALSE),"")</f>
        <v>1</v>
      </c>
      <c r="N175" t="s">
        <v>1228</v>
      </c>
      <c r="O175" t="s">
        <v>1475</v>
      </c>
      <c r="Y175" t="s">
        <v>1519</v>
      </c>
      <c r="Z175" t="s">
        <v>1477</v>
      </c>
      <c r="AA175">
        <v>27</v>
      </c>
      <c r="AB175" s="10">
        <f t="shared" si="6"/>
        <v>-27</v>
      </c>
      <c r="AC175" s="10" t="str">
        <f t="shared" si="7"/>
        <v>-30 - -21%</v>
      </c>
      <c r="AD175">
        <v>2500</v>
      </c>
      <c r="AE175">
        <f t="shared" si="8"/>
        <v>-2500</v>
      </c>
      <c r="AF175" t="s">
        <v>1228</v>
      </c>
      <c r="AH175" t="s">
        <v>1489</v>
      </c>
      <c r="AL175" t="s">
        <v>1515</v>
      </c>
      <c r="AM175" t="s">
        <v>1197</v>
      </c>
      <c r="AN175" t="s">
        <v>1197</v>
      </c>
      <c r="AQ175" t="s">
        <v>1496</v>
      </c>
      <c r="AY175" t="s">
        <v>1487</v>
      </c>
      <c r="BA175" s="10">
        <v>2.564102564</v>
      </c>
      <c r="BB175">
        <v>0</v>
      </c>
    </row>
    <row r="176" spans="1:54" ht="15">
      <c r="A176">
        <v>11573847938</v>
      </c>
      <c r="B176" t="s">
        <v>1572</v>
      </c>
      <c r="C176" t="s">
        <v>1461</v>
      </c>
      <c r="E176" t="s">
        <v>1216</v>
      </c>
      <c r="F176" t="s">
        <v>122</v>
      </c>
      <c r="G176">
        <v>35</v>
      </c>
      <c r="H176" t="s">
        <v>1493</v>
      </c>
      <c r="I176">
        <v>6</v>
      </c>
      <c r="J176">
        <v>1</v>
      </c>
      <c r="K176">
        <v>0</v>
      </c>
      <c r="L176" t="s">
        <v>1499</v>
      </c>
      <c r="M176">
        <f>_xlfn.IFNA(VLOOKUP(L176,'Lookup Tables'!$A$2:$B$8,2,FALSE),"")</f>
        <v>15</v>
      </c>
      <c r="N176" t="s">
        <v>1487</v>
      </c>
      <c r="AB176" s="10">
        <f t="shared" si="6"/>
        <v>0</v>
      </c>
      <c r="AC176" s="10" t="str">
        <f t="shared" si="7"/>
        <v>0 - 9%</v>
      </c>
      <c r="AE176" t="str">
        <f t="shared" si="8"/>
        <v/>
      </c>
      <c r="AF176" t="s">
        <v>1228</v>
      </c>
      <c r="AG176" t="s">
        <v>1485</v>
      </c>
      <c r="AM176" t="s">
        <v>1197</v>
      </c>
      <c r="AN176" t="s">
        <v>1197</v>
      </c>
      <c r="AY176" t="s">
        <v>1487</v>
      </c>
      <c r="BA176" s="10">
        <v>9.741331866</v>
      </c>
      <c r="BB176">
        <v>0</v>
      </c>
    </row>
    <row r="177" spans="1:54" ht="15">
      <c r="A177">
        <v>11573853997</v>
      </c>
      <c r="B177" t="s">
        <v>1546</v>
      </c>
      <c r="C177" t="s">
        <v>1461</v>
      </c>
      <c r="E177" t="s">
        <v>1492</v>
      </c>
      <c r="F177" t="s">
        <v>129</v>
      </c>
      <c r="G177">
        <v>98</v>
      </c>
      <c r="H177" t="s">
        <v>1544</v>
      </c>
      <c r="I177">
        <v>0</v>
      </c>
      <c r="J177">
        <v>0</v>
      </c>
      <c r="K177">
        <v>7</v>
      </c>
      <c r="L177" t="s">
        <v>1499</v>
      </c>
      <c r="M177">
        <f>_xlfn.IFNA(VLOOKUP(L177,'Lookup Tables'!$A$2:$B$8,2,FALSE),"")</f>
        <v>15</v>
      </c>
      <c r="N177" t="s">
        <v>1228</v>
      </c>
      <c r="U177" t="s">
        <v>1468</v>
      </c>
      <c r="Z177" t="s">
        <v>1477</v>
      </c>
      <c r="AA177">
        <v>30</v>
      </c>
      <c r="AB177" s="10">
        <f t="shared" si="6"/>
        <v>-30</v>
      </c>
      <c r="AC177" s="10" t="str">
        <f t="shared" si="7"/>
        <v>-30 - -21%</v>
      </c>
      <c r="AD177">
        <v>1500</v>
      </c>
      <c r="AE177">
        <f t="shared" si="8"/>
        <v>-1500</v>
      </c>
      <c r="AF177" t="s">
        <v>1228</v>
      </c>
      <c r="AG177" t="s">
        <v>1485</v>
      </c>
      <c r="AH177" t="s">
        <v>1489</v>
      </c>
      <c r="AM177" t="s">
        <v>1197</v>
      </c>
      <c r="AN177" t="s">
        <v>1197</v>
      </c>
      <c r="AP177" t="s">
        <v>1495</v>
      </c>
      <c r="AY177" t="s">
        <v>1487</v>
      </c>
      <c r="BA177" s="10">
        <v>8</v>
      </c>
      <c r="BB177">
        <v>0</v>
      </c>
    </row>
    <row r="178" spans="1:54" ht="15">
      <c r="A178">
        <v>11573888140</v>
      </c>
      <c r="B178" t="s">
        <v>1481</v>
      </c>
      <c r="C178" t="s">
        <v>1461</v>
      </c>
      <c r="E178" t="s">
        <v>1472</v>
      </c>
      <c r="F178" t="s">
        <v>117</v>
      </c>
      <c r="G178">
        <v>25</v>
      </c>
      <c r="H178" t="s">
        <v>1463</v>
      </c>
      <c r="I178">
        <v>1</v>
      </c>
      <c r="J178">
        <v>0</v>
      </c>
      <c r="K178">
        <v>1</v>
      </c>
      <c r="L178" t="s">
        <v>1499</v>
      </c>
      <c r="M178">
        <f>_xlfn.IFNA(VLOOKUP(L178,'Lookup Tables'!$A$2:$B$8,2,FALSE),"")</f>
        <v>15</v>
      </c>
      <c r="N178" t="s">
        <v>1487</v>
      </c>
      <c r="AB178" s="10">
        <f t="shared" si="6"/>
        <v>0</v>
      </c>
      <c r="AC178" s="10" t="str">
        <f t="shared" si="7"/>
        <v>0 - 9%</v>
      </c>
      <c r="AE178" t="str">
        <f t="shared" si="8"/>
        <v/>
      </c>
      <c r="AF178" t="s">
        <v>1228</v>
      </c>
      <c r="AL178" t="s">
        <v>1524</v>
      </c>
      <c r="AM178" t="s">
        <v>1197</v>
      </c>
      <c r="AN178" t="s">
        <v>1197</v>
      </c>
      <c r="AR178" t="s">
        <v>1479</v>
      </c>
      <c r="BA178" s="10">
        <v>7.558644657</v>
      </c>
      <c r="BB178">
        <v>0</v>
      </c>
    </row>
    <row r="179" spans="1:54" ht="15">
      <c r="A179">
        <v>11573892970</v>
      </c>
      <c r="B179" t="s">
        <v>1572</v>
      </c>
      <c r="C179" t="s">
        <v>1461</v>
      </c>
      <c r="E179" t="s">
        <v>1472</v>
      </c>
      <c r="F179" t="s">
        <v>117</v>
      </c>
      <c r="G179">
        <v>5</v>
      </c>
      <c r="H179" t="s">
        <v>1491</v>
      </c>
      <c r="I179">
        <v>1</v>
      </c>
      <c r="J179">
        <v>0</v>
      </c>
      <c r="K179">
        <v>0</v>
      </c>
      <c r="L179" t="s">
        <v>1499</v>
      </c>
      <c r="M179">
        <f>_xlfn.IFNA(VLOOKUP(L179,'Lookup Tables'!$A$2:$B$8,2,FALSE),"")</f>
        <v>15</v>
      </c>
      <c r="N179" t="s">
        <v>1228</v>
      </c>
      <c r="T179" t="s">
        <v>1467</v>
      </c>
      <c r="U179" t="s">
        <v>1468</v>
      </c>
      <c r="Z179" t="s">
        <v>1523</v>
      </c>
      <c r="AA179">
        <v>0</v>
      </c>
      <c r="AB179" s="10">
        <f t="shared" si="6"/>
        <v>0</v>
      </c>
      <c r="AC179" s="10" t="str">
        <f t="shared" si="7"/>
        <v>0 - 9%</v>
      </c>
      <c r="AD179">
        <v>0</v>
      </c>
      <c r="AE179">
        <f t="shared" si="8"/>
        <v>0</v>
      </c>
      <c r="AF179" t="s">
        <v>1197</v>
      </c>
      <c r="AJ179" t="s">
        <v>1498</v>
      </c>
      <c r="AM179" t="s">
        <v>1502</v>
      </c>
      <c r="AN179" t="s">
        <v>1197</v>
      </c>
      <c r="AR179" t="s">
        <v>1479</v>
      </c>
      <c r="AV179" t="s">
        <v>1480</v>
      </c>
      <c r="BA179" s="10">
        <v>24.15143603</v>
      </c>
      <c r="BB179">
        <v>0</v>
      </c>
    </row>
    <row r="180" spans="1:54" ht="15">
      <c r="A180">
        <v>11573906817</v>
      </c>
      <c r="B180" t="s">
        <v>1537</v>
      </c>
      <c r="C180" t="s">
        <v>1461</v>
      </c>
      <c r="E180" t="s">
        <v>1472</v>
      </c>
      <c r="F180" t="s">
        <v>129</v>
      </c>
      <c r="G180">
        <v>0</v>
      </c>
      <c r="H180" t="s">
        <v>1497</v>
      </c>
      <c r="I180">
        <v>0</v>
      </c>
      <c r="J180">
        <v>0</v>
      </c>
      <c r="K180">
        <v>1</v>
      </c>
      <c r="L180" t="s">
        <v>1488</v>
      </c>
      <c r="M180" t="str">
        <f>_xlfn.IFNA(VLOOKUP(L180,'Lookup Tables'!$A$2:$B$8,2,FALSE),"")</f>
        <v/>
      </c>
      <c r="N180" t="s">
        <v>1228</v>
      </c>
      <c r="Q180" t="s">
        <v>1466</v>
      </c>
      <c r="R180" t="s">
        <v>1501</v>
      </c>
      <c r="T180" t="s">
        <v>1467</v>
      </c>
      <c r="Z180" t="s">
        <v>1477</v>
      </c>
      <c r="AA180">
        <v>15</v>
      </c>
      <c r="AB180" s="10">
        <f t="shared" si="6"/>
        <v>-15</v>
      </c>
      <c r="AC180" s="10" t="str">
        <f t="shared" si="7"/>
        <v>-20 - -11%</v>
      </c>
      <c r="AD180">
        <v>500</v>
      </c>
      <c r="AE180">
        <f t="shared" si="8"/>
        <v>-500</v>
      </c>
      <c r="AF180" t="s">
        <v>1197</v>
      </c>
      <c r="AJ180" t="s">
        <v>1498</v>
      </c>
      <c r="AM180" t="s">
        <v>1502</v>
      </c>
      <c r="AN180" t="s">
        <v>1197</v>
      </c>
      <c r="AP180" t="s">
        <v>1495</v>
      </c>
      <c r="AR180" t="s">
        <v>1479</v>
      </c>
      <c r="BA180" s="10">
        <v>41.81398924</v>
      </c>
      <c r="BB180">
        <v>0</v>
      </c>
    </row>
    <row r="181" spans="1:54" ht="15">
      <c r="A181">
        <v>11573964972</v>
      </c>
      <c r="B181" t="s">
        <v>1575</v>
      </c>
      <c r="C181" t="s">
        <v>1461</v>
      </c>
      <c r="E181" t="s">
        <v>1216</v>
      </c>
      <c r="F181" t="s">
        <v>129</v>
      </c>
      <c r="G181">
        <v>0</v>
      </c>
      <c r="H181" t="s">
        <v>1497</v>
      </c>
      <c r="I181">
        <v>1</v>
      </c>
      <c r="J181">
        <v>1</v>
      </c>
      <c r="K181">
        <v>1</v>
      </c>
      <c r="L181" t="s">
        <v>1483</v>
      </c>
      <c r="M181">
        <f>_xlfn.IFNA(VLOOKUP(L181,'Lookup Tables'!$A$2:$B$8,2,FALSE),"")</f>
        <v>4</v>
      </c>
      <c r="N181" t="s">
        <v>1228</v>
      </c>
      <c r="O181" t="s">
        <v>1475</v>
      </c>
      <c r="P181" t="s">
        <v>1465</v>
      </c>
      <c r="Q181" t="s">
        <v>1466</v>
      </c>
      <c r="S181" t="s">
        <v>1476</v>
      </c>
      <c r="W181" t="s">
        <v>1503</v>
      </c>
      <c r="Z181" t="s">
        <v>1477</v>
      </c>
      <c r="AA181">
        <v>20</v>
      </c>
      <c r="AB181" s="10">
        <f t="shared" si="6"/>
        <v>-20</v>
      </c>
      <c r="AC181" s="10" t="str">
        <f t="shared" si="7"/>
        <v>-20 - -11%</v>
      </c>
      <c r="AD181">
        <v>3000</v>
      </c>
      <c r="AE181">
        <f t="shared" si="8"/>
        <v>-3000</v>
      </c>
      <c r="AF181" t="s">
        <v>1228</v>
      </c>
      <c r="AH181" t="s">
        <v>1489</v>
      </c>
      <c r="AM181" t="s">
        <v>1502</v>
      </c>
      <c r="AN181" t="s">
        <v>1197</v>
      </c>
      <c r="AR181" t="s">
        <v>1479</v>
      </c>
      <c r="AU181" t="s">
        <v>1518</v>
      </c>
      <c r="AX181" t="s">
        <v>1512</v>
      </c>
      <c r="AY181" t="s">
        <v>1487</v>
      </c>
      <c r="BA181" s="10">
        <v>27.84810127</v>
      </c>
      <c r="BB181">
        <v>0</v>
      </c>
    </row>
    <row r="182" spans="1:54" ht="15">
      <c r="A182">
        <v>11574003165</v>
      </c>
      <c r="B182" t="s">
        <v>1545</v>
      </c>
      <c r="C182" t="s">
        <v>1461</v>
      </c>
      <c r="E182" t="s">
        <v>1216</v>
      </c>
      <c r="G182">
        <v>99</v>
      </c>
      <c r="H182" t="s">
        <v>1544</v>
      </c>
      <c r="I182">
        <v>0</v>
      </c>
      <c r="J182">
        <v>2</v>
      </c>
      <c r="K182">
        <v>0</v>
      </c>
      <c r="L182" t="s">
        <v>1488</v>
      </c>
      <c r="M182" t="str">
        <f>_xlfn.IFNA(VLOOKUP(L182,'Lookup Tables'!$A$2:$B$8,2,FALSE),"")</f>
        <v/>
      </c>
      <c r="N182" t="s">
        <v>1228</v>
      </c>
      <c r="O182" t="s">
        <v>1475</v>
      </c>
      <c r="P182" t="s">
        <v>1465</v>
      </c>
      <c r="V182" t="s">
        <v>1469</v>
      </c>
      <c r="Z182" t="s">
        <v>1477</v>
      </c>
      <c r="AB182" s="10" t="str">
        <f t="shared" si="6"/>
        <v/>
      </c>
      <c r="AC182" s="10" t="str">
        <f t="shared" si="7"/>
        <v/>
      </c>
      <c r="AD182">
        <v>3000</v>
      </c>
      <c r="AE182">
        <f t="shared" si="8"/>
        <v>-3000</v>
      </c>
      <c r="AF182" t="s">
        <v>1228</v>
      </c>
      <c r="AH182" t="s">
        <v>1489</v>
      </c>
      <c r="AI182" t="s">
        <v>1500</v>
      </c>
      <c r="AM182" t="s">
        <v>1197</v>
      </c>
      <c r="AN182" t="s">
        <v>1197</v>
      </c>
      <c r="AY182" t="s">
        <v>1487</v>
      </c>
      <c r="BA182" s="10">
        <v>9.17721519</v>
      </c>
      <c r="BB182">
        <v>0</v>
      </c>
    </row>
    <row r="183" spans="1:54" ht="15">
      <c r="A183">
        <v>11574047611</v>
      </c>
      <c r="B183" t="s">
        <v>1570</v>
      </c>
      <c r="C183" t="s">
        <v>1461</v>
      </c>
      <c r="E183" t="s">
        <v>1472</v>
      </c>
      <c r="F183" t="s">
        <v>117</v>
      </c>
      <c r="G183">
        <v>2</v>
      </c>
      <c r="H183" t="s">
        <v>1491</v>
      </c>
      <c r="I183">
        <v>2</v>
      </c>
      <c r="J183">
        <v>0</v>
      </c>
      <c r="K183">
        <v>1</v>
      </c>
      <c r="L183" t="s">
        <v>1499</v>
      </c>
      <c r="M183">
        <f>_xlfn.IFNA(VLOOKUP(L183,'Lookup Tables'!$A$2:$B$8,2,FALSE),"")</f>
        <v>15</v>
      </c>
      <c r="N183" t="s">
        <v>1197</v>
      </c>
      <c r="AB183" s="10">
        <f t="shared" si="6"/>
        <v>0</v>
      </c>
      <c r="AC183" s="10" t="str">
        <f t="shared" si="7"/>
        <v>0 - 9%</v>
      </c>
      <c r="AE183" t="str">
        <f t="shared" si="8"/>
        <v/>
      </c>
      <c r="BA183" s="10">
        <v>20.04830918</v>
      </c>
      <c r="BB183">
        <v>0</v>
      </c>
    </row>
    <row r="184" spans="1:54" ht="15">
      <c r="A184">
        <v>11574256568</v>
      </c>
      <c r="B184" t="s">
        <v>1576</v>
      </c>
      <c r="C184" t="s">
        <v>1461</v>
      </c>
      <c r="E184" t="s">
        <v>1216</v>
      </c>
      <c r="F184" t="s">
        <v>129</v>
      </c>
      <c r="G184">
        <v>30</v>
      </c>
      <c r="H184" t="s">
        <v>1463</v>
      </c>
      <c r="I184">
        <v>1</v>
      </c>
      <c r="J184">
        <v>3</v>
      </c>
      <c r="K184">
        <v>0</v>
      </c>
      <c r="L184" t="s">
        <v>1488</v>
      </c>
      <c r="M184" t="str">
        <f>_xlfn.IFNA(VLOOKUP(L184,'Lookup Tables'!$A$2:$B$8,2,FALSE),"")</f>
        <v/>
      </c>
      <c r="N184" t="s">
        <v>1487</v>
      </c>
      <c r="AB184" s="10">
        <f t="shared" si="6"/>
        <v>0</v>
      </c>
      <c r="AC184" s="10" t="str">
        <f t="shared" si="7"/>
        <v>0 - 9%</v>
      </c>
      <c r="AE184" t="str">
        <f t="shared" si="8"/>
        <v/>
      </c>
      <c r="AF184" t="s">
        <v>1228</v>
      </c>
      <c r="AI184" t="s">
        <v>1500</v>
      </c>
      <c r="AM184" t="s">
        <v>1197</v>
      </c>
      <c r="AN184" t="s">
        <v>1197</v>
      </c>
      <c r="AQ184" t="s">
        <v>1496</v>
      </c>
      <c r="AR184" t="s">
        <v>1479</v>
      </c>
      <c r="AV184" t="s">
        <v>1480</v>
      </c>
      <c r="BA184" s="10">
        <v>13.574097</v>
      </c>
      <c r="BB184">
        <v>0</v>
      </c>
    </row>
    <row r="185" spans="1:54" ht="15">
      <c r="A185">
        <v>11574320114</v>
      </c>
      <c r="B185" t="s">
        <v>1567</v>
      </c>
      <c r="C185" t="s">
        <v>1461</v>
      </c>
      <c r="E185" t="s">
        <v>1472</v>
      </c>
      <c r="F185" t="s">
        <v>122</v>
      </c>
      <c r="G185">
        <v>14</v>
      </c>
      <c r="H185" t="s">
        <v>1482</v>
      </c>
      <c r="I185">
        <v>6</v>
      </c>
      <c r="J185">
        <v>0</v>
      </c>
      <c r="K185">
        <v>0</v>
      </c>
      <c r="L185" t="s">
        <v>1474</v>
      </c>
      <c r="M185">
        <f>_xlfn.IFNA(VLOOKUP(L185,'Lookup Tables'!$A$2:$B$8,2,FALSE),"")</f>
        <v>9</v>
      </c>
      <c r="N185" t="s">
        <v>1197</v>
      </c>
      <c r="AB185" s="10">
        <f t="shared" si="6"/>
        <v>0</v>
      </c>
      <c r="AC185" s="10" t="str">
        <f t="shared" si="7"/>
        <v>0 - 9%</v>
      </c>
      <c r="AE185" t="str">
        <f t="shared" si="8"/>
        <v/>
      </c>
      <c r="AF185" t="s">
        <v>1228</v>
      </c>
      <c r="AI185" t="s">
        <v>1500</v>
      </c>
      <c r="AM185" t="s">
        <v>1197</v>
      </c>
      <c r="AN185" t="s">
        <v>1197</v>
      </c>
      <c r="AT185" t="s">
        <v>1510</v>
      </c>
      <c r="BA185" s="10">
        <v>11.93661972</v>
      </c>
      <c r="BB185">
        <v>0</v>
      </c>
    </row>
    <row r="186" spans="1:54" ht="15">
      <c r="A186">
        <v>11574321137</v>
      </c>
      <c r="B186" t="s">
        <v>1564</v>
      </c>
      <c r="C186" t="s">
        <v>1461</v>
      </c>
      <c r="E186" t="s">
        <v>1216</v>
      </c>
      <c r="F186" t="s">
        <v>117</v>
      </c>
      <c r="G186">
        <v>21</v>
      </c>
      <c r="H186" t="s">
        <v>1463</v>
      </c>
      <c r="I186">
        <v>4</v>
      </c>
      <c r="J186">
        <v>0</v>
      </c>
      <c r="K186">
        <v>0</v>
      </c>
      <c r="L186" t="s">
        <v>1488</v>
      </c>
      <c r="M186" t="str">
        <f>_xlfn.IFNA(VLOOKUP(L186,'Lookup Tables'!$A$2:$B$8,2,FALSE),"")</f>
        <v/>
      </c>
      <c r="N186" t="s">
        <v>1228</v>
      </c>
      <c r="U186" t="s">
        <v>1468</v>
      </c>
      <c r="Y186" t="s">
        <v>1519</v>
      </c>
      <c r="Z186" t="s">
        <v>1523</v>
      </c>
      <c r="AA186">
        <v>0</v>
      </c>
      <c r="AB186" s="10">
        <f t="shared" si="6"/>
        <v>0</v>
      </c>
      <c r="AC186" s="10" t="str">
        <f t="shared" si="7"/>
        <v>0 - 9%</v>
      </c>
      <c r="AD186">
        <v>0</v>
      </c>
      <c r="AE186">
        <f t="shared" si="8"/>
        <v>0</v>
      </c>
      <c r="AF186" t="s">
        <v>1228</v>
      </c>
      <c r="AG186" t="s">
        <v>1485</v>
      </c>
      <c r="AH186" t="s">
        <v>1489</v>
      </c>
      <c r="AM186" t="s">
        <v>1502</v>
      </c>
      <c r="AN186" t="s">
        <v>1197</v>
      </c>
      <c r="AY186" t="s">
        <v>1487</v>
      </c>
      <c r="BA186" s="10">
        <v>24.06914894</v>
      </c>
      <c r="BB186">
        <v>0</v>
      </c>
    </row>
    <row r="187" spans="1:54" ht="15">
      <c r="A187">
        <v>11574375492</v>
      </c>
      <c r="B187" t="s">
        <v>1572</v>
      </c>
      <c r="C187" t="s">
        <v>1461</v>
      </c>
      <c r="E187" t="s">
        <v>1216</v>
      </c>
      <c r="F187" t="s">
        <v>117</v>
      </c>
      <c r="G187">
        <v>98</v>
      </c>
      <c r="H187" t="s">
        <v>1544</v>
      </c>
      <c r="I187">
        <v>2</v>
      </c>
      <c r="J187">
        <v>1</v>
      </c>
      <c r="K187">
        <v>0</v>
      </c>
      <c r="L187" t="s">
        <v>1488</v>
      </c>
      <c r="M187" t="str">
        <f>_xlfn.IFNA(VLOOKUP(L187,'Lookup Tables'!$A$2:$B$8,2,FALSE),"")</f>
        <v/>
      </c>
      <c r="N187" t="s">
        <v>1228</v>
      </c>
      <c r="O187" t="s">
        <v>1475</v>
      </c>
      <c r="P187" t="s">
        <v>1465</v>
      </c>
      <c r="Q187" t="s">
        <v>1466</v>
      </c>
      <c r="R187" t="s">
        <v>1501</v>
      </c>
      <c r="S187" t="s">
        <v>1476</v>
      </c>
      <c r="U187" t="s">
        <v>1468</v>
      </c>
      <c r="V187" t="s">
        <v>1469</v>
      </c>
      <c r="Z187" t="s">
        <v>1477</v>
      </c>
      <c r="AA187">
        <v>60</v>
      </c>
      <c r="AB187" s="10">
        <f t="shared" si="6"/>
        <v>-60</v>
      </c>
      <c r="AC187" s="10" t="str">
        <f t="shared" si="7"/>
        <v>-60 - -51%</v>
      </c>
      <c r="AD187">
        <v>24000</v>
      </c>
      <c r="AE187">
        <f t="shared" si="8"/>
        <v>-24000</v>
      </c>
      <c r="AF187" t="s">
        <v>1228</v>
      </c>
      <c r="AG187" t="s">
        <v>1485</v>
      </c>
      <c r="AI187" t="s">
        <v>1500</v>
      </c>
      <c r="AM187" t="s">
        <v>1197</v>
      </c>
      <c r="AN187" t="s">
        <v>1197</v>
      </c>
      <c r="AR187" t="s">
        <v>1479</v>
      </c>
      <c r="AT187" t="s">
        <v>1510</v>
      </c>
      <c r="AY187" t="s">
        <v>1487</v>
      </c>
      <c r="BA187" s="10">
        <v>20.41237113</v>
      </c>
      <c r="BB187">
        <v>0</v>
      </c>
    </row>
    <row r="188" spans="1:54" ht="15">
      <c r="A188">
        <v>11574420713</v>
      </c>
      <c r="B188" t="s">
        <v>1521</v>
      </c>
      <c r="C188" t="s">
        <v>1461</v>
      </c>
      <c r="E188" t="s">
        <v>1216</v>
      </c>
      <c r="F188" t="s">
        <v>129</v>
      </c>
      <c r="G188">
        <v>4</v>
      </c>
      <c r="H188" t="s">
        <v>1491</v>
      </c>
      <c r="I188">
        <v>0</v>
      </c>
      <c r="J188">
        <v>0</v>
      </c>
      <c r="K188">
        <v>1</v>
      </c>
      <c r="L188" t="s">
        <v>1488</v>
      </c>
      <c r="M188" t="str">
        <f>_xlfn.IFNA(VLOOKUP(L188,'Lookup Tables'!$A$2:$B$8,2,FALSE),"")</f>
        <v/>
      </c>
      <c r="N188" t="s">
        <v>1228</v>
      </c>
      <c r="O188" t="s">
        <v>1475</v>
      </c>
      <c r="Q188" t="s">
        <v>1466</v>
      </c>
      <c r="R188" t="s">
        <v>1501</v>
      </c>
      <c r="S188" t="s">
        <v>1476</v>
      </c>
      <c r="T188" t="s">
        <v>1467</v>
      </c>
      <c r="V188" t="s">
        <v>1469</v>
      </c>
      <c r="Z188" t="s">
        <v>1477</v>
      </c>
      <c r="AA188">
        <v>30</v>
      </c>
      <c r="AB188" s="10">
        <f t="shared" si="6"/>
        <v>-30</v>
      </c>
      <c r="AC188" s="10" t="str">
        <f t="shared" si="7"/>
        <v>-30 - -21%</v>
      </c>
      <c r="AD188">
        <v>600</v>
      </c>
      <c r="AE188">
        <f t="shared" si="8"/>
        <v>-600</v>
      </c>
      <c r="AF188" t="s">
        <v>1228</v>
      </c>
      <c r="AH188" t="s">
        <v>1489</v>
      </c>
      <c r="AM188" t="s">
        <v>1228</v>
      </c>
      <c r="AN188" t="s">
        <v>1197</v>
      </c>
      <c r="AQ188" t="s">
        <v>1496</v>
      </c>
      <c r="AR188" t="s">
        <v>1479</v>
      </c>
      <c r="AS188" t="s">
        <v>1505</v>
      </c>
      <c r="AT188" t="s">
        <v>1510</v>
      </c>
      <c r="AU188" t="s">
        <v>1518</v>
      </c>
      <c r="AV188" t="s">
        <v>1480</v>
      </c>
      <c r="AX188" t="s">
        <v>1512</v>
      </c>
      <c r="BA188" s="10">
        <v>33.29003</v>
      </c>
      <c r="BB188">
        <v>0</v>
      </c>
    </row>
    <row r="189" spans="1:54" ht="15">
      <c r="A189">
        <v>11574667301</v>
      </c>
      <c r="B189" t="s">
        <v>1577</v>
      </c>
      <c r="C189" t="s">
        <v>1461</v>
      </c>
      <c r="E189" t="s">
        <v>1216</v>
      </c>
      <c r="F189" t="s">
        <v>129</v>
      </c>
      <c r="G189">
        <v>100</v>
      </c>
      <c r="H189" t="s">
        <v>1544</v>
      </c>
      <c r="I189">
        <v>2</v>
      </c>
      <c r="J189">
        <v>2</v>
      </c>
      <c r="K189">
        <v>1</v>
      </c>
      <c r="L189" t="s">
        <v>1499</v>
      </c>
      <c r="M189">
        <f>_xlfn.IFNA(VLOOKUP(L189,'Lookup Tables'!$A$2:$B$8,2,FALSE),"")</f>
        <v>15</v>
      </c>
      <c r="N189" t="s">
        <v>1228</v>
      </c>
      <c r="S189" t="s">
        <v>1476</v>
      </c>
      <c r="U189" t="s">
        <v>1468</v>
      </c>
      <c r="V189" t="s">
        <v>1469</v>
      </c>
      <c r="Z189" t="s">
        <v>1477</v>
      </c>
      <c r="AA189">
        <v>5</v>
      </c>
      <c r="AB189" s="10">
        <f t="shared" si="6"/>
        <v>-5</v>
      </c>
      <c r="AC189" s="10" t="str">
        <f t="shared" si="7"/>
        <v>-10 - -1%</v>
      </c>
      <c r="AD189">
        <v>5000</v>
      </c>
      <c r="AE189">
        <f t="shared" si="8"/>
        <v>-5000</v>
      </c>
      <c r="AF189" t="s">
        <v>1228</v>
      </c>
      <c r="AL189" t="s">
        <v>1524</v>
      </c>
      <c r="AM189" t="s">
        <v>1197</v>
      </c>
      <c r="AN189" t="s">
        <v>1197</v>
      </c>
      <c r="AQ189" t="s">
        <v>1496</v>
      </c>
      <c r="AR189" t="s">
        <v>1479</v>
      </c>
      <c r="AS189" t="s">
        <v>1505</v>
      </c>
      <c r="AZ189" t="s">
        <v>1578</v>
      </c>
      <c r="BA189" s="10">
        <v>4.178794</v>
      </c>
      <c r="BB189">
        <v>0</v>
      </c>
    </row>
    <row r="190" spans="1:54" ht="15">
      <c r="A190">
        <v>11574723326</v>
      </c>
      <c r="B190" t="s">
        <v>1572</v>
      </c>
      <c r="C190" t="s">
        <v>1461</v>
      </c>
      <c r="E190" t="s">
        <v>1472</v>
      </c>
      <c r="F190" t="s">
        <v>129</v>
      </c>
      <c r="G190">
        <v>1</v>
      </c>
      <c r="H190" t="s">
        <v>1491</v>
      </c>
      <c r="I190">
        <v>0</v>
      </c>
      <c r="J190">
        <v>2</v>
      </c>
      <c r="K190">
        <v>0</v>
      </c>
      <c r="L190" t="s">
        <v>1488</v>
      </c>
      <c r="M190" t="str">
        <f>_xlfn.IFNA(VLOOKUP(L190,'Lookup Tables'!$A$2:$B$8,2,FALSE),"")</f>
        <v/>
      </c>
      <c r="N190" t="s">
        <v>1487</v>
      </c>
      <c r="AB190" s="10">
        <f t="shared" si="6"/>
        <v>0</v>
      </c>
      <c r="AC190" s="10" t="str">
        <f t="shared" si="7"/>
        <v>0 - 9%</v>
      </c>
      <c r="AE190" t="str">
        <f t="shared" si="8"/>
        <v/>
      </c>
      <c r="AF190" t="s">
        <v>1197</v>
      </c>
      <c r="AJ190" t="s">
        <v>1498</v>
      </c>
      <c r="AM190" t="s">
        <v>1502</v>
      </c>
      <c r="AN190" t="s">
        <v>1197</v>
      </c>
      <c r="AY190" t="s">
        <v>1487</v>
      </c>
      <c r="BA190" s="10">
        <v>22.36246399</v>
      </c>
      <c r="BB190">
        <v>0</v>
      </c>
    </row>
    <row r="191" spans="1:54" ht="15">
      <c r="A191">
        <v>11575473906</v>
      </c>
      <c r="B191" t="s">
        <v>1570</v>
      </c>
      <c r="C191" t="s">
        <v>1517</v>
      </c>
      <c r="E191" t="s">
        <v>1216</v>
      </c>
      <c r="F191" t="s">
        <v>117</v>
      </c>
      <c r="G191">
        <v>10</v>
      </c>
      <c r="H191" t="s">
        <v>1491</v>
      </c>
      <c r="I191">
        <v>0</v>
      </c>
      <c r="J191">
        <v>2</v>
      </c>
      <c r="K191">
        <v>0</v>
      </c>
      <c r="L191" t="s">
        <v>1474</v>
      </c>
      <c r="M191">
        <f>_xlfn.IFNA(VLOOKUP(L191,'Lookup Tables'!$A$2:$B$8,2,FALSE),"")</f>
        <v>9</v>
      </c>
      <c r="N191" t="s">
        <v>1228</v>
      </c>
      <c r="O191" t="s">
        <v>1475</v>
      </c>
      <c r="R191" t="s">
        <v>1501</v>
      </c>
      <c r="S191" t="s">
        <v>1476</v>
      </c>
      <c r="V191" t="s">
        <v>1469</v>
      </c>
      <c r="Z191" t="s">
        <v>1477</v>
      </c>
      <c r="AA191">
        <v>15</v>
      </c>
      <c r="AB191" s="10">
        <f t="shared" si="6"/>
        <v>-15</v>
      </c>
      <c r="AC191" s="10" t="str">
        <f t="shared" si="7"/>
        <v>-20 - -11%</v>
      </c>
      <c r="AD191">
        <v>2400</v>
      </c>
      <c r="AE191">
        <f t="shared" si="8"/>
        <v>-2400</v>
      </c>
      <c r="AF191" t="s">
        <v>1228</v>
      </c>
      <c r="AL191" t="s">
        <v>1525</v>
      </c>
      <c r="AM191" t="s">
        <v>1197</v>
      </c>
      <c r="AN191" t="s">
        <v>1228</v>
      </c>
      <c r="AP191" t="s">
        <v>1529</v>
      </c>
      <c r="AX191" t="s">
        <v>1512</v>
      </c>
      <c r="AZ191" t="s">
        <v>1579</v>
      </c>
      <c r="BA191" s="10">
        <v>24.78991597</v>
      </c>
      <c r="BB191">
        <v>0</v>
      </c>
    </row>
    <row r="192" spans="1:54" ht="15">
      <c r="A192">
        <v>11575713035</v>
      </c>
      <c r="B192" t="s">
        <v>1572</v>
      </c>
      <c r="C192" t="s">
        <v>1461</v>
      </c>
      <c r="E192" t="s">
        <v>1472</v>
      </c>
      <c r="F192" t="s">
        <v>129</v>
      </c>
      <c r="G192">
        <v>97</v>
      </c>
      <c r="H192" t="s">
        <v>1544</v>
      </c>
      <c r="I192">
        <v>1</v>
      </c>
      <c r="J192">
        <v>1</v>
      </c>
      <c r="K192">
        <v>1</v>
      </c>
      <c r="L192" t="s">
        <v>1499</v>
      </c>
      <c r="M192">
        <f>_xlfn.IFNA(VLOOKUP(L192,'Lookup Tables'!$A$2:$B$8,2,FALSE),"")</f>
        <v>15</v>
      </c>
      <c r="N192" t="s">
        <v>1487</v>
      </c>
      <c r="AB192" s="10">
        <f t="shared" si="6"/>
        <v>0</v>
      </c>
      <c r="AC192" s="10" t="str">
        <f t="shared" si="7"/>
        <v>0 - 9%</v>
      </c>
      <c r="AE192" t="str">
        <f t="shared" si="8"/>
        <v/>
      </c>
      <c r="AF192" t="s">
        <v>1228</v>
      </c>
      <c r="AI192" t="s">
        <v>1500</v>
      </c>
      <c r="AM192" t="s">
        <v>1197</v>
      </c>
      <c r="AN192" t="s">
        <v>1197</v>
      </c>
      <c r="AQ192" t="s">
        <v>1496</v>
      </c>
      <c r="AR192" t="s">
        <v>1479</v>
      </c>
      <c r="AS192" t="s">
        <v>1505</v>
      </c>
      <c r="AY192" t="s">
        <v>1487</v>
      </c>
      <c r="BA192" s="10">
        <v>4.024767802</v>
      </c>
      <c r="BB192">
        <v>0</v>
      </c>
    </row>
    <row r="193" spans="1:54" ht="15">
      <c r="A193">
        <v>11575792051</v>
      </c>
      <c r="B193" t="s">
        <v>1572</v>
      </c>
      <c r="C193" t="s">
        <v>1461</v>
      </c>
      <c r="E193" t="s">
        <v>1216</v>
      </c>
      <c r="F193" t="s">
        <v>129</v>
      </c>
      <c r="G193">
        <v>3</v>
      </c>
      <c r="H193" t="s">
        <v>1491</v>
      </c>
      <c r="I193">
        <v>0</v>
      </c>
      <c r="J193">
        <v>1</v>
      </c>
      <c r="K193">
        <v>1</v>
      </c>
      <c r="L193" t="s">
        <v>1474</v>
      </c>
      <c r="M193">
        <f>_xlfn.IFNA(VLOOKUP(L193,'Lookup Tables'!$A$2:$B$8,2,FALSE),"")</f>
        <v>9</v>
      </c>
      <c r="N193" t="s">
        <v>1487</v>
      </c>
      <c r="AB193" s="10">
        <f t="shared" si="6"/>
        <v>0</v>
      </c>
      <c r="AC193" s="10" t="str">
        <f t="shared" si="7"/>
        <v>0 - 9%</v>
      </c>
      <c r="AE193" t="str">
        <f t="shared" si="8"/>
        <v/>
      </c>
      <c r="AF193" t="s">
        <v>1228</v>
      </c>
      <c r="AH193" t="s">
        <v>1489</v>
      </c>
      <c r="AL193" t="s">
        <v>1525</v>
      </c>
      <c r="AM193" t="s">
        <v>1197</v>
      </c>
      <c r="AN193" t="s">
        <v>1197</v>
      </c>
      <c r="AT193" t="s">
        <v>1510</v>
      </c>
      <c r="AU193" t="s">
        <v>1518</v>
      </c>
      <c r="BA193" s="10">
        <v>20.88607595</v>
      </c>
      <c r="BB193">
        <v>0</v>
      </c>
    </row>
    <row r="194" spans="1:54" ht="15">
      <c r="A194">
        <v>11575809911</v>
      </c>
      <c r="B194" t="s">
        <v>1570</v>
      </c>
      <c r="C194" t="s">
        <v>1461</v>
      </c>
      <c r="E194" t="s">
        <v>1472</v>
      </c>
      <c r="F194" t="s">
        <v>117</v>
      </c>
      <c r="G194">
        <v>10</v>
      </c>
      <c r="H194" t="s">
        <v>1491</v>
      </c>
      <c r="I194">
        <v>0</v>
      </c>
      <c r="J194">
        <v>2</v>
      </c>
      <c r="K194">
        <v>0</v>
      </c>
      <c r="L194" t="s">
        <v>1488</v>
      </c>
      <c r="M194" t="str">
        <f>_xlfn.IFNA(VLOOKUP(L194,'Lookup Tables'!$A$2:$B$8,2,FALSE),"")</f>
        <v/>
      </c>
      <c r="N194" t="s">
        <v>1228</v>
      </c>
      <c r="S194" t="s">
        <v>1476</v>
      </c>
      <c r="Y194" t="s">
        <v>1519</v>
      </c>
      <c r="Z194" t="s">
        <v>1477</v>
      </c>
      <c r="AB194" s="10" t="str">
        <f aca="true" t="shared" si="9" ref="AB194:AB257">IF(AND(Z194="Decrease",AA194&lt;&gt;""),-AA194,IF(AND(ISBLANK(AA194),OR(N194="No",N194="Not Sure",Z194="No change")),0,IF(ISBLANK(AA194),"",AA194)))</f>
        <v/>
      </c>
      <c r="AC194" s="10" t="str">
        <f aca="true" t="shared" si="10" ref="AC194:AC257">_xlfn.IFERROR(_XLFN.CONCAT(_xlfn.FLOOR.MATH(AB194,10)," - ",_xlfn.FLOOR.MATH(AB194+10,10)-1,"%"),"")</f>
        <v/>
      </c>
      <c r="AE194" t="str">
        <f aca="true" t="shared" si="11" ref="AE194:AE257">IF(ISBLANK(AD194),"",IF(Z194="Decrease",-AD194,AD194))</f>
        <v/>
      </c>
      <c r="AF194" t="s">
        <v>1228</v>
      </c>
      <c r="AH194" t="s">
        <v>1489</v>
      </c>
      <c r="AM194" t="s">
        <v>1197</v>
      </c>
      <c r="AN194" t="s">
        <v>1487</v>
      </c>
      <c r="AT194" t="s">
        <v>1510</v>
      </c>
      <c r="BA194" s="10">
        <v>16.05769231</v>
      </c>
      <c r="BB194">
        <v>0</v>
      </c>
    </row>
    <row r="195" spans="1:54" ht="15">
      <c r="A195">
        <v>11575979747</v>
      </c>
      <c r="B195" t="s">
        <v>1514</v>
      </c>
      <c r="C195" t="s">
        <v>1461</v>
      </c>
      <c r="E195" t="s">
        <v>1216</v>
      </c>
      <c r="F195" t="s">
        <v>117</v>
      </c>
      <c r="G195">
        <v>8</v>
      </c>
      <c r="H195" t="s">
        <v>1491</v>
      </c>
      <c r="I195">
        <v>10</v>
      </c>
      <c r="J195">
        <v>1</v>
      </c>
      <c r="K195">
        <v>1</v>
      </c>
      <c r="L195" t="s">
        <v>1464</v>
      </c>
      <c r="M195">
        <f>_xlfn.IFNA(VLOOKUP(L195,'Lookup Tables'!$A$2:$B$8,2,FALSE),"")</f>
        <v>1</v>
      </c>
      <c r="N195" t="s">
        <v>1228</v>
      </c>
      <c r="O195" t="s">
        <v>1475</v>
      </c>
      <c r="R195" t="s">
        <v>1501</v>
      </c>
      <c r="S195" t="s">
        <v>1476</v>
      </c>
      <c r="U195" t="s">
        <v>1468</v>
      </c>
      <c r="V195" t="s">
        <v>1469</v>
      </c>
      <c r="Z195" t="s">
        <v>1477</v>
      </c>
      <c r="AA195">
        <v>20</v>
      </c>
      <c r="AB195" s="10">
        <f t="shared" si="9"/>
        <v>-20</v>
      </c>
      <c r="AC195" s="10" t="str">
        <f t="shared" si="10"/>
        <v>-20 - -11%</v>
      </c>
      <c r="AD195">
        <v>20000</v>
      </c>
      <c r="AE195">
        <f t="shared" si="11"/>
        <v>-20000</v>
      </c>
      <c r="AF195" t="s">
        <v>1228</v>
      </c>
      <c r="AG195" t="s">
        <v>1485</v>
      </c>
      <c r="AH195" t="s">
        <v>1489</v>
      </c>
      <c r="AI195" t="s">
        <v>1500</v>
      </c>
      <c r="AM195" t="s">
        <v>1228</v>
      </c>
      <c r="AN195" t="s">
        <v>1228</v>
      </c>
      <c r="AO195" t="s">
        <v>1531</v>
      </c>
      <c r="AP195" t="s">
        <v>1495</v>
      </c>
      <c r="AQ195" t="s">
        <v>1496</v>
      </c>
      <c r="AR195" t="s">
        <v>1479</v>
      </c>
      <c r="AT195" t="s">
        <v>1510</v>
      </c>
      <c r="AU195" t="s">
        <v>1518</v>
      </c>
      <c r="BA195" s="10">
        <v>27.20478326</v>
      </c>
      <c r="BB195">
        <v>0</v>
      </c>
    </row>
    <row r="196" spans="1:54" ht="15">
      <c r="A196">
        <v>11576049757</v>
      </c>
      <c r="B196" t="s">
        <v>1490</v>
      </c>
      <c r="C196" t="s">
        <v>1461</v>
      </c>
      <c r="E196" t="s">
        <v>1472</v>
      </c>
      <c r="F196" t="s">
        <v>117</v>
      </c>
      <c r="G196">
        <v>15</v>
      </c>
      <c r="H196" t="s">
        <v>1482</v>
      </c>
      <c r="I196">
        <v>2</v>
      </c>
      <c r="J196">
        <v>1</v>
      </c>
      <c r="K196">
        <v>0</v>
      </c>
      <c r="L196" t="s">
        <v>1474</v>
      </c>
      <c r="M196">
        <f>_xlfn.IFNA(VLOOKUP(L196,'Lookup Tables'!$A$2:$B$8,2,FALSE),"")</f>
        <v>9</v>
      </c>
      <c r="N196" t="s">
        <v>1197</v>
      </c>
      <c r="AB196" s="10">
        <f t="shared" si="9"/>
        <v>0</v>
      </c>
      <c r="AC196" s="10" t="str">
        <f t="shared" si="10"/>
        <v>0 - 9%</v>
      </c>
      <c r="AE196" t="str">
        <f t="shared" si="11"/>
        <v/>
      </c>
      <c r="AF196" t="s">
        <v>1228</v>
      </c>
      <c r="AH196" t="s">
        <v>1489</v>
      </c>
      <c r="AM196" t="s">
        <v>1197</v>
      </c>
      <c r="AN196" t="s">
        <v>1197</v>
      </c>
      <c r="AY196" t="s">
        <v>1487</v>
      </c>
      <c r="BA196" s="10">
        <v>0</v>
      </c>
      <c r="BB196">
        <v>0</v>
      </c>
    </row>
    <row r="197" spans="1:54" ht="15">
      <c r="A197">
        <v>11576057893</v>
      </c>
      <c r="B197" t="s">
        <v>1481</v>
      </c>
      <c r="C197" t="s">
        <v>1461</v>
      </c>
      <c r="E197" t="s">
        <v>1472</v>
      </c>
      <c r="F197" t="s">
        <v>117</v>
      </c>
      <c r="G197">
        <v>20</v>
      </c>
      <c r="H197" t="s">
        <v>1482</v>
      </c>
      <c r="I197">
        <v>3</v>
      </c>
      <c r="J197">
        <v>0</v>
      </c>
      <c r="K197">
        <v>0</v>
      </c>
      <c r="L197" t="s">
        <v>1474</v>
      </c>
      <c r="M197">
        <f>_xlfn.IFNA(VLOOKUP(L197,'Lookup Tables'!$A$2:$B$8,2,FALSE),"")</f>
        <v>9</v>
      </c>
      <c r="N197" t="s">
        <v>1228</v>
      </c>
      <c r="S197" t="s">
        <v>1476</v>
      </c>
      <c r="U197" t="s">
        <v>1468</v>
      </c>
      <c r="Z197" t="s">
        <v>1477</v>
      </c>
      <c r="AA197">
        <v>7</v>
      </c>
      <c r="AB197" s="10">
        <f t="shared" si="9"/>
        <v>-7</v>
      </c>
      <c r="AC197" s="10" t="str">
        <f t="shared" si="10"/>
        <v>-10 - -1%</v>
      </c>
      <c r="AD197">
        <v>2489</v>
      </c>
      <c r="AE197">
        <f t="shared" si="11"/>
        <v>-2489</v>
      </c>
      <c r="AF197" t="s">
        <v>1228</v>
      </c>
      <c r="AI197" t="s">
        <v>1500</v>
      </c>
      <c r="AM197" t="s">
        <v>1197</v>
      </c>
      <c r="AN197" t="s">
        <v>1487</v>
      </c>
      <c r="AQ197" t="s">
        <v>1496</v>
      </c>
      <c r="AR197" t="s">
        <v>1479</v>
      </c>
      <c r="AS197" t="s">
        <v>1505</v>
      </c>
      <c r="BA197" s="10">
        <v>30.24282561</v>
      </c>
      <c r="BB197">
        <v>0</v>
      </c>
    </row>
    <row r="198" spans="1:54" ht="15">
      <c r="A198">
        <v>11576086414</v>
      </c>
      <c r="B198" t="s">
        <v>1521</v>
      </c>
      <c r="C198" t="s">
        <v>1461</v>
      </c>
      <c r="E198" t="s">
        <v>1216</v>
      </c>
      <c r="F198" t="s">
        <v>122</v>
      </c>
      <c r="G198">
        <v>100</v>
      </c>
      <c r="H198" t="s">
        <v>1544</v>
      </c>
      <c r="I198">
        <v>14</v>
      </c>
      <c r="J198">
        <v>1</v>
      </c>
      <c r="K198">
        <v>1</v>
      </c>
      <c r="L198" t="s">
        <v>1464</v>
      </c>
      <c r="M198">
        <f>_xlfn.IFNA(VLOOKUP(L198,'Lookup Tables'!$A$2:$B$8,2,FALSE),"")</f>
        <v>1</v>
      </c>
      <c r="N198" t="s">
        <v>1228</v>
      </c>
      <c r="O198" t="s">
        <v>1475</v>
      </c>
      <c r="P198" t="s">
        <v>1465</v>
      </c>
      <c r="Q198" t="s">
        <v>1466</v>
      </c>
      <c r="R198" t="s">
        <v>1501</v>
      </c>
      <c r="S198" t="s">
        <v>1476</v>
      </c>
      <c r="T198" t="s">
        <v>1467</v>
      </c>
      <c r="U198" t="s">
        <v>1468</v>
      </c>
      <c r="V198" t="s">
        <v>1469</v>
      </c>
      <c r="Z198" t="s">
        <v>1477</v>
      </c>
      <c r="AA198">
        <v>50</v>
      </c>
      <c r="AB198" s="10">
        <f t="shared" si="9"/>
        <v>-50</v>
      </c>
      <c r="AC198" s="10" t="str">
        <f t="shared" si="10"/>
        <v>-50 - -41%</v>
      </c>
      <c r="AD198">
        <v>30000</v>
      </c>
      <c r="AE198">
        <f t="shared" si="11"/>
        <v>-30000</v>
      </c>
      <c r="AF198" t="s">
        <v>1228</v>
      </c>
      <c r="AI198" t="s">
        <v>1500</v>
      </c>
      <c r="AM198" t="s">
        <v>1197</v>
      </c>
      <c r="AN198" t="s">
        <v>1197</v>
      </c>
      <c r="AR198" t="s">
        <v>1479</v>
      </c>
      <c r="AT198" t="s">
        <v>1510</v>
      </c>
      <c r="AU198" t="s">
        <v>1518</v>
      </c>
      <c r="BA198" s="10">
        <v>42.49471459</v>
      </c>
      <c r="BB198">
        <v>0</v>
      </c>
    </row>
    <row r="199" spans="1:54" ht="15">
      <c r="A199">
        <v>11576116068</v>
      </c>
      <c r="B199" t="s">
        <v>1481</v>
      </c>
      <c r="C199" t="s">
        <v>1461</v>
      </c>
      <c r="E199" t="s">
        <v>1216</v>
      </c>
      <c r="F199" t="s">
        <v>117</v>
      </c>
      <c r="G199">
        <v>38</v>
      </c>
      <c r="H199" t="s">
        <v>1493</v>
      </c>
      <c r="I199">
        <v>9</v>
      </c>
      <c r="J199">
        <v>0</v>
      </c>
      <c r="K199">
        <v>0</v>
      </c>
      <c r="L199" t="s">
        <v>1483</v>
      </c>
      <c r="M199">
        <f>_xlfn.IFNA(VLOOKUP(L199,'Lookup Tables'!$A$2:$B$8,2,FALSE),"")</f>
        <v>4</v>
      </c>
      <c r="N199" t="s">
        <v>1228</v>
      </c>
      <c r="O199" t="s">
        <v>1475</v>
      </c>
      <c r="P199" t="s">
        <v>1465</v>
      </c>
      <c r="Q199" t="s">
        <v>1466</v>
      </c>
      <c r="R199" t="s">
        <v>1501</v>
      </c>
      <c r="S199" t="s">
        <v>1476</v>
      </c>
      <c r="T199" t="s">
        <v>1467</v>
      </c>
      <c r="U199" t="s">
        <v>1468</v>
      </c>
      <c r="V199" t="s">
        <v>1469</v>
      </c>
      <c r="Z199" t="s">
        <v>1477</v>
      </c>
      <c r="AA199">
        <v>14</v>
      </c>
      <c r="AB199" s="10">
        <f t="shared" si="9"/>
        <v>-14</v>
      </c>
      <c r="AC199" s="10" t="str">
        <f t="shared" si="10"/>
        <v>-20 - -11%</v>
      </c>
      <c r="AD199">
        <v>19213</v>
      </c>
      <c r="AE199">
        <f t="shared" si="11"/>
        <v>-19213</v>
      </c>
      <c r="AF199" t="s">
        <v>1228</v>
      </c>
      <c r="AH199" t="s">
        <v>1489</v>
      </c>
      <c r="AN199" t="s">
        <v>1197</v>
      </c>
      <c r="AT199" t="s">
        <v>1510</v>
      </c>
      <c r="BA199" s="10">
        <v>11.90824793</v>
      </c>
      <c r="BB199">
        <v>0</v>
      </c>
    </row>
    <row r="200" spans="1:54" ht="15">
      <c r="A200">
        <v>11576118982</v>
      </c>
      <c r="B200" t="s">
        <v>1575</v>
      </c>
      <c r="C200" t="s">
        <v>1461</v>
      </c>
      <c r="E200" t="s">
        <v>1216</v>
      </c>
      <c r="F200" t="s">
        <v>117</v>
      </c>
      <c r="G200">
        <v>10</v>
      </c>
      <c r="H200" t="s">
        <v>1491</v>
      </c>
      <c r="I200">
        <v>5</v>
      </c>
      <c r="J200">
        <v>3</v>
      </c>
      <c r="K200">
        <v>1</v>
      </c>
      <c r="L200" t="s">
        <v>1474</v>
      </c>
      <c r="M200">
        <f>_xlfn.IFNA(VLOOKUP(L200,'Lookup Tables'!$A$2:$B$8,2,FALSE),"")</f>
        <v>9</v>
      </c>
      <c r="N200" t="s">
        <v>1228</v>
      </c>
      <c r="O200" t="s">
        <v>1475</v>
      </c>
      <c r="P200" t="s">
        <v>1465</v>
      </c>
      <c r="Q200" t="s">
        <v>1466</v>
      </c>
      <c r="S200" t="s">
        <v>1476</v>
      </c>
      <c r="T200" t="s">
        <v>1467</v>
      </c>
      <c r="Z200" t="s">
        <v>1523</v>
      </c>
      <c r="AB200" s="10">
        <f t="shared" si="9"/>
        <v>0</v>
      </c>
      <c r="AC200" s="10" t="str">
        <f t="shared" si="10"/>
        <v>0 - 9%</v>
      </c>
      <c r="AE200" t="str">
        <f t="shared" si="11"/>
        <v/>
      </c>
      <c r="AF200" t="s">
        <v>1228</v>
      </c>
      <c r="AG200" t="s">
        <v>1485</v>
      </c>
      <c r="AM200" t="s">
        <v>1197</v>
      </c>
      <c r="AN200" t="s">
        <v>1197</v>
      </c>
      <c r="AQ200" t="s">
        <v>1496</v>
      </c>
      <c r="AR200" t="s">
        <v>1479</v>
      </c>
      <c r="AS200" t="s">
        <v>1505</v>
      </c>
      <c r="AT200" t="s">
        <v>1510</v>
      </c>
      <c r="AV200" t="s">
        <v>1480</v>
      </c>
      <c r="BA200" s="10">
        <v>43.86920981</v>
      </c>
      <c r="BB200">
        <v>0</v>
      </c>
    </row>
    <row r="201" spans="1:54" ht="15">
      <c r="A201">
        <v>11576129571</v>
      </c>
      <c r="B201" t="s">
        <v>1565</v>
      </c>
      <c r="C201" t="s">
        <v>1461</v>
      </c>
      <c r="E201" t="s">
        <v>1492</v>
      </c>
      <c r="F201" t="s">
        <v>117</v>
      </c>
      <c r="I201">
        <v>0</v>
      </c>
      <c r="J201">
        <v>1</v>
      </c>
      <c r="K201">
        <v>1</v>
      </c>
      <c r="L201" t="s">
        <v>1483</v>
      </c>
      <c r="M201">
        <f>_xlfn.IFNA(VLOOKUP(L201,'Lookup Tables'!$A$2:$B$8,2,FALSE),"")</f>
        <v>4</v>
      </c>
      <c r="N201" t="s">
        <v>1197</v>
      </c>
      <c r="AB201" s="10">
        <f t="shared" si="9"/>
        <v>0</v>
      </c>
      <c r="AC201" s="10" t="str">
        <f t="shared" si="10"/>
        <v>0 - 9%</v>
      </c>
      <c r="AE201" t="str">
        <f t="shared" si="11"/>
        <v/>
      </c>
      <c r="AF201" t="s">
        <v>1228</v>
      </c>
      <c r="AH201" t="s">
        <v>1489</v>
      </c>
      <c r="AM201" t="s">
        <v>1197</v>
      </c>
      <c r="AN201" t="s">
        <v>1197</v>
      </c>
      <c r="AY201" t="s">
        <v>1487</v>
      </c>
      <c r="BA201" s="10">
        <v>13.55932203</v>
      </c>
      <c r="BB201">
        <v>0</v>
      </c>
    </row>
    <row r="202" spans="1:54" ht="15">
      <c r="A202">
        <v>11576138881</v>
      </c>
      <c r="B202" t="s">
        <v>1490</v>
      </c>
      <c r="C202" t="s">
        <v>1461</v>
      </c>
      <c r="E202" t="s">
        <v>1472</v>
      </c>
      <c r="F202" t="s">
        <v>117</v>
      </c>
      <c r="G202">
        <v>0</v>
      </c>
      <c r="H202" t="s">
        <v>1497</v>
      </c>
      <c r="I202">
        <v>0</v>
      </c>
      <c r="J202">
        <v>2</v>
      </c>
      <c r="K202">
        <v>0</v>
      </c>
      <c r="L202" t="s">
        <v>1488</v>
      </c>
      <c r="M202" t="str">
        <f>_xlfn.IFNA(VLOOKUP(L202,'Lookup Tables'!$A$2:$B$8,2,FALSE),"")</f>
        <v/>
      </c>
      <c r="N202" t="s">
        <v>1197</v>
      </c>
      <c r="AB202" s="10">
        <f t="shared" si="9"/>
        <v>0</v>
      </c>
      <c r="AC202" s="10" t="str">
        <f t="shared" si="10"/>
        <v>0 - 9%</v>
      </c>
      <c r="AE202" t="str">
        <f t="shared" si="11"/>
        <v/>
      </c>
      <c r="AF202" t="s">
        <v>1197</v>
      </c>
      <c r="AJ202" t="s">
        <v>1498</v>
      </c>
      <c r="AM202" t="s">
        <v>1197</v>
      </c>
      <c r="AN202" t="s">
        <v>1197</v>
      </c>
      <c r="AY202" t="s">
        <v>1487</v>
      </c>
      <c r="BA202" s="10">
        <v>14.99627</v>
      </c>
      <c r="BB202">
        <v>0</v>
      </c>
    </row>
    <row r="203" spans="1:54" ht="15">
      <c r="A203">
        <v>11576163660</v>
      </c>
      <c r="B203" t="s">
        <v>1481</v>
      </c>
      <c r="C203" t="s">
        <v>1461</v>
      </c>
      <c r="E203" t="s">
        <v>1472</v>
      </c>
      <c r="F203" t="s">
        <v>117</v>
      </c>
      <c r="G203">
        <v>2</v>
      </c>
      <c r="H203" t="s">
        <v>1491</v>
      </c>
      <c r="I203">
        <v>0</v>
      </c>
      <c r="J203">
        <v>2</v>
      </c>
      <c r="K203">
        <v>0</v>
      </c>
      <c r="L203" t="s">
        <v>1499</v>
      </c>
      <c r="M203">
        <f>_xlfn.IFNA(VLOOKUP(L203,'Lookup Tables'!$A$2:$B$8,2,FALSE),"")</f>
        <v>15</v>
      </c>
      <c r="N203" t="s">
        <v>1228</v>
      </c>
      <c r="S203" t="s">
        <v>1476</v>
      </c>
      <c r="U203" t="s">
        <v>1468</v>
      </c>
      <c r="Z203" t="s">
        <v>1477</v>
      </c>
      <c r="AA203">
        <v>7</v>
      </c>
      <c r="AB203" s="10">
        <f t="shared" si="9"/>
        <v>-7</v>
      </c>
      <c r="AC203" s="10" t="str">
        <f t="shared" si="10"/>
        <v>-10 - -1%</v>
      </c>
      <c r="AD203">
        <v>726</v>
      </c>
      <c r="AE203">
        <f t="shared" si="11"/>
        <v>-726</v>
      </c>
      <c r="AF203" t="s">
        <v>1228</v>
      </c>
      <c r="AH203" t="s">
        <v>1489</v>
      </c>
      <c r="AM203" t="s">
        <v>1197</v>
      </c>
      <c r="AN203" t="s">
        <v>1197</v>
      </c>
      <c r="AR203" t="s">
        <v>1479</v>
      </c>
      <c r="AS203" t="s">
        <v>1505</v>
      </c>
      <c r="AT203" t="s">
        <v>1510</v>
      </c>
      <c r="BA203" s="10">
        <v>9.646962</v>
      </c>
      <c r="BB203">
        <v>0</v>
      </c>
    </row>
    <row r="204" spans="1:54" ht="15">
      <c r="A204">
        <v>11576168848</v>
      </c>
      <c r="B204" t="s">
        <v>1545</v>
      </c>
      <c r="C204" t="s">
        <v>1461</v>
      </c>
      <c r="E204" t="s">
        <v>1492</v>
      </c>
      <c r="F204" t="s">
        <v>129</v>
      </c>
      <c r="G204">
        <v>12</v>
      </c>
      <c r="H204" t="s">
        <v>1482</v>
      </c>
      <c r="I204">
        <v>0</v>
      </c>
      <c r="J204">
        <v>2</v>
      </c>
      <c r="K204">
        <v>0</v>
      </c>
      <c r="L204" t="s">
        <v>1488</v>
      </c>
      <c r="M204" t="str">
        <f>_xlfn.IFNA(VLOOKUP(L204,'Lookup Tables'!$A$2:$B$8,2,FALSE),"")</f>
        <v/>
      </c>
      <c r="N204" t="s">
        <v>1487</v>
      </c>
      <c r="AB204" s="10">
        <f t="shared" si="9"/>
        <v>0</v>
      </c>
      <c r="AC204" s="10" t="str">
        <f t="shared" si="10"/>
        <v>0 - 9%</v>
      </c>
      <c r="AE204" t="str">
        <f t="shared" si="11"/>
        <v/>
      </c>
      <c r="AF204" t="s">
        <v>1228</v>
      </c>
      <c r="AH204" t="s">
        <v>1489</v>
      </c>
      <c r="AI204" t="s">
        <v>1500</v>
      </c>
      <c r="AL204" t="s">
        <v>1525</v>
      </c>
      <c r="AM204" t="s">
        <v>1502</v>
      </c>
      <c r="AN204" t="s">
        <v>1487</v>
      </c>
      <c r="AY204" t="s">
        <v>1487</v>
      </c>
      <c r="BA204" s="10">
        <v>10.35548686</v>
      </c>
      <c r="BB204">
        <v>0</v>
      </c>
    </row>
    <row r="205" spans="1:54" ht="15">
      <c r="A205">
        <v>11576186277</v>
      </c>
      <c r="B205" t="s">
        <v>1490</v>
      </c>
      <c r="C205" t="s">
        <v>1504</v>
      </c>
      <c r="E205" t="s">
        <v>1472</v>
      </c>
      <c r="F205" t="s">
        <v>117</v>
      </c>
      <c r="G205">
        <v>7</v>
      </c>
      <c r="H205" t="s">
        <v>1491</v>
      </c>
      <c r="I205">
        <v>5</v>
      </c>
      <c r="J205">
        <v>0</v>
      </c>
      <c r="K205">
        <v>1</v>
      </c>
      <c r="L205" t="s">
        <v>1483</v>
      </c>
      <c r="M205">
        <f>_xlfn.IFNA(VLOOKUP(L205,'Lookup Tables'!$A$2:$B$8,2,FALSE),"")</f>
        <v>4</v>
      </c>
      <c r="N205" t="s">
        <v>1228</v>
      </c>
      <c r="O205" t="s">
        <v>1475</v>
      </c>
      <c r="P205" t="s">
        <v>1465</v>
      </c>
      <c r="Q205" t="s">
        <v>1466</v>
      </c>
      <c r="R205" t="s">
        <v>1501</v>
      </c>
      <c r="S205" t="s">
        <v>1476</v>
      </c>
      <c r="T205" t="s">
        <v>1467</v>
      </c>
      <c r="U205" t="s">
        <v>1468</v>
      </c>
      <c r="V205" t="s">
        <v>1469</v>
      </c>
      <c r="Z205" t="s">
        <v>1477</v>
      </c>
      <c r="AA205">
        <v>10</v>
      </c>
      <c r="AB205" s="10">
        <f t="shared" si="9"/>
        <v>-10</v>
      </c>
      <c r="AC205" s="10" t="str">
        <f t="shared" si="10"/>
        <v>-10 - -1%</v>
      </c>
      <c r="AD205">
        <v>4600</v>
      </c>
      <c r="AE205">
        <f t="shared" si="11"/>
        <v>-4600</v>
      </c>
      <c r="AK205" t="s">
        <v>1478</v>
      </c>
      <c r="AM205" t="s">
        <v>1197</v>
      </c>
      <c r="AN205" t="s">
        <v>1197</v>
      </c>
      <c r="AY205" t="s">
        <v>1487</v>
      </c>
      <c r="BB205">
        <v>0</v>
      </c>
    </row>
    <row r="206" spans="1:54" ht="15">
      <c r="A206">
        <v>11576243402</v>
      </c>
      <c r="B206" t="s">
        <v>1541</v>
      </c>
      <c r="C206" t="s">
        <v>1461</v>
      </c>
      <c r="D206" t="s">
        <v>1410</v>
      </c>
      <c r="E206" t="s">
        <v>1472</v>
      </c>
      <c r="F206" t="s">
        <v>129</v>
      </c>
      <c r="L206" t="s">
        <v>1478</v>
      </c>
      <c r="M206" t="str">
        <f>_xlfn.IFNA(VLOOKUP(L206,'Lookup Tables'!$A$2:$B$8,2,FALSE),"")</f>
        <v/>
      </c>
      <c r="N206" t="s">
        <v>1228</v>
      </c>
      <c r="AB206" s="10" t="str">
        <f t="shared" si="9"/>
        <v/>
      </c>
      <c r="AC206" s="10" t="str">
        <f t="shared" si="10"/>
        <v/>
      </c>
      <c r="AE206" t="str">
        <f t="shared" si="11"/>
        <v/>
      </c>
      <c r="BA206" s="10">
        <v>15.06849315</v>
      </c>
      <c r="BB206">
        <v>0</v>
      </c>
    </row>
    <row r="207" spans="1:54" ht="15">
      <c r="A207">
        <v>11576256046</v>
      </c>
      <c r="B207" t="s">
        <v>1481</v>
      </c>
      <c r="C207" t="s">
        <v>1461</v>
      </c>
      <c r="E207" t="s">
        <v>1472</v>
      </c>
      <c r="F207" t="s">
        <v>117</v>
      </c>
      <c r="G207">
        <v>20</v>
      </c>
      <c r="H207" t="s">
        <v>1482</v>
      </c>
      <c r="I207">
        <v>2</v>
      </c>
      <c r="J207">
        <v>0</v>
      </c>
      <c r="K207">
        <v>0</v>
      </c>
      <c r="L207" t="s">
        <v>1488</v>
      </c>
      <c r="M207" t="str">
        <f>_xlfn.IFNA(VLOOKUP(L207,'Lookup Tables'!$A$2:$B$8,2,FALSE),"")</f>
        <v/>
      </c>
      <c r="N207" t="s">
        <v>1228</v>
      </c>
      <c r="U207" t="s">
        <v>1468</v>
      </c>
      <c r="Z207" t="s">
        <v>1477</v>
      </c>
      <c r="AA207">
        <v>20</v>
      </c>
      <c r="AB207" s="10">
        <f t="shared" si="9"/>
        <v>-20</v>
      </c>
      <c r="AC207" s="10" t="str">
        <f t="shared" si="10"/>
        <v>-20 - -11%</v>
      </c>
      <c r="AD207">
        <v>8000</v>
      </c>
      <c r="AE207">
        <f t="shared" si="11"/>
        <v>-8000</v>
      </c>
      <c r="AF207" t="s">
        <v>1228</v>
      </c>
      <c r="AH207" t="s">
        <v>1489</v>
      </c>
      <c r="AM207" t="s">
        <v>1502</v>
      </c>
      <c r="AN207" t="s">
        <v>1228</v>
      </c>
      <c r="AO207" t="s">
        <v>1531</v>
      </c>
      <c r="AY207" t="s">
        <v>1487</v>
      </c>
      <c r="BA207" s="10">
        <v>22.57767549</v>
      </c>
      <c r="BB207">
        <v>0</v>
      </c>
    </row>
    <row r="208" spans="1:54" ht="15">
      <c r="A208">
        <v>11576446493</v>
      </c>
      <c r="B208" t="s">
        <v>1481</v>
      </c>
      <c r="C208" t="s">
        <v>1461</v>
      </c>
      <c r="E208" t="s">
        <v>1216</v>
      </c>
      <c r="F208" t="s">
        <v>117</v>
      </c>
      <c r="G208">
        <v>0</v>
      </c>
      <c r="H208" t="s">
        <v>1497</v>
      </c>
      <c r="I208">
        <v>2</v>
      </c>
      <c r="J208">
        <v>2</v>
      </c>
      <c r="K208">
        <v>0</v>
      </c>
      <c r="L208" t="s">
        <v>1499</v>
      </c>
      <c r="M208">
        <f>_xlfn.IFNA(VLOOKUP(L208,'Lookup Tables'!$A$2:$B$8,2,FALSE),"")</f>
        <v>15</v>
      </c>
      <c r="N208" t="s">
        <v>1197</v>
      </c>
      <c r="AB208" s="10">
        <f t="shared" si="9"/>
        <v>0</v>
      </c>
      <c r="AC208" s="10" t="str">
        <f t="shared" si="10"/>
        <v>0 - 9%</v>
      </c>
      <c r="AE208" t="str">
        <f t="shared" si="11"/>
        <v/>
      </c>
      <c r="AF208" t="s">
        <v>1228</v>
      </c>
      <c r="AH208" t="s">
        <v>1489</v>
      </c>
      <c r="AM208" t="s">
        <v>1197</v>
      </c>
      <c r="AN208" t="s">
        <v>1487</v>
      </c>
      <c r="AY208" t="s">
        <v>1487</v>
      </c>
      <c r="BA208" s="10">
        <v>21.98142415</v>
      </c>
      <c r="BB208">
        <v>0</v>
      </c>
    </row>
    <row r="209" spans="1:54" ht="15">
      <c r="A209">
        <v>11576446983</v>
      </c>
      <c r="B209" t="s">
        <v>1471</v>
      </c>
      <c r="C209" t="s">
        <v>1461</v>
      </c>
      <c r="E209" t="s">
        <v>1472</v>
      </c>
      <c r="F209" t="s">
        <v>117</v>
      </c>
      <c r="G209">
        <v>10</v>
      </c>
      <c r="H209" t="s">
        <v>1491</v>
      </c>
      <c r="I209">
        <v>0</v>
      </c>
      <c r="J209">
        <v>0</v>
      </c>
      <c r="K209">
        <v>1</v>
      </c>
      <c r="L209" t="s">
        <v>1499</v>
      </c>
      <c r="M209">
        <f>_xlfn.IFNA(VLOOKUP(L209,'Lookup Tables'!$A$2:$B$8,2,FALSE),"")</f>
        <v>15</v>
      </c>
      <c r="N209" t="s">
        <v>1228</v>
      </c>
      <c r="S209" t="s">
        <v>1476</v>
      </c>
      <c r="U209" t="s">
        <v>1468</v>
      </c>
      <c r="V209" t="s">
        <v>1469</v>
      </c>
      <c r="Z209" t="s">
        <v>1477</v>
      </c>
      <c r="AB209" s="10" t="str">
        <f t="shared" si="9"/>
        <v/>
      </c>
      <c r="AC209" s="10" t="str">
        <f t="shared" si="10"/>
        <v/>
      </c>
      <c r="AD209">
        <v>1000</v>
      </c>
      <c r="AE209">
        <f t="shared" si="11"/>
        <v>-1000</v>
      </c>
      <c r="AF209" t="s">
        <v>1228</v>
      </c>
      <c r="AH209" t="s">
        <v>1489</v>
      </c>
      <c r="AL209" t="s">
        <v>1515</v>
      </c>
      <c r="AM209" t="s">
        <v>1197</v>
      </c>
      <c r="AN209" t="s">
        <v>1197</v>
      </c>
      <c r="AO209" t="s">
        <v>1538</v>
      </c>
      <c r="AW209" t="s">
        <v>1511</v>
      </c>
      <c r="BA209" s="10">
        <v>8.024691358</v>
      </c>
      <c r="BB209">
        <v>0</v>
      </c>
    </row>
    <row r="210" spans="1:54" ht="15">
      <c r="A210">
        <v>11576481757</v>
      </c>
      <c r="B210" t="s">
        <v>1481</v>
      </c>
      <c r="C210" t="s">
        <v>1461</v>
      </c>
      <c r="E210" t="s">
        <v>1216</v>
      </c>
      <c r="F210" t="s">
        <v>129</v>
      </c>
      <c r="G210">
        <v>45</v>
      </c>
      <c r="H210" t="s">
        <v>1473</v>
      </c>
      <c r="I210">
        <v>2</v>
      </c>
      <c r="J210">
        <v>0</v>
      </c>
      <c r="K210">
        <v>0</v>
      </c>
      <c r="L210" t="s">
        <v>1499</v>
      </c>
      <c r="M210">
        <f>_xlfn.IFNA(VLOOKUP(L210,'Lookup Tables'!$A$2:$B$8,2,FALSE),"")</f>
        <v>15</v>
      </c>
      <c r="N210" t="s">
        <v>1197</v>
      </c>
      <c r="AB210" s="10">
        <f t="shared" si="9"/>
        <v>0</v>
      </c>
      <c r="AC210" s="10" t="str">
        <f t="shared" si="10"/>
        <v>0 - 9%</v>
      </c>
      <c r="AE210" t="str">
        <f t="shared" si="11"/>
        <v/>
      </c>
      <c r="AF210" t="s">
        <v>1228</v>
      </c>
      <c r="AH210" t="s">
        <v>1489</v>
      </c>
      <c r="AL210" t="s">
        <v>1554</v>
      </c>
      <c r="AM210" t="s">
        <v>1197</v>
      </c>
      <c r="AN210" t="s">
        <v>1197</v>
      </c>
      <c r="AY210" t="s">
        <v>1487</v>
      </c>
      <c r="BA210" s="10">
        <v>27.14285714</v>
      </c>
      <c r="BB210">
        <v>0</v>
      </c>
    </row>
    <row r="211" spans="1:54" ht="15">
      <c r="A211">
        <v>11576481919</v>
      </c>
      <c r="B211" t="s">
        <v>1532</v>
      </c>
      <c r="C211" t="s">
        <v>1504</v>
      </c>
      <c r="E211" t="s">
        <v>1472</v>
      </c>
      <c r="F211" t="s">
        <v>117</v>
      </c>
      <c r="G211">
        <v>3</v>
      </c>
      <c r="H211" t="s">
        <v>1491</v>
      </c>
      <c r="I211">
        <v>1</v>
      </c>
      <c r="J211">
        <v>1</v>
      </c>
      <c r="K211">
        <v>1</v>
      </c>
      <c r="L211" t="s">
        <v>1464</v>
      </c>
      <c r="M211">
        <f>_xlfn.IFNA(VLOOKUP(L211,'Lookup Tables'!$A$2:$B$8,2,FALSE),"")</f>
        <v>1</v>
      </c>
      <c r="N211" t="s">
        <v>1228</v>
      </c>
      <c r="O211" t="s">
        <v>1475</v>
      </c>
      <c r="S211" t="s">
        <v>1476</v>
      </c>
      <c r="T211" t="s">
        <v>1467</v>
      </c>
      <c r="W211" t="s">
        <v>1503</v>
      </c>
      <c r="Z211" t="s">
        <v>1523</v>
      </c>
      <c r="AA211">
        <v>0</v>
      </c>
      <c r="AB211" s="10">
        <f t="shared" si="9"/>
        <v>0</v>
      </c>
      <c r="AC211" s="10" t="str">
        <f t="shared" si="10"/>
        <v>0 - 9%</v>
      </c>
      <c r="AD211">
        <v>0</v>
      </c>
      <c r="AE211">
        <f t="shared" si="11"/>
        <v>0</v>
      </c>
      <c r="AF211" t="s">
        <v>1228</v>
      </c>
      <c r="AH211" t="s">
        <v>1489</v>
      </c>
      <c r="AM211" t="s">
        <v>1197</v>
      </c>
      <c r="AN211" t="s">
        <v>1197</v>
      </c>
      <c r="AT211" t="s">
        <v>1510</v>
      </c>
      <c r="BB211">
        <v>0</v>
      </c>
    </row>
    <row r="212" spans="1:54" ht="15">
      <c r="A212">
        <v>11576511702</v>
      </c>
      <c r="B212" t="s">
        <v>1575</v>
      </c>
      <c r="C212" t="s">
        <v>1504</v>
      </c>
      <c r="E212" t="s">
        <v>1472</v>
      </c>
      <c r="F212" t="s">
        <v>122</v>
      </c>
      <c r="G212">
        <v>5</v>
      </c>
      <c r="H212" t="s">
        <v>1491</v>
      </c>
      <c r="I212">
        <v>6</v>
      </c>
      <c r="J212">
        <v>1</v>
      </c>
      <c r="K212">
        <v>1</v>
      </c>
      <c r="L212" t="s">
        <v>1474</v>
      </c>
      <c r="M212">
        <f>_xlfn.IFNA(VLOOKUP(L212,'Lookup Tables'!$A$2:$B$8,2,FALSE),"")</f>
        <v>9</v>
      </c>
      <c r="N212" t="s">
        <v>1197</v>
      </c>
      <c r="AB212" s="10">
        <f t="shared" si="9"/>
        <v>0</v>
      </c>
      <c r="AC212" s="10" t="str">
        <f t="shared" si="10"/>
        <v>0 - 9%</v>
      </c>
      <c r="AE212" t="str">
        <f t="shared" si="11"/>
        <v/>
      </c>
      <c r="AF212" t="s">
        <v>1228</v>
      </c>
      <c r="AG212" t="s">
        <v>1485</v>
      </c>
      <c r="AH212" t="s">
        <v>1489</v>
      </c>
      <c r="AM212" t="s">
        <v>1197</v>
      </c>
      <c r="AN212" t="s">
        <v>1197</v>
      </c>
      <c r="AQ212" t="s">
        <v>1496</v>
      </c>
      <c r="AR212" t="s">
        <v>1479</v>
      </c>
      <c r="AT212" t="s">
        <v>1510</v>
      </c>
      <c r="BB212">
        <v>0</v>
      </c>
    </row>
    <row r="213" spans="1:54" ht="15">
      <c r="A213">
        <v>11576553938</v>
      </c>
      <c r="B213" t="s">
        <v>1481</v>
      </c>
      <c r="C213" t="s">
        <v>1461</v>
      </c>
      <c r="E213" t="s">
        <v>1216</v>
      </c>
      <c r="F213" t="s">
        <v>117</v>
      </c>
      <c r="G213">
        <v>10</v>
      </c>
      <c r="H213" t="s">
        <v>1491</v>
      </c>
      <c r="I213">
        <v>5</v>
      </c>
      <c r="J213">
        <v>1</v>
      </c>
      <c r="K213">
        <v>0</v>
      </c>
      <c r="L213" t="s">
        <v>1499</v>
      </c>
      <c r="M213">
        <f>_xlfn.IFNA(VLOOKUP(L213,'Lookup Tables'!$A$2:$B$8,2,FALSE),"")</f>
        <v>15</v>
      </c>
      <c r="N213" t="s">
        <v>1197</v>
      </c>
      <c r="AB213" s="10">
        <f t="shared" si="9"/>
        <v>0</v>
      </c>
      <c r="AC213" s="10" t="str">
        <f t="shared" si="10"/>
        <v>0 - 9%</v>
      </c>
      <c r="AE213" t="str">
        <f t="shared" si="11"/>
        <v/>
      </c>
      <c r="AF213" t="s">
        <v>1228</v>
      </c>
      <c r="AI213" t="s">
        <v>1500</v>
      </c>
      <c r="AL213" t="s">
        <v>1554</v>
      </c>
      <c r="AM213" t="s">
        <v>1197</v>
      </c>
      <c r="AN213" t="s">
        <v>1197</v>
      </c>
      <c r="AR213" t="s">
        <v>1479</v>
      </c>
      <c r="BA213" s="10">
        <v>23.1292517</v>
      </c>
      <c r="BB213">
        <v>0</v>
      </c>
    </row>
    <row r="214" spans="1:54" ht="15">
      <c r="A214">
        <v>11576556942</v>
      </c>
      <c r="B214" t="s">
        <v>1471</v>
      </c>
      <c r="C214" t="s">
        <v>1461</v>
      </c>
      <c r="E214" t="s">
        <v>1216</v>
      </c>
      <c r="F214" t="s">
        <v>122</v>
      </c>
      <c r="I214">
        <v>11</v>
      </c>
      <c r="J214">
        <v>2</v>
      </c>
      <c r="K214">
        <v>0</v>
      </c>
      <c r="L214" t="s">
        <v>1499</v>
      </c>
      <c r="M214">
        <f>_xlfn.IFNA(VLOOKUP(L214,'Lookup Tables'!$A$2:$B$8,2,FALSE),"")</f>
        <v>15</v>
      </c>
      <c r="N214" t="s">
        <v>1197</v>
      </c>
      <c r="AB214" s="10">
        <f t="shared" si="9"/>
        <v>0</v>
      </c>
      <c r="AC214" s="10" t="str">
        <f t="shared" si="10"/>
        <v>0 - 9%</v>
      </c>
      <c r="AE214" t="str">
        <f t="shared" si="11"/>
        <v/>
      </c>
      <c r="AF214" t="s">
        <v>1228</v>
      </c>
      <c r="AH214" t="s">
        <v>1489</v>
      </c>
      <c r="AM214" t="s">
        <v>1197</v>
      </c>
      <c r="AN214" t="s">
        <v>1197</v>
      </c>
      <c r="AY214" t="s">
        <v>1487</v>
      </c>
      <c r="BA214" s="10">
        <v>29.36444087</v>
      </c>
      <c r="BB214">
        <v>0</v>
      </c>
    </row>
    <row r="215" spans="1:54" ht="15">
      <c r="A215">
        <v>11576566815</v>
      </c>
      <c r="B215" t="s">
        <v>1506</v>
      </c>
      <c r="C215" t="s">
        <v>1504</v>
      </c>
      <c r="E215" t="s">
        <v>1472</v>
      </c>
      <c r="F215" t="s">
        <v>144</v>
      </c>
      <c r="I215">
        <v>23</v>
      </c>
      <c r="J215">
        <v>0</v>
      </c>
      <c r="K215">
        <v>0</v>
      </c>
      <c r="L215" t="s">
        <v>1499</v>
      </c>
      <c r="M215">
        <f>_xlfn.IFNA(VLOOKUP(L215,'Lookup Tables'!$A$2:$B$8,2,FALSE),"")</f>
        <v>15</v>
      </c>
      <c r="N215" t="s">
        <v>1228</v>
      </c>
      <c r="P215" t="s">
        <v>1465</v>
      </c>
      <c r="S215" t="s">
        <v>1476</v>
      </c>
      <c r="Z215" t="s">
        <v>1470</v>
      </c>
      <c r="AB215" s="10" t="str">
        <f t="shared" si="9"/>
        <v/>
      </c>
      <c r="AC215" s="10" t="str">
        <f t="shared" si="10"/>
        <v/>
      </c>
      <c r="AE215" t="str">
        <f t="shared" si="11"/>
        <v/>
      </c>
      <c r="AF215" t="s">
        <v>1228</v>
      </c>
      <c r="AG215" t="s">
        <v>1485</v>
      </c>
      <c r="AM215" t="s">
        <v>1197</v>
      </c>
      <c r="AN215" t="s">
        <v>1197</v>
      </c>
      <c r="AS215" t="s">
        <v>1505</v>
      </c>
      <c r="AT215" t="s">
        <v>1510</v>
      </c>
      <c r="BB215">
        <v>0</v>
      </c>
    </row>
    <row r="216" spans="1:54" ht="15">
      <c r="A216">
        <v>11576583152</v>
      </c>
      <c r="B216" t="s">
        <v>1471</v>
      </c>
      <c r="C216" t="s">
        <v>1461</v>
      </c>
      <c r="E216" t="s">
        <v>1216</v>
      </c>
      <c r="F216" t="s">
        <v>144</v>
      </c>
      <c r="G216">
        <v>5</v>
      </c>
      <c r="H216" t="s">
        <v>1491</v>
      </c>
      <c r="I216">
        <v>61</v>
      </c>
      <c r="J216">
        <v>1</v>
      </c>
      <c r="K216">
        <v>0</v>
      </c>
      <c r="L216" t="s">
        <v>1488</v>
      </c>
      <c r="M216" t="str">
        <f>_xlfn.IFNA(VLOOKUP(L216,'Lookup Tables'!$A$2:$B$8,2,FALSE),"")</f>
        <v/>
      </c>
      <c r="N216" t="s">
        <v>1487</v>
      </c>
      <c r="AB216" s="10">
        <f t="shared" si="9"/>
        <v>0</v>
      </c>
      <c r="AC216" s="10" t="str">
        <f t="shared" si="10"/>
        <v>0 - 9%</v>
      </c>
      <c r="AE216" t="str">
        <f t="shared" si="11"/>
        <v/>
      </c>
      <c r="AF216" t="s">
        <v>1228</v>
      </c>
      <c r="AH216" t="s">
        <v>1489</v>
      </c>
      <c r="AM216" t="s">
        <v>1197</v>
      </c>
      <c r="AN216" t="s">
        <v>1197</v>
      </c>
      <c r="AO216" t="s">
        <v>1495</v>
      </c>
      <c r="AT216" t="s">
        <v>1510</v>
      </c>
      <c r="AY216" t="s">
        <v>1487</v>
      </c>
      <c r="AZ216" t="s">
        <v>1495</v>
      </c>
      <c r="BA216" s="10">
        <v>32.94032724</v>
      </c>
      <c r="BB216">
        <v>0</v>
      </c>
    </row>
    <row r="217" spans="1:54" ht="15">
      <c r="A217">
        <v>11576583509</v>
      </c>
      <c r="B217" t="s">
        <v>1471</v>
      </c>
      <c r="C217" t="s">
        <v>1461</v>
      </c>
      <c r="E217" t="s">
        <v>1216</v>
      </c>
      <c r="F217" t="s">
        <v>117</v>
      </c>
      <c r="G217">
        <v>4</v>
      </c>
      <c r="H217" t="s">
        <v>1491</v>
      </c>
      <c r="I217">
        <v>3</v>
      </c>
      <c r="J217">
        <v>0</v>
      </c>
      <c r="K217">
        <v>1</v>
      </c>
      <c r="L217" t="s">
        <v>1488</v>
      </c>
      <c r="M217" t="str">
        <f>_xlfn.IFNA(VLOOKUP(L217,'Lookup Tables'!$A$2:$B$8,2,FALSE),"")</f>
        <v/>
      </c>
      <c r="N217" t="s">
        <v>1228</v>
      </c>
      <c r="O217" t="s">
        <v>1475</v>
      </c>
      <c r="Q217" t="s">
        <v>1466</v>
      </c>
      <c r="R217" t="s">
        <v>1501</v>
      </c>
      <c r="S217" t="s">
        <v>1476</v>
      </c>
      <c r="V217" t="s">
        <v>1469</v>
      </c>
      <c r="W217" t="s">
        <v>1503</v>
      </c>
      <c r="Z217" t="s">
        <v>1523</v>
      </c>
      <c r="AA217">
        <v>0</v>
      </c>
      <c r="AB217" s="10">
        <f t="shared" si="9"/>
        <v>0</v>
      </c>
      <c r="AC217" s="10" t="str">
        <f t="shared" si="10"/>
        <v>0 - 9%</v>
      </c>
      <c r="AD217">
        <v>0</v>
      </c>
      <c r="AE217">
        <f t="shared" si="11"/>
        <v>0</v>
      </c>
      <c r="AF217" t="s">
        <v>1228</v>
      </c>
      <c r="AG217" t="s">
        <v>1485</v>
      </c>
      <c r="AM217" t="s">
        <v>1197</v>
      </c>
      <c r="AN217" t="s">
        <v>1197</v>
      </c>
      <c r="AY217" t="s">
        <v>1487</v>
      </c>
      <c r="BA217" s="10">
        <v>28.3390411</v>
      </c>
      <c r="BB217">
        <v>0</v>
      </c>
    </row>
    <row r="218" spans="1:54" ht="15">
      <c r="A218">
        <v>11576604393</v>
      </c>
      <c r="B218" t="s">
        <v>1570</v>
      </c>
      <c r="C218" t="s">
        <v>1461</v>
      </c>
      <c r="E218" t="s">
        <v>1216</v>
      </c>
      <c r="F218" t="s">
        <v>122</v>
      </c>
      <c r="G218">
        <v>30</v>
      </c>
      <c r="H218" t="s">
        <v>1463</v>
      </c>
      <c r="I218">
        <v>4</v>
      </c>
      <c r="J218">
        <v>0</v>
      </c>
      <c r="K218">
        <v>0</v>
      </c>
      <c r="L218" t="s">
        <v>1488</v>
      </c>
      <c r="M218" t="str">
        <f>_xlfn.IFNA(VLOOKUP(L218,'Lookup Tables'!$A$2:$B$8,2,FALSE),"")</f>
        <v/>
      </c>
      <c r="N218" t="s">
        <v>1228</v>
      </c>
      <c r="U218" t="s">
        <v>1468</v>
      </c>
      <c r="Z218" t="s">
        <v>1523</v>
      </c>
      <c r="AA218">
        <v>0</v>
      </c>
      <c r="AB218" s="10">
        <f t="shared" si="9"/>
        <v>0</v>
      </c>
      <c r="AC218" s="10" t="str">
        <f t="shared" si="10"/>
        <v>0 - 9%</v>
      </c>
      <c r="AD218">
        <v>0</v>
      </c>
      <c r="AE218">
        <f t="shared" si="11"/>
        <v>0</v>
      </c>
      <c r="AF218" t="s">
        <v>1228</v>
      </c>
      <c r="AI218" t="s">
        <v>1500</v>
      </c>
      <c r="AM218" t="s">
        <v>1197</v>
      </c>
      <c r="AN218" t="s">
        <v>1487</v>
      </c>
      <c r="AQ218" t="s">
        <v>1496</v>
      </c>
      <c r="AR218" t="s">
        <v>1479</v>
      </c>
      <c r="AT218" t="s">
        <v>1510</v>
      </c>
      <c r="BA218" s="10">
        <v>13.6002355</v>
      </c>
      <c r="BB218">
        <v>0</v>
      </c>
    </row>
    <row r="219" spans="1:54" ht="15">
      <c r="A219">
        <v>11576641797</v>
      </c>
      <c r="B219" t="s">
        <v>1564</v>
      </c>
      <c r="C219" t="s">
        <v>1461</v>
      </c>
      <c r="E219" t="s">
        <v>1472</v>
      </c>
      <c r="F219" t="s">
        <v>117</v>
      </c>
      <c r="G219">
        <v>10</v>
      </c>
      <c r="H219" t="s">
        <v>1491</v>
      </c>
      <c r="I219">
        <v>0</v>
      </c>
      <c r="J219">
        <v>2</v>
      </c>
      <c r="K219">
        <v>0</v>
      </c>
      <c r="L219" t="s">
        <v>1499</v>
      </c>
      <c r="M219">
        <f>_xlfn.IFNA(VLOOKUP(L219,'Lookup Tables'!$A$2:$B$8,2,FALSE),"")</f>
        <v>15</v>
      </c>
      <c r="N219" t="s">
        <v>1197</v>
      </c>
      <c r="AB219" s="10">
        <f t="shared" si="9"/>
        <v>0</v>
      </c>
      <c r="AC219" s="10" t="str">
        <f t="shared" si="10"/>
        <v>0 - 9%</v>
      </c>
      <c r="AE219" t="str">
        <f t="shared" si="11"/>
        <v/>
      </c>
      <c r="AF219" t="s">
        <v>1228</v>
      </c>
      <c r="AG219" t="s">
        <v>1485</v>
      </c>
      <c r="AM219" t="s">
        <v>1197</v>
      </c>
      <c r="AN219" t="s">
        <v>1197</v>
      </c>
      <c r="AY219" t="s">
        <v>1487</v>
      </c>
      <c r="BA219" s="10">
        <v>12.56544503</v>
      </c>
      <c r="BB219">
        <v>0</v>
      </c>
    </row>
    <row r="220" spans="1:54" ht="15">
      <c r="A220">
        <v>11576646041</v>
      </c>
      <c r="B220" t="s">
        <v>1521</v>
      </c>
      <c r="C220" t="s">
        <v>1461</v>
      </c>
      <c r="E220" t="s">
        <v>1216</v>
      </c>
      <c r="F220" t="s">
        <v>117</v>
      </c>
      <c r="G220">
        <v>5</v>
      </c>
      <c r="H220" t="s">
        <v>1491</v>
      </c>
      <c r="I220">
        <v>2</v>
      </c>
      <c r="J220">
        <v>2</v>
      </c>
      <c r="K220">
        <v>1</v>
      </c>
      <c r="L220" t="s">
        <v>1483</v>
      </c>
      <c r="M220">
        <f>_xlfn.IFNA(VLOOKUP(L220,'Lookup Tables'!$A$2:$B$8,2,FALSE),"")</f>
        <v>4</v>
      </c>
      <c r="N220" t="s">
        <v>1228</v>
      </c>
      <c r="X220" t="s">
        <v>1530</v>
      </c>
      <c r="Z220" t="s">
        <v>1477</v>
      </c>
      <c r="AB220" s="10" t="str">
        <f t="shared" si="9"/>
        <v/>
      </c>
      <c r="AC220" s="10" t="str">
        <f t="shared" si="10"/>
        <v/>
      </c>
      <c r="AE220" t="str">
        <f t="shared" si="11"/>
        <v/>
      </c>
      <c r="AF220" t="s">
        <v>1197</v>
      </c>
      <c r="AJ220" t="s">
        <v>1498</v>
      </c>
      <c r="AM220" t="s">
        <v>1502</v>
      </c>
      <c r="AN220" t="s">
        <v>1197</v>
      </c>
      <c r="AP220" t="s">
        <v>1495</v>
      </c>
      <c r="AT220" t="s">
        <v>1510</v>
      </c>
      <c r="AY220" t="s">
        <v>1487</v>
      </c>
      <c r="BA220" s="10">
        <v>16.35111876</v>
      </c>
      <c r="BB220">
        <v>0</v>
      </c>
    </row>
    <row r="221" spans="1:54" ht="15">
      <c r="A221">
        <v>11576679184</v>
      </c>
      <c r="B221" t="s">
        <v>1471</v>
      </c>
      <c r="C221" t="s">
        <v>1461</v>
      </c>
      <c r="E221" t="s">
        <v>1472</v>
      </c>
      <c r="F221" t="s">
        <v>117</v>
      </c>
      <c r="G221">
        <v>11</v>
      </c>
      <c r="H221" t="s">
        <v>1482</v>
      </c>
      <c r="I221">
        <v>0</v>
      </c>
      <c r="J221">
        <v>0</v>
      </c>
      <c r="K221">
        <v>1</v>
      </c>
      <c r="L221" t="s">
        <v>1488</v>
      </c>
      <c r="M221" t="str">
        <f>_xlfn.IFNA(VLOOKUP(L221,'Lookup Tables'!$A$2:$B$8,2,FALSE),"")</f>
        <v/>
      </c>
      <c r="N221" t="s">
        <v>1487</v>
      </c>
      <c r="AB221" s="10">
        <f t="shared" si="9"/>
        <v>0</v>
      </c>
      <c r="AC221" s="10" t="str">
        <f t="shared" si="10"/>
        <v>0 - 9%</v>
      </c>
      <c r="AE221" t="str">
        <f t="shared" si="11"/>
        <v/>
      </c>
      <c r="AF221" t="s">
        <v>1228</v>
      </c>
      <c r="AH221" t="s">
        <v>1489</v>
      </c>
      <c r="AL221" t="s">
        <v>1554</v>
      </c>
      <c r="AM221" t="s">
        <v>1197</v>
      </c>
      <c r="AN221" t="s">
        <v>1197</v>
      </c>
      <c r="AP221" t="s">
        <v>1529</v>
      </c>
      <c r="AS221" t="s">
        <v>1505</v>
      </c>
      <c r="AT221" t="s">
        <v>1510</v>
      </c>
      <c r="AU221" t="s">
        <v>1518</v>
      </c>
      <c r="AW221" t="s">
        <v>1511</v>
      </c>
      <c r="BA221" s="10">
        <v>18.258478</v>
      </c>
      <c r="BB221">
        <v>0</v>
      </c>
    </row>
    <row r="222" spans="1:54" ht="15">
      <c r="A222">
        <v>11576733115</v>
      </c>
      <c r="B222" t="s">
        <v>1471</v>
      </c>
      <c r="C222" t="s">
        <v>1461</v>
      </c>
      <c r="E222" t="s">
        <v>1216</v>
      </c>
      <c r="F222" t="s">
        <v>122</v>
      </c>
      <c r="G222">
        <v>15</v>
      </c>
      <c r="H222" t="s">
        <v>1482</v>
      </c>
      <c r="I222">
        <v>16</v>
      </c>
      <c r="J222">
        <v>2</v>
      </c>
      <c r="K222">
        <v>0</v>
      </c>
      <c r="L222" t="s">
        <v>1488</v>
      </c>
      <c r="M222" t="str">
        <f>_xlfn.IFNA(VLOOKUP(L222,'Lookup Tables'!$A$2:$B$8,2,FALSE),"")</f>
        <v/>
      </c>
      <c r="N222" t="s">
        <v>1228</v>
      </c>
      <c r="U222" t="s">
        <v>1468</v>
      </c>
      <c r="Z222" t="s">
        <v>1477</v>
      </c>
      <c r="AA222">
        <v>8</v>
      </c>
      <c r="AB222" s="10">
        <f t="shared" si="9"/>
        <v>-8</v>
      </c>
      <c r="AC222" s="10" t="str">
        <f t="shared" si="10"/>
        <v>-10 - -1%</v>
      </c>
      <c r="AD222">
        <v>7500</v>
      </c>
      <c r="AE222">
        <f t="shared" si="11"/>
        <v>-7500</v>
      </c>
      <c r="AF222" t="s">
        <v>1228</v>
      </c>
      <c r="AH222" t="s">
        <v>1489</v>
      </c>
      <c r="AI222" t="s">
        <v>1500</v>
      </c>
      <c r="AL222" t="s">
        <v>1554</v>
      </c>
      <c r="AM222" t="s">
        <v>1197</v>
      </c>
      <c r="AN222" t="s">
        <v>1228</v>
      </c>
      <c r="AO222" t="s">
        <v>1580</v>
      </c>
      <c r="AP222" t="s">
        <v>1529</v>
      </c>
      <c r="AW222" t="s">
        <v>1511</v>
      </c>
      <c r="BA222" s="10">
        <v>100</v>
      </c>
      <c r="BB222">
        <v>0</v>
      </c>
    </row>
    <row r="223" spans="1:54" ht="15">
      <c r="A223">
        <v>11576761667</v>
      </c>
      <c r="B223" t="s">
        <v>1481</v>
      </c>
      <c r="C223" t="s">
        <v>1461</v>
      </c>
      <c r="E223" t="s">
        <v>1216</v>
      </c>
      <c r="F223" t="s">
        <v>122</v>
      </c>
      <c r="G223">
        <v>23</v>
      </c>
      <c r="H223" t="s">
        <v>1463</v>
      </c>
      <c r="I223">
        <v>14</v>
      </c>
      <c r="J223">
        <v>0</v>
      </c>
      <c r="K223">
        <v>1</v>
      </c>
      <c r="L223" t="s">
        <v>1474</v>
      </c>
      <c r="M223">
        <f>_xlfn.IFNA(VLOOKUP(L223,'Lookup Tables'!$A$2:$B$8,2,FALSE),"")</f>
        <v>9</v>
      </c>
      <c r="N223" t="s">
        <v>1228</v>
      </c>
      <c r="O223" t="s">
        <v>1475</v>
      </c>
      <c r="P223" t="s">
        <v>1465</v>
      </c>
      <c r="Q223" t="s">
        <v>1466</v>
      </c>
      <c r="R223" t="s">
        <v>1501</v>
      </c>
      <c r="S223" t="s">
        <v>1476</v>
      </c>
      <c r="T223" t="s">
        <v>1467</v>
      </c>
      <c r="U223" t="s">
        <v>1468</v>
      </c>
      <c r="V223" t="s">
        <v>1469</v>
      </c>
      <c r="Z223" t="s">
        <v>1470</v>
      </c>
      <c r="AA223">
        <v>6</v>
      </c>
      <c r="AB223" s="10">
        <f t="shared" si="9"/>
        <v>6</v>
      </c>
      <c r="AC223" s="10" t="str">
        <f t="shared" si="10"/>
        <v>0 - 9%</v>
      </c>
      <c r="AD223">
        <v>49308</v>
      </c>
      <c r="AE223">
        <f t="shared" si="11"/>
        <v>49308</v>
      </c>
      <c r="AF223" t="s">
        <v>1228</v>
      </c>
      <c r="AH223" t="s">
        <v>1489</v>
      </c>
      <c r="AI223" t="s">
        <v>1500</v>
      </c>
      <c r="AM223" t="s">
        <v>1197</v>
      </c>
      <c r="AN223" t="s">
        <v>1197</v>
      </c>
      <c r="AQ223" t="s">
        <v>1496</v>
      </c>
      <c r="AR223" t="s">
        <v>1479</v>
      </c>
      <c r="AS223" t="s">
        <v>1505</v>
      </c>
      <c r="AT223" t="s">
        <v>1510</v>
      </c>
      <c r="AV223" t="s">
        <v>1480</v>
      </c>
      <c r="BA223" s="10">
        <v>41.4741916</v>
      </c>
      <c r="BB223">
        <v>0</v>
      </c>
    </row>
    <row r="224" spans="1:54" ht="15">
      <c r="A224">
        <v>11576769215</v>
      </c>
      <c r="B224" t="s">
        <v>1514</v>
      </c>
      <c r="C224" t="s">
        <v>1528</v>
      </c>
      <c r="E224" t="s">
        <v>1472</v>
      </c>
      <c r="F224" t="s">
        <v>122</v>
      </c>
      <c r="G224">
        <v>25</v>
      </c>
      <c r="H224" t="s">
        <v>1463</v>
      </c>
      <c r="I224">
        <v>7</v>
      </c>
      <c r="J224">
        <v>2</v>
      </c>
      <c r="K224">
        <v>0</v>
      </c>
      <c r="L224" t="s">
        <v>1474</v>
      </c>
      <c r="M224">
        <f>_xlfn.IFNA(VLOOKUP(L224,'Lookup Tables'!$A$2:$B$8,2,FALSE),"")</f>
        <v>9</v>
      </c>
      <c r="N224" t="s">
        <v>1228</v>
      </c>
      <c r="O224" t="s">
        <v>1475</v>
      </c>
      <c r="U224" t="s">
        <v>1468</v>
      </c>
      <c r="Z224" t="s">
        <v>1477</v>
      </c>
      <c r="AA224">
        <v>10</v>
      </c>
      <c r="AB224" s="10">
        <f t="shared" si="9"/>
        <v>-10</v>
      </c>
      <c r="AC224" s="10" t="str">
        <f t="shared" si="10"/>
        <v>-10 - -1%</v>
      </c>
      <c r="AD224">
        <v>12000</v>
      </c>
      <c r="AE224">
        <f t="shared" si="11"/>
        <v>-12000</v>
      </c>
      <c r="AF224" t="s">
        <v>1228</v>
      </c>
      <c r="AG224" t="s">
        <v>1485</v>
      </c>
      <c r="AH224" t="s">
        <v>1489</v>
      </c>
      <c r="AI224" t="s">
        <v>1500</v>
      </c>
      <c r="AM224" t="s">
        <v>1197</v>
      </c>
      <c r="AN224" t="s">
        <v>1197</v>
      </c>
      <c r="AP224" t="s">
        <v>1495</v>
      </c>
      <c r="AY224" t="s">
        <v>1487</v>
      </c>
      <c r="BB224">
        <v>0</v>
      </c>
    </row>
    <row r="225" spans="1:54" ht="15">
      <c r="A225">
        <v>11576794396</v>
      </c>
      <c r="B225" t="s">
        <v>1514</v>
      </c>
      <c r="C225" t="s">
        <v>1461</v>
      </c>
      <c r="E225" t="s">
        <v>1216</v>
      </c>
      <c r="F225" t="s">
        <v>129</v>
      </c>
      <c r="G225">
        <v>5</v>
      </c>
      <c r="H225" t="s">
        <v>1491</v>
      </c>
      <c r="I225">
        <v>3</v>
      </c>
      <c r="J225">
        <v>0</v>
      </c>
      <c r="K225">
        <v>1</v>
      </c>
      <c r="L225" t="s">
        <v>1474</v>
      </c>
      <c r="M225">
        <f>_xlfn.IFNA(VLOOKUP(L225,'Lookup Tables'!$A$2:$B$8,2,FALSE),"")</f>
        <v>9</v>
      </c>
      <c r="N225" t="s">
        <v>1228</v>
      </c>
      <c r="U225" t="s">
        <v>1468</v>
      </c>
      <c r="Z225" t="s">
        <v>1477</v>
      </c>
      <c r="AA225">
        <v>10</v>
      </c>
      <c r="AB225" s="10">
        <f t="shared" si="9"/>
        <v>-10</v>
      </c>
      <c r="AC225" s="10" t="str">
        <f t="shared" si="10"/>
        <v>-10 - -1%</v>
      </c>
      <c r="AD225">
        <v>2500</v>
      </c>
      <c r="AE225">
        <f t="shared" si="11"/>
        <v>-2500</v>
      </c>
      <c r="AF225" t="s">
        <v>1228</v>
      </c>
      <c r="AG225" t="s">
        <v>1485</v>
      </c>
      <c r="AH225" t="s">
        <v>1489</v>
      </c>
      <c r="AM225" t="s">
        <v>1197</v>
      </c>
      <c r="AN225" t="s">
        <v>1197</v>
      </c>
      <c r="AP225" t="s">
        <v>1495</v>
      </c>
      <c r="AY225" t="s">
        <v>1487</v>
      </c>
      <c r="BA225" s="10">
        <v>20.62718</v>
      </c>
      <c r="BB225">
        <v>0</v>
      </c>
    </row>
    <row r="226" spans="1:54" ht="15">
      <c r="A226">
        <v>11576838547</v>
      </c>
      <c r="B226" t="s">
        <v>1514</v>
      </c>
      <c r="C226" t="s">
        <v>1461</v>
      </c>
      <c r="E226" t="s">
        <v>1472</v>
      </c>
      <c r="F226" t="s">
        <v>117</v>
      </c>
      <c r="G226">
        <v>20</v>
      </c>
      <c r="H226" t="s">
        <v>1482</v>
      </c>
      <c r="I226">
        <v>3</v>
      </c>
      <c r="J226">
        <v>0</v>
      </c>
      <c r="K226">
        <v>0</v>
      </c>
      <c r="L226" t="s">
        <v>1478</v>
      </c>
      <c r="M226" t="str">
        <f>_xlfn.IFNA(VLOOKUP(L226,'Lookup Tables'!$A$2:$B$8,2,FALSE),"")</f>
        <v/>
      </c>
      <c r="N226" t="s">
        <v>1197</v>
      </c>
      <c r="AB226" s="10">
        <f t="shared" si="9"/>
        <v>0</v>
      </c>
      <c r="AC226" s="10" t="str">
        <f t="shared" si="10"/>
        <v>0 - 9%</v>
      </c>
      <c r="AE226" t="str">
        <f t="shared" si="11"/>
        <v/>
      </c>
      <c r="AF226" t="s">
        <v>1228</v>
      </c>
      <c r="AG226" t="s">
        <v>1485</v>
      </c>
      <c r="AH226" t="s">
        <v>1489</v>
      </c>
      <c r="AM226" t="s">
        <v>1197</v>
      </c>
      <c r="AN226" t="s">
        <v>1197</v>
      </c>
      <c r="AP226" t="s">
        <v>1495</v>
      </c>
      <c r="AT226" t="s">
        <v>1510</v>
      </c>
      <c r="BA226" s="10">
        <v>42.44604317</v>
      </c>
      <c r="BB226">
        <v>0</v>
      </c>
    </row>
    <row r="227" spans="1:54" ht="15">
      <c r="A227">
        <v>11576854726</v>
      </c>
      <c r="B227" t="s">
        <v>1548</v>
      </c>
      <c r="C227" t="s">
        <v>1461</v>
      </c>
      <c r="E227" t="s">
        <v>1216</v>
      </c>
      <c r="F227" t="s">
        <v>117</v>
      </c>
      <c r="G227">
        <v>9</v>
      </c>
      <c r="H227" t="s">
        <v>1491</v>
      </c>
      <c r="I227">
        <v>2</v>
      </c>
      <c r="J227">
        <v>0</v>
      </c>
      <c r="K227">
        <v>0</v>
      </c>
      <c r="L227" t="s">
        <v>1483</v>
      </c>
      <c r="M227">
        <f>_xlfn.IFNA(VLOOKUP(L227,'Lookup Tables'!$A$2:$B$8,2,FALSE),"")</f>
        <v>4</v>
      </c>
      <c r="N227" t="s">
        <v>1487</v>
      </c>
      <c r="AB227" s="10">
        <f t="shared" si="9"/>
        <v>0</v>
      </c>
      <c r="AC227" s="10" t="str">
        <f t="shared" si="10"/>
        <v>0 - 9%</v>
      </c>
      <c r="AE227" t="str">
        <f t="shared" si="11"/>
        <v/>
      </c>
      <c r="AF227" t="s">
        <v>1197</v>
      </c>
      <c r="AJ227" t="s">
        <v>1498</v>
      </c>
      <c r="AM227" t="s">
        <v>1197</v>
      </c>
      <c r="AN227" t="s">
        <v>1197</v>
      </c>
      <c r="AQ227" t="s">
        <v>1496</v>
      </c>
      <c r="AR227" t="s">
        <v>1479</v>
      </c>
      <c r="AT227" t="s">
        <v>1510</v>
      </c>
      <c r="BA227" s="10">
        <v>26.29482072</v>
      </c>
      <c r="BB227">
        <v>0</v>
      </c>
    </row>
    <row r="228" spans="1:54" ht="15">
      <c r="A228">
        <v>11576876865</v>
      </c>
      <c r="B228" t="s">
        <v>1564</v>
      </c>
      <c r="C228" t="s">
        <v>1461</v>
      </c>
      <c r="E228" t="s">
        <v>1216</v>
      </c>
      <c r="F228" t="s">
        <v>117</v>
      </c>
      <c r="G228">
        <v>3</v>
      </c>
      <c r="H228" t="s">
        <v>1491</v>
      </c>
      <c r="I228">
        <v>5</v>
      </c>
      <c r="J228">
        <v>0</v>
      </c>
      <c r="K228">
        <v>0</v>
      </c>
      <c r="L228" t="s">
        <v>1488</v>
      </c>
      <c r="M228" t="str">
        <f>_xlfn.IFNA(VLOOKUP(L228,'Lookup Tables'!$A$2:$B$8,2,FALSE),"")</f>
        <v/>
      </c>
      <c r="N228" t="s">
        <v>1228</v>
      </c>
      <c r="Y228" t="s">
        <v>1519</v>
      </c>
      <c r="Z228" t="s">
        <v>1477</v>
      </c>
      <c r="AB228" s="10" t="str">
        <f t="shared" si="9"/>
        <v/>
      </c>
      <c r="AC228" s="10" t="str">
        <f t="shared" si="10"/>
        <v/>
      </c>
      <c r="AD228">
        <v>4800</v>
      </c>
      <c r="AE228">
        <f t="shared" si="11"/>
        <v>-4800</v>
      </c>
      <c r="AF228" t="s">
        <v>1228</v>
      </c>
      <c r="AG228" t="s">
        <v>1485</v>
      </c>
      <c r="AM228" t="s">
        <v>1197</v>
      </c>
      <c r="AN228" t="s">
        <v>1197</v>
      </c>
      <c r="AY228" t="s">
        <v>1487</v>
      </c>
      <c r="BA228" s="10">
        <v>14.64063886</v>
      </c>
      <c r="BB228">
        <v>0</v>
      </c>
    </row>
    <row r="229" spans="1:54" ht="15">
      <c r="A229">
        <v>11576879675</v>
      </c>
      <c r="B229" t="s">
        <v>1471</v>
      </c>
      <c r="C229" t="s">
        <v>1504</v>
      </c>
      <c r="E229" t="s">
        <v>1216</v>
      </c>
      <c r="F229" t="s">
        <v>117</v>
      </c>
      <c r="G229">
        <v>1</v>
      </c>
      <c r="H229" t="s">
        <v>1491</v>
      </c>
      <c r="I229">
        <v>0</v>
      </c>
      <c r="J229">
        <v>2</v>
      </c>
      <c r="K229">
        <v>0</v>
      </c>
      <c r="L229" t="s">
        <v>1550</v>
      </c>
      <c r="M229">
        <f>_xlfn.IFNA(VLOOKUP(L229,'Lookup Tables'!$A$2:$B$8,2,FALSE),"")</f>
        <v>0</v>
      </c>
      <c r="N229" t="s">
        <v>1228</v>
      </c>
      <c r="Y229" t="s">
        <v>1484</v>
      </c>
      <c r="Z229" t="s">
        <v>1523</v>
      </c>
      <c r="AA229">
        <v>0</v>
      </c>
      <c r="AB229" s="10">
        <f t="shared" si="9"/>
        <v>0</v>
      </c>
      <c r="AC229" s="10" t="str">
        <f t="shared" si="10"/>
        <v>0 - 9%</v>
      </c>
      <c r="AD229">
        <v>0</v>
      </c>
      <c r="AE229">
        <f t="shared" si="11"/>
        <v>0</v>
      </c>
      <c r="AF229" t="s">
        <v>1228</v>
      </c>
      <c r="AH229" t="s">
        <v>1489</v>
      </c>
      <c r="AM229" t="s">
        <v>1228</v>
      </c>
      <c r="AN229" t="s">
        <v>1197</v>
      </c>
      <c r="AY229" t="s">
        <v>1487</v>
      </c>
      <c r="BB229">
        <v>0</v>
      </c>
    </row>
    <row r="230" spans="1:54" ht="15">
      <c r="A230">
        <v>11576881282</v>
      </c>
      <c r="B230" t="s">
        <v>1514</v>
      </c>
      <c r="C230" t="s">
        <v>1461</v>
      </c>
      <c r="E230" t="s">
        <v>1216</v>
      </c>
      <c r="F230" t="s">
        <v>117</v>
      </c>
      <c r="G230">
        <v>20</v>
      </c>
      <c r="H230" t="s">
        <v>1482</v>
      </c>
      <c r="I230">
        <v>7</v>
      </c>
      <c r="J230">
        <v>1</v>
      </c>
      <c r="K230">
        <v>0</v>
      </c>
      <c r="L230" t="s">
        <v>1464</v>
      </c>
      <c r="M230">
        <f>_xlfn.IFNA(VLOOKUP(L230,'Lookup Tables'!$A$2:$B$8,2,FALSE),"")</f>
        <v>1</v>
      </c>
      <c r="N230" t="s">
        <v>1228</v>
      </c>
      <c r="W230" t="s">
        <v>1503</v>
      </c>
      <c r="Z230" t="s">
        <v>1477</v>
      </c>
      <c r="AA230">
        <v>40</v>
      </c>
      <c r="AB230" s="10">
        <f t="shared" si="9"/>
        <v>-40</v>
      </c>
      <c r="AC230" s="10" t="str">
        <f t="shared" si="10"/>
        <v>-40 - -31%</v>
      </c>
      <c r="AD230">
        <v>3000</v>
      </c>
      <c r="AE230">
        <f t="shared" si="11"/>
        <v>-3000</v>
      </c>
      <c r="AF230" t="s">
        <v>1228</v>
      </c>
      <c r="AG230" t="s">
        <v>1485</v>
      </c>
      <c r="AI230" t="s">
        <v>1500</v>
      </c>
      <c r="AM230" t="s">
        <v>1197</v>
      </c>
      <c r="AN230" t="s">
        <v>1197</v>
      </c>
      <c r="AP230" t="s">
        <v>1495</v>
      </c>
      <c r="AT230" t="s">
        <v>1510</v>
      </c>
      <c r="AW230" t="s">
        <v>1511</v>
      </c>
      <c r="AX230" t="s">
        <v>1512</v>
      </c>
      <c r="BA230" s="10">
        <v>38.32790445</v>
      </c>
      <c r="BB230">
        <v>0</v>
      </c>
    </row>
    <row r="231" spans="1:54" ht="15">
      <c r="A231">
        <v>11576918989</v>
      </c>
      <c r="B231" t="s">
        <v>1535</v>
      </c>
      <c r="C231" t="s">
        <v>1461</v>
      </c>
      <c r="E231" t="s">
        <v>1216</v>
      </c>
      <c r="F231" t="s">
        <v>117</v>
      </c>
      <c r="G231">
        <v>30</v>
      </c>
      <c r="H231" t="s">
        <v>1463</v>
      </c>
      <c r="I231">
        <v>12</v>
      </c>
      <c r="J231">
        <v>0</v>
      </c>
      <c r="K231">
        <v>0</v>
      </c>
      <c r="L231" t="s">
        <v>1499</v>
      </c>
      <c r="M231">
        <f>_xlfn.IFNA(VLOOKUP(L231,'Lookup Tables'!$A$2:$B$8,2,FALSE),"")</f>
        <v>15</v>
      </c>
      <c r="N231" t="s">
        <v>1197</v>
      </c>
      <c r="AB231" s="10">
        <f t="shared" si="9"/>
        <v>0</v>
      </c>
      <c r="AC231" s="10" t="str">
        <f t="shared" si="10"/>
        <v>0 - 9%</v>
      </c>
      <c r="AE231" t="str">
        <f t="shared" si="11"/>
        <v/>
      </c>
      <c r="AF231" t="s">
        <v>1228</v>
      </c>
      <c r="AG231" t="s">
        <v>1485</v>
      </c>
      <c r="AL231" t="s">
        <v>1525</v>
      </c>
      <c r="AM231" t="s">
        <v>1197</v>
      </c>
      <c r="AN231" t="s">
        <v>1197</v>
      </c>
      <c r="AY231" t="s">
        <v>1487</v>
      </c>
      <c r="BA231" s="10">
        <v>5.772495756</v>
      </c>
      <c r="BB231">
        <v>0</v>
      </c>
    </row>
    <row r="232" spans="1:54" ht="15">
      <c r="A232">
        <v>11576950199</v>
      </c>
      <c r="B232" t="s">
        <v>1481</v>
      </c>
      <c r="C232" t="s">
        <v>1461</v>
      </c>
      <c r="E232" t="s">
        <v>1472</v>
      </c>
      <c r="F232" t="s">
        <v>117</v>
      </c>
      <c r="G232">
        <v>2</v>
      </c>
      <c r="H232" t="s">
        <v>1491</v>
      </c>
      <c r="I232">
        <v>2</v>
      </c>
      <c r="J232">
        <v>0</v>
      </c>
      <c r="K232">
        <v>1</v>
      </c>
      <c r="L232" t="s">
        <v>1464</v>
      </c>
      <c r="M232">
        <f>_xlfn.IFNA(VLOOKUP(L232,'Lookup Tables'!$A$2:$B$8,2,FALSE),"")</f>
        <v>1</v>
      </c>
      <c r="N232" t="s">
        <v>1228</v>
      </c>
      <c r="O232" t="s">
        <v>1475</v>
      </c>
      <c r="Q232" t="s">
        <v>1466</v>
      </c>
      <c r="R232" t="s">
        <v>1501</v>
      </c>
      <c r="S232" t="s">
        <v>1476</v>
      </c>
      <c r="T232" t="s">
        <v>1467</v>
      </c>
      <c r="U232" t="s">
        <v>1468</v>
      </c>
      <c r="V232" t="s">
        <v>1469</v>
      </c>
      <c r="Z232" t="s">
        <v>1523</v>
      </c>
      <c r="AA232">
        <v>0</v>
      </c>
      <c r="AB232" s="10">
        <f t="shared" si="9"/>
        <v>0</v>
      </c>
      <c r="AC232" s="10" t="str">
        <f t="shared" si="10"/>
        <v>0 - 9%</v>
      </c>
      <c r="AD232">
        <v>0</v>
      </c>
      <c r="AE232">
        <f t="shared" si="11"/>
        <v>0</v>
      </c>
      <c r="AF232" t="s">
        <v>1228</v>
      </c>
      <c r="AI232" t="s">
        <v>1500</v>
      </c>
      <c r="AM232" t="s">
        <v>1228</v>
      </c>
      <c r="AN232" t="s">
        <v>1197</v>
      </c>
      <c r="AR232" t="s">
        <v>1479</v>
      </c>
      <c r="AS232" t="s">
        <v>1505</v>
      </c>
      <c r="AU232" t="s">
        <v>1518</v>
      </c>
      <c r="AV232" t="s">
        <v>1480</v>
      </c>
      <c r="AX232" t="s">
        <v>1512</v>
      </c>
      <c r="BA232" s="10">
        <v>18.05486284</v>
      </c>
      <c r="BB232">
        <v>0</v>
      </c>
    </row>
    <row r="233" spans="1:54" ht="15">
      <c r="A233">
        <v>11576996994</v>
      </c>
      <c r="B233" t="s">
        <v>1570</v>
      </c>
      <c r="C233" t="s">
        <v>1461</v>
      </c>
      <c r="E233" t="s">
        <v>1492</v>
      </c>
      <c r="F233" t="s">
        <v>117</v>
      </c>
      <c r="G233">
        <v>60</v>
      </c>
      <c r="H233" t="s">
        <v>1571</v>
      </c>
      <c r="I233">
        <v>2</v>
      </c>
      <c r="J233">
        <v>0</v>
      </c>
      <c r="K233">
        <v>2</v>
      </c>
      <c r="L233" t="s">
        <v>1483</v>
      </c>
      <c r="M233">
        <f>_xlfn.IFNA(VLOOKUP(L233,'Lookup Tables'!$A$2:$B$8,2,FALSE),"")</f>
        <v>4</v>
      </c>
      <c r="N233" t="s">
        <v>1228</v>
      </c>
      <c r="T233" t="s">
        <v>1467</v>
      </c>
      <c r="U233" t="s">
        <v>1468</v>
      </c>
      <c r="Z233" t="s">
        <v>1523</v>
      </c>
      <c r="AA233">
        <v>0</v>
      </c>
      <c r="AB233" s="10">
        <f t="shared" si="9"/>
        <v>0</v>
      </c>
      <c r="AC233" s="10" t="str">
        <f t="shared" si="10"/>
        <v>0 - 9%</v>
      </c>
      <c r="AD233">
        <v>0</v>
      </c>
      <c r="AE233">
        <f t="shared" si="11"/>
        <v>0</v>
      </c>
      <c r="AF233" t="s">
        <v>1228</v>
      </c>
      <c r="AH233" t="s">
        <v>1489</v>
      </c>
      <c r="AM233" t="s">
        <v>1197</v>
      </c>
      <c r="AN233" t="s">
        <v>1197</v>
      </c>
      <c r="AY233" t="s">
        <v>1487</v>
      </c>
      <c r="BB233">
        <v>0</v>
      </c>
    </row>
    <row r="234" spans="1:54" ht="15">
      <c r="A234">
        <v>11577010869</v>
      </c>
      <c r="B234" t="s">
        <v>1514</v>
      </c>
      <c r="C234" t="s">
        <v>1517</v>
      </c>
      <c r="E234" t="s">
        <v>1472</v>
      </c>
      <c r="F234" t="s">
        <v>117</v>
      </c>
      <c r="G234">
        <v>5</v>
      </c>
      <c r="H234" t="s">
        <v>1491</v>
      </c>
      <c r="I234">
        <v>4</v>
      </c>
      <c r="J234">
        <v>0</v>
      </c>
      <c r="K234">
        <v>0</v>
      </c>
      <c r="L234" t="s">
        <v>1488</v>
      </c>
      <c r="M234" t="str">
        <f>_xlfn.IFNA(VLOOKUP(L234,'Lookup Tables'!$A$2:$B$8,2,FALSE),"")</f>
        <v/>
      </c>
      <c r="N234" t="s">
        <v>1197</v>
      </c>
      <c r="AB234" s="10">
        <f t="shared" si="9"/>
        <v>0</v>
      </c>
      <c r="AC234" s="10" t="str">
        <f t="shared" si="10"/>
        <v>0 - 9%</v>
      </c>
      <c r="AE234" t="str">
        <f t="shared" si="11"/>
        <v/>
      </c>
      <c r="AF234" t="s">
        <v>1228</v>
      </c>
      <c r="AG234" t="s">
        <v>1485</v>
      </c>
      <c r="AM234" t="s">
        <v>1197</v>
      </c>
      <c r="AN234" t="s">
        <v>1228</v>
      </c>
      <c r="AO234" t="s">
        <v>1531</v>
      </c>
      <c r="AP234" t="s">
        <v>1495</v>
      </c>
      <c r="AY234" t="s">
        <v>1487</v>
      </c>
      <c r="BA234" s="10">
        <v>23.99296</v>
      </c>
      <c r="BB234">
        <v>0</v>
      </c>
    </row>
    <row r="235" spans="1:54" ht="15">
      <c r="A235">
        <v>11577071493</v>
      </c>
      <c r="B235" t="s">
        <v>1514</v>
      </c>
      <c r="C235" t="s">
        <v>1461</v>
      </c>
      <c r="E235" t="s">
        <v>1472</v>
      </c>
      <c r="F235" t="s">
        <v>117</v>
      </c>
      <c r="G235">
        <v>41</v>
      </c>
      <c r="H235" t="s">
        <v>1473</v>
      </c>
      <c r="I235">
        <v>3</v>
      </c>
      <c r="J235">
        <v>1</v>
      </c>
      <c r="K235">
        <v>0</v>
      </c>
      <c r="L235" t="s">
        <v>1550</v>
      </c>
      <c r="M235">
        <f>_xlfn.IFNA(VLOOKUP(L235,'Lookup Tables'!$A$2:$B$8,2,FALSE),"")</f>
        <v>0</v>
      </c>
      <c r="N235" t="s">
        <v>1487</v>
      </c>
      <c r="AB235" s="10">
        <f t="shared" si="9"/>
        <v>0</v>
      </c>
      <c r="AC235" s="10" t="str">
        <f t="shared" si="10"/>
        <v>0 - 9%</v>
      </c>
      <c r="AE235" t="str">
        <f t="shared" si="11"/>
        <v/>
      </c>
      <c r="AF235" t="s">
        <v>1197</v>
      </c>
      <c r="AJ235" t="s">
        <v>1498</v>
      </c>
      <c r="AM235" t="s">
        <v>1502</v>
      </c>
      <c r="AN235" t="s">
        <v>1197</v>
      </c>
      <c r="AR235" t="s">
        <v>1479</v>
      </c>
      <c r="BA235" s="10">
        <v>13.8671875</v>
      </c>
      <c r="BB235">
        <v>0</v>
      </c>
    </row>
    <row r="236" spans="1:54" ht="15">
      <c r="A236">
        <v>11577124890</v>
      </c>
      <c r="B236" t="s">
        <v>1514</v>
      </c>
      <c r="C236" t="s">
        <v>1461</v>
      </c>
      <c r="E236" t="s">
        <v>1492</v>
      </c>
      <c r="F236" t="s">
        <v>117</v>
      </c>
      <c r="G236">
        <v>45</v>
      </c>
      <c r="H236" t="s">
        <v>1473</v>
      </c>
      <c r="I236">
        <v>2</v>
      </c>
      <c r="J236">
        <v>0</v>
      </c>
      <c r="K236">
        <v>0</v>
      </c>
      <c r="L236" t="s">
        <v>1550</v>
      </c>
      <c r="M236">
        <f>_xlfn.IFNA(VLOOKUP(L236,'Lookup Tables'!$A$2:$B$8,2,FALSE),"")</f>
        <v>0</v>
      </c>
      <c r="N236" t="s">
        <v>1487</v>
      </c>
      <c r="AB236" s="10">
        <f t="shared" si="9"/>
        <v>0</v>
      </c>
      <c r="AC236" s="10" t="str">
        <f t="shared" si="10"/>
        <v>0 - 9%</v>
      </c>
      <c r="AE236" t="str">
        <f t="shared" si="11"/>
        <v/>
      </c>
      <c r="AF236" t="s">
        <v>1228</v>
      </c>
      <c r="AG236" t="s">
        <v>1485</v>
      </c>
      <c r="AI236" t="s">
        <v>1500</v>
      </c>
      <c r="AM236" t="s">
        <v>1197</v>
      </c>
      <c r="AN236" t="s">
        <v>1197</v>
      </c>
      <c r="AR236" t="s">
        <v>1479</v>
      </c>
      <c r="AV236" t="s">
        <v>1480</v>
      </c>
      <c r="BA236" s="10">
        <v>13.8671875</v>
      </c>
      <c r="BB236">
        <v>0</v>
      </c>
    </row>
    <row r="237" spans="1:54" ht="15">
      <c r="A237">
        <v>11577190064</v>
      </c>
      <c r="B237" t="s">
        <v>1575</v>
      </c>
      <c r="C237" t="s">
        <v>1461</v>
      </c>
      <c r="E237" t="s">
        <v>1472</v>
      </c>
      <c r="F237" t="s">
        <v>117</v>
      </c>
      <c r="G237">
        <v>10</v>
      </c>
      <c r="H237" t="s">
        <v>1491</v>
      </c>
      <c r="I237">
        <v>7</v>
      </c>
      <c r="J237">
        <v>3</v>
      </c>
      <c r="K237">
        <v>1</v>
      </c>
      <c r="L237" t="s">
        <v>1474</v>
      </c>
      <c r="M237">
        <f>_xlfn.IFNA(VLOOKUP(L237,'Lookup Tables'!$A$2:$B$8,2,FALSE),"")</f>
        <v>9</v>
      </c>
      <c r="N237" t="s">
        <v>1487</v>
      </c>
      <c r="AB237" s="10">
        <f t="shared" si="9"/>
        <v>0</v>
      </c>
      <c r="AC237" s="10" t="str">
        <f t="shared" si="10"/>
        <v>0 - 9%</v>
      </c>
      <c r="AE237" t="str">
        <f t="shared" si="11"/>
        <v/>
      </c>
      <c r="AF237" t="s">
        <v>1228</v>
      </c>
      <c r="AH237" t="s">
        <v>1489</v>
      </c>
      <c r="AM237" t="s">
        <v>1197</v>
      </c>
      <c r="AN237" t="s">
        <v>1197</v>
      </c>
      <c r="AQ237" t="s">
        <v>1496</v>
      </c>
      <c r="AS237" t="s">
        <v>1505</v>
      </c>
      <c r="AT237" t="s">
        <v>1510</v>
      </c>
      <c r="AV237" t="s">
        <v>1480</v>
      </c>
      <c r="BA237" s="10">
        <v>19.61023143</v>
      </c>
      <c r="BB237">
        <v>0</v>
      </c>
    </row>
    <row r="238" spans="1:54" ht="15">
      <c r="A238">
        <v>11577191734</v>
      </c>
      <c r="B238" t="s">
        <v>1514</v>
      </c>
      <c r="C238" t="s">
        <v>1461</v>
      </c>
      <c r="E238" t="s">
        <v>1472</v>
      </c>
      <c r="F238" t="s">
        <v>129</v>
      </c>
      <c r="I238">
        <v>2</v>
      </c>
      <c r="J238">
        <v>0</v>
      </c>
      <c r="K238">
        <v>0</v>
      </c>
      <c r="L238" t="s">
        <v>1499</v>
      </c>
      <c r="M238">
        <f>_xlfn.IFNA(VLOOKUP(L238,'Lookup Tables'!$A$2:$B$8,2,FALSE),"")</f>
        <v>15</v>
      </c>
      <c r="N238" t="s">
        <v>1197</v>
      </c>
      <c r="AB238" s="10">
        <f t="shared" si="9"/>
        <v>0</v>
      </c>
      <c r="AC238" s="10" t="str">
        <f t="shared" si="10"/>
        <v>0 - 9%</v>
      </c>
      <c r="AE238" t="str">
        <f t="shared" si="11"/>
        <v/>
      </c>
      <c r="AF238" t="s">
        <v>1197</v>
      </c>
      <c r="AJ238" t="s">
        <v>1498</v>
      </c>
      <c r="AM238" t="s">
        <v>1502</v>
      </c>
      <c r="AN238" t="s">
        <v>1197</v>
      </c>
      <c r="AP238" t="s">
        <v>1495</v>
      </c>
      <c r="AY238" t="s">
        <v>1487</v>
      </c>
      <c r="BA238" s="10">
        <v>45.41062802</v>
      </c>
      <c r="BB238">
        <v>0</v>
      </c>
    </row>
    <row r="239" spans="1:54" ht="15">
      <c r="A239">
        <v>11577243768</v>
      </c>
      <c r="B239" t="s">
        <v>1548</v>
      </c>
      <c r="C239" t="s">
        <v>1461</v>
      </c>
      <c r="E239" t="s">
        <v>1216</v>
      </c>
      <c r="F239" t="s">
        <v>117</v>
      </c>
      <c r="G239">
        <v>15</v>
      </c>
      <c r="H239" t="s">
        <v>1482</v>
      </c>
      <c r="I239">
        <v>5</v>
      </c>
      <c r="J239">
        <v>0</v>
      </c>
      <c r="K239">
        <v>0</v>
      </c>
      <c r="L239" t="s">
        <v>1483</v>
      </c>
      <c r="M239">
        <f>_xlfn.IFNA(VLOOKUP(L239,'Lookup Tables'!$A$2:$B$8,2,FALSE),"")</f>
        <v>4</v>
      </c>
      <c r="N239" t="s">
        <v>1228</v>
      </c>
      <c r="O239" t="s">
        <v>1475</v>
      </c>
      <c r="P239" t="s">
        <v>1465</v>
      </c>
      <c r="Q239" t="s">
        <v>1466</v>
      </c>
      <c r="S239" t="s">
        <v>1476</v>
      </c>
      <c r="U239" t="s">
        <v>1468</v>
      </c>
      <c r="Z239" t="s">
        <v>1477</v>
      </c>
      <c r="AA239">
        <v>25</v>
      </c>
      <c r="AB239" s="10">
        <f t="shared" si="9"/>
        <v>-25</v>
      </c>
      <c r="AC239" s="10" t="str">
        <f t="shared" si="10"/>
        <v>-30 - -21%</v>
      </c>
      <c r="AD239">
        <v>4000</v>
      </c>
      <c r="AE239">
        <f t="shared" si="11"/>
        <v>-4000</v>
      </c>
      <c r="AL239" t="s">
        <v>1515</v>
      </c>
      <c r="AM239" t="s">
        <v>1197</v>
      </c>
      <c r="AN239" t="s">
        <v>1197</v>
      </c>
      <c r="AQ239" t="s">
        <v>1496</v>
      </c>
      <c r="AR239" t="s">
        <v>1479</v>
      </c>
      <c r="AS239" t="s">
        <v>1505</v>
      </c>
      <c r="AT239" t="s">
        <v>1510</v>
      </c>
      <c r="AX239" t="s">
        <v>1512</v>
      </c>
      <c r="BA239" s="10">
        <v>23.20717131</v>
      </c>
      <c r="BB239">
        <v>0</v>
      </c>
    </row>
    <row r="240" spans="1:54" ht="15">
      <c r="A240">
        <v>11577274844</v>
      </c>
      <c r="B240" t="s">
        <v>1581</v>
      </c>
      <c r="C240" t="s">
        <v>1461</v>
      </c>
      <c r="E240" t="s">
        <v>1492</v>
      </c>
      <c r="F240" t="s">
        <v>129</v>
      </c>
      <c r="G240">
        <v>33</v>
      </c>
      <c r="H240" t="s">
        <v>1493</v>
      </c>
      <c r="I240">
        <v>1</v>
      </c>
      <c r="J240">
        <v>1</v>
      </c>
      <c r="K240">
        <v>0</v>
      </c>
      <c r="L240" t="s">
        <v>1488</v>
      </c>
      <c r="M240" t="str">
        <f>_xlfn.IFNA(VLOOKUP(L240,'Lookup Tables'!$A$2:$B$8,2,FALSE),"")</f>
        <v/>
      </c>
      <c r="N240" t="s">
        <v>1228</v>
      </c>
      <c r="Y240" t="s">
        <v>1582</v>
      </c>
      <c r="Z240" t="s">
        <v>1523</v>
      </c>
      <c r="AA240">
        <v>0</v>
      </c>
      <c r="AB240" s="10">
        <f t="shared" si="9"/>
        <v>0</v>
      </c>
      <c r="AC240" s="10" t="str">
        <f t="shared" si="10"/>
        <v>0 - 9%</v>
      </c>
      <c r="AD240">
        <v>0</v>
      </c>
      <c r="AE240">
        <f t="shared" si="11"/>
        <v>0</v>
      </c>
      <c r="AF240" t="s">
        <v>1228</v>
      </c>
      <c r="AI240" t="s">
        <v>1500</v>
      </c>
      <c r="AM240" t="s">
        <v>1197</v>
      </c>
      <c r="AN240" t="s">
        <v>1228</v>
      </c>
      <c r="AO240" t="s">
        <v>1494</v>
      </c>
      <c r="AQ240" t="s">
        <v>1496</v>
      </c>
      <c r="AY240" t="s">
        <v>1487</v>
      </c>
      <c r="BA240" s="10">
        <v>7.644883</v>
      </c>
      <c r="BB240">
        <v>0</v>
      </c>
    </row>
    <row r="241" spans="1:54" ht="15">
      <c r="A241">
        <v>11577283010</v>
      </c>
      <c r="B241" t="s">
        <v>1521</v>
      </c>
      <c r="C241" t="s">
        <v>1461</v>
      </c>
      <c r="E241" t="s">
        <v>1216</v>
      </c>
      <c r="F241" t="s">
        <v>117</v>
      </c>
      <c r="G241">
        <v>7</v>
      </c>
      <c r="H241" t="s">
        <v>1491</v>
      </c>
      <c r="I241">
        <v>2</v>
      </c>
      <c r="J241">
        <v>0</v>
      </c>
      <c r="K241">
        <v>1</v>
      </c>
      <c r="L241" t="s">
        <v>1488</v>
      </c>
      <c r="M241" t="str">
        <f>_xlfn.IFNA(VLOOKUP(L241,'Lookup Tables'!$A$2:$B$8,2,FALSE),"")</f>
        <v/>
      </c>
      <c r="N241" t="s">
        <v>1487</v>
      </c>
      <c r="AB241" s="10">
        <f t="shared" si="9"/>
        <v>0</v>
      </c>
      <c r="AC241" s="10" t="str">
        <f t="shared" si="10"/>
        <v>0 - 9%</v>
      </c>
      <c r="AE241" t="str">
        <f t="shared" si="11"/>
        <v/>
      </c>
      <c r="BA241" s="10">
        <v>51</v>
      </c>
      <c r="BB241">
        <v>0</v>
      </c>
    </row>
    <row r="242" spans="1:54" ht="15">
      <c r="A242">
        <v>11577304945</v>
      </c>
      <c r="B242" t="s">
        <v>1506</v>
      </c>
      <c r="C242" t="s">
        <v>1461</v>
      </c>
      <c r="E242" t="s">
        <v>1472</v>
      </c>
      <c r="F242" t="s">
        <v>122</v>
      </c>
      <c r="G242">
        <v>1</v>
      </c>
      <c r="H242" t="s">
        <v>1491</v>
      </c>
      <c r="I242">
        <v>5</v>
      </c>
      <c r="J242">
        <v>1</v>
      </c>
      <c r="K242">
        <v>0</v>
      </c>
      <c r="L242" t="s">
        <v>1488</v>
      </c>
      <c r="M242" t="str">
        <f>_xlfn.IFNA(VLOOKUP(L242,'Lookup Tables'!$A$2:$B$8,2,FALSE),"")</f>
        <v/>
      </c>
      <c r="N242" t="s">
        <v>1487</v>
      </c>
      <c r="AB242" s="10">
        <f t="shared" si="9"/>
        <v>0</v>
      </c>
      <c r="AC242" s="10" t="str">
        <f t="shared" si="10"/>
        <v>0 - 9%</v>
      </c>
      <c r="AE242" t="str">
        <f t="shared" si="11"/>
        <v/>
      </c>
      <c r="BA242" s="10">
        <v>34.15143603</v>
      </c>
      <c r="BB242">
        <v>0</v>
      </c>
    </row>
    <row r="243" spans="1:54" ht="15">
      <c r="A243">
        <v>11577319058</v>
      </c>
      <c r="B243" t="s">
        <v>1506</v>
      </c>
      <c r="C243" t="s">
        <v>1461</v>
      </c>
      <c r="E243" t="s">
        <v>1216</v>
      </c>
      <c r="F243" t="s">
        <v>117</v>
      </c>
      <c r="G243">
        <v>3</v>
      </c>
      <c r="H243" t="s">
        <v>1491</v>
      </c>
      <c r="I243">
        <v>3</v>
      </c>
      <c r="J243">
        <v>1</v>
      </c>
      <c r="K243">
        <v>0</v>
      </c>
      <c r="L243" t="s">
        <v>1464</v>
      </c>
      <c r="M243">
        <f>_xlfn.IFNA(VLOOKUP(L243,'Lookup Tables'!$A$2:$B$8,2,FALSE),"")</f>
        <v>1</v>
      </c>
      <c r="N243" t="s">
        <v>1228</v>
      </c>
      <c r="P243" t="s">
        <v>1465</v>
      </c>
      <c r="S243" t="s">
        <v>1476</v>
      </c>
      <c r="T243" t="s">
        <v>1467</v>
      </c>
      <c r="U243" t="s">
        <v>1468</v>
      </c>
      <c r="Y243" t="s">
        <v>1551</v>
      </c>
      <c r="Z243" t="s">
        <v>1477</v>
      </c>
      <c r="AA243">
        <v>11</v>
      </c>
      <c r="AB243" s="10">
        <f t="shared" si="9"/>
        <v>-11</v>
      </c>
      <c r="AC243" s="10" t="str">
        <f t="shared" si="10"/>
        <v>-20 - -11%</v>
      </c>
      <c r="AD243">
        <v>3150</v>
      </c>
      <c r="AE243">
        <f t="shared" si="11"/>
        <v>-3150</v>
      </c>
      <c r="AF243" t="s">
        <v>1228</v>
      </c>
      <c r="AH243" t="s">
        <v>1489</v>
      </c>
      <c r="AM243" t="s">
        <v>1228</v>
      </c>
      <c r="AN243" t="s">
        <v>1197</v>
      </c>
      <c r="AQ243" t="s">
        <v>1496</v>
      </c>
      <c r="AR243" t="s">
        <v>1479</v>
      </c>
      <c r="AT243" t="s">
        <v>1510</v>
      </c>
      <c r="AU243" t="s">
        <v>1518</v>
      </c>
      <c r="AW243" t="s">
        <v>1511</v>
      </c>
      <c r="BA243" s="10">
        <v>21.9895288</v>
      </c>
      <c r="BB243">
        <v>0</v>
      </c>
    </row>
    <row r="244" spans="1:54" ht="15">
      <c r="A244">
        <v>11577324061</v>
      </c>
      <c r="B244" t="s">
        <v>1535</v>
      </c>
      <c r="C244" t="s">
        <v>1461</v>
      </c>
      <c r="E244" t="s">
        <v>1472</v>
      </c>
      <c r="F244" t="s">
        <v>129</v>
      </c>
      <c r="G244">
        <v>0</v>
      </c>
      <c r="H244" t="s">
        <v>1497</v>
      </c>
      <c r="I244">
        <v>1</v>
      </c>
      <c r="J244">
        <v>1</v>
      </c>
      <c r="K244">
        <v>1</v>
      </c>
      <c r="L244" t="s">
        <v>1499</v>
      </c>
      <c r="M244">
        <f>_xlfn.IFNA(VLOOKUP(L244,'Lookup Tables'!$A$2:$B$8,2,FALSE),"")</f>
        <v>15</v>
      </c>
      <c r="N244" t="s">
        <v>1197</v>
      </c>
      <c r="AB244" s="10">
        <f t="shared" si="9"/>
        <v>0</v>
      </c>
      <c r="AC244" s="10" t="str">
        <f t="shared" si="10"/>
        <v>0 - 9%</v>
      </c>
      <c r="AE244" t="str">
        <f t="shared" si="11"/>
        <v/>
      </c>
      <c r="AF244" t="s">
        <v>1197</v>
      </c>
      <c r="AJ244" t="s">
        <v>1498</v>
      </c>
      <c r="AM244" t="s">
        <v>1502</v>
      </c>
      <c r="AN244" t="s">
        <v>1197</v>
      </c>
      <c r="AP244" t="s">
        <v>1495</v>
      </c>
      <c r="AZ244" t="s">
        <v>1495</v>
      </c>
      <c r="BA244" s="10">
        <v>25.22261338</v>
      </c>
      <c r="BB244">
        <v>0</v>
      </c>
    </row>
    <row r="245" spans="1:54" ht="15">
      <c r="A245">
        <v>11577355065</v>
      </c>
      <c r="B245" t="s">
        <v>1535</v>
      </c>
      <c r="C245" t="s">
        <v>1461</v>
      </c>
      <c r="E245" t="s">
        <v>1216</v>
      </c>
      <c r="F245" t="s">
        <v>122</v>
      </c>
      <c r="G245">
        <v>20</v>
      </c>
      <c r="H245" t="s">
        <v>1482</v>
      </c>
      <c r="I245">
        <v>4</v>
      </c>
      <c r="J245">
        <v>0</v>
      </c>
      <c r="K245">
        <v>0</v>
      </c>
      <c r="L245" t="s">
        <v>1488</v>
      </c>
      <c r="M245" t="str">
        <f>_xlfn.IFNA(VLOOKUP(L245,'Lookup Tables'!$A$2:$B$8,2,FALSE),"")</f>
        <v/>
      </c>
      <c r="N245" t="s">
        <v>1197</v>
      </c>
      <c r="AB245" s="10">
        <f t="shared" si="9"/>
        <v>0</v>
      </c>
      <c r="AC245" s="10" t="str">
        <f t="shared" si="10"/>
        <v>0 - 9%</v>
      </c>
      <c r="AE245" t="str">
        <f t="shared" si="11"/>
        <v/>
      </c>
      <c r="AF245" t="s">
        <v>1228</v>
      </c>
      <c r="AI245" t="s">
        <v>1500</v>
      </c>
      <c r="AM245" t="s">
        <v>1197</v>
      </c>
      <c r="AN245" t="s">
        <v>1197</v>
      </c>
      <c r="AY245" t="s">
        <v>1487</v>
      </c>
      <c r="BA245" s="10">
        <v>16.69014085</v>
      </c>
      <c r="BB245">
        <v>0</v>
      </c>
    </row>
    <row r="246" spans="1:54" ht="15">
      <c r="A246">
        <v>11577398778</v>
      </c>
      <c r="B246" t="s">
        <v>1583</v>
      </c>
      <c r="C246" t="s">
        <v>1461</v>
      </c>
      <c r="E246" t="s">
        <v>1216</v>
      </c>
      <c r="F246" t="s">
        <v>117</v>
      </c>
      <c r="G246">
        <v>15</v>
      </c>
      <c r="H246" t="s">
        <v>1482</v>
      </c>
      <c r="I246">
        <v>2</v>
      </c>
      <c r="J246">
        <v>0</v>
      </c>
      <c r="K246">
        <v>0</v>
      </c>
      <c r="L246" t="s">
        <v>1499</v>
      </c>
      <c r="M246">
        <f>_xlfn.IFNA(VLOOKUP(L246,'Lookup Tables'!$A$2:$B$8,2,FALSE),"")</f>
        <v>15</v>
      </c>
      <c r="N246" t="s">
        <v>1197</v>
      </c>
      <c r="AB246" s="10">
        <f t="shared" si="9"/>
        <v>0</v>
      </c>
      <c r="AC246" s="10" t="str">
        <f t="shared" si="10"/>
        <v>0 - 9%</v>
      </c>
      <c r="AE246" t="str">
        <f t="shared" si="11"/>
        <v/>
      </c>
      <c r="AF246" t="s">
        <v>1228</v>
      </c>
      <c r="AI246" t="s">
        <v>1500</v>
      </c>
      <c r="AM246" t="s">
        <v>1197</v>
      </c>
      <c r="AN246" t="s">
        <v>1197</v>
      </c>
      <c r="AZ246" t="s">
        <v>1495</v>
      </c>
      <c r="BA246" s="10">
        <v>8.15876516</v>
      </c>
      <c r="BB246">
        <v>0</v>
      </c>
    </row>
    <row r="247" spans="1:54" ht="15">
      <c r="A247">
        <v>11577410449</v>
      </c>
      <c r="B247" t="s">
        <v>1535</v>
      </c>
      <c r="C247" t="s">
        <v>1517</v>
      </c>
      <c r="E247" t="s">
        <v>1472</v>
      </c>
      <c r="F247" t="s">
        <v>129</v>
      </c>
      <c r="G247">
        <v>0</v>
      </c>
      <c r="H247" t="s">
        <v>1497</v>
      </c>
      <c r="I247">
        <v>0</v>
      </c>
      <c r="J247">
        <v>0</v>
      </c>
      <c r="K247">
        <v>2</v>
      </c>
      <c r="L247" t="s">
        <v>1488</v>
      </c>
      <c r="M247" t="str">
        <f>_xlfn.IFNA(VLOOKUP(L247,'Lookup Tables'!$A$2:$B$8,2,FALSE),"")</f>
        <v/>
      </c>
      <c r="N247" t="s">
        <v>1487</v>
      </c>
      <c r="AB247" s="10">
        <f t="shared" si="9"/>
        <v>0</v>
      </c>
      <c r="AC247" s="10" t="str">
        <f t="shared" si="10"/>
        <v>0 - 9%</v>
      </c>
      <c r="AE247" t="str">
        <f t="shared" si="11"/>
        <v/>
      </c>
      <c r="AF247" t="s">
        <v>1228</v>
      </c>
      <c r="AH247" t="s">
        <v>1489</v>
      </c>
      <c r="AI247" t="s">
        <v>1500</v>
      </c>
      <c r="AM247" t="s">
        <v>1197</v>
      </c>
      <c r="AN247" t="s">
        <v>1197</v>
      </c>
      <c r="AW247" t="s">
        <v>1511</v>
      </c>
      <c r="BA247" s="10">
        <v>21.114032</v>
      </c>
      <c r="BB247">
        <v>0</v>
      </c>
    </row>
    <row r="248" spans="1:54" ht="15">
      <c r="A248">
        <v>11577412768</v>
      </c>
      <c r="B248" t="s">
        <v>1572</v>
      </c>
      <c r="C248" t="s">
        <v>1461</v>
      </c>
      <c r="E248" t="s">
        <v>1472</v>
      </c>
      <c r="F248" t="s">
        <v>129</v>
      </c>
      <c r="G248">
        <v>15</v>
      </c>
      <c r="H248" t="s">
        <v>1482</v>
      </c>
      <c r="I248">
        <v>1</v>
      </c>
      <c r="J248">
        <v>0</v>
      </c>
      <c r="K248">
        <v>1</v>
      </c>
      <c r="L248" t="s">
        <v>1499</v>
      </c>
      <c r="M248">
        <f>_xlfn.IFNA(VLOOKUP(L248,'Lookup Tables'!$A$2:$B$8,2,FALSE),"")</f>
        <v>15</v>
      </c>
      <c r="N248" t="s">
        <v>1197</v>
      </c>
      <c r="AB248" s="10">
        <f t="shared" si="9"/>
        <v>0</v>
      </c>
      <c r="AC248" s="10" t="str">
        <f t="shared" si="10"/>
        <v>0 - 9%</v>
      </c>
      <c r="AE248" t="str">
        <f t="shared" si="11"/>
        <v/>
      </c>
      <c r="AF248" t="s">
        <v>1197</v>
      </c>
      <c r="AJ248" t="s">
        <v>1498</v>
      </c>
      <c r="AM248" t="s">
        <v>1502</v>
      </c>
      <c r="AN248" t="s">
        <v>1197</v>
      </c>
      <c r="AP248" t="s">
        <v>1584</v>
      </c>
      <c r="AR248" t="s">
        <v>1479</v>
      </c>
      <c r="BA248" s="10">
        <v>8.8</v>
      </c>
      <c r="BB248">
        <v>0</v>
      </c>
    </row>
    <row r="249" spans="1:54" ht="15">
      <c r="A249">
        <v>11577417122</v>
      </c>
      <c r="B249" t="s">
        <v>1583</v>
      </c>
      <c r="C249" t="s">
        <v>1461</v>
      </c>
      <c r="E249" t="s">
        <v>1216</v>
      </c>
      <c r="F249" t="s">
        <v>144</v>
      </c>
      <c r="G249">
        <v>50</v>
      </c>
      <c r="H249" t="s">
        <v>1473</v>
      </c>
      <c r="I249">
        <v>20</v>
      </c>
      <c r="J249">
        <v>0</v>
      </c>
      <c r="K249">
        <v>0</v>
      </c>
      <c r="L249" t="s">
        <v>1550</v>
      </c>
      <c r="M249">
        <f>_xlfn.IFNA(VLOOKUP(L249,'Lookup Tables'!$A$2:$B$8,2,FALSE),"")</f>
        <v>0</v>
      </c>
      <c r="N249" t="s">
        <v>1228</v>
      </c>
      <c r="U249" t="s">
        <v>1468</v>
      </c>
      <c r="AB249" s="10" t="str">
        <f t="shared" si="9"/>
        <v/>
      </c>
      <c r="AC249" s="10" t="str">
        <f t="shared" si="10"/>
        <v/>
      </c>
      <c r="AE249" t="str">
        <f t="shared" si="11"/>
        <v/>
      </c>
      <c r="AF249" t="s">
        <v>1228</v>
      </c>
      <c r="AI249" t="s">
        <v>1500</v>
      </c>
      <c r="AM249" t="s">
        <v>1197</v>
      </c>
      <c r="AN249" t="s">
        <v>1197</v>
      </c>
      <c r="AY249" t="s">
        <v>1487</v>
      </c>
      <c r="BA249" s="10">
        <v>21.65706974</v>
      </c>
      <c r="BB249">
        <v>0</v>
      </c>
    </row>
    <row r="250" spans="1:54" ht="15">
      <c r="A250">
        <v>11577435343</v>
      </c>
      <c r="B250" t="s">
        <v>1583</v>
      </c>
      <c r="C250" t="s">
        <v>1461</v>
      </c>
      <c r="E250" t="s">
        <v>1492</v>
      </c>
      <c r="F250" t="s">
        <v>129</v>
      </c>
      <c r="G250">
        <v>100</v>
      </c>
      <c r="H250" t="s">
        <v>1544</v>
      </c>
      <c r="I250">
        <v>0</v>
      </c>
      <c r="J250">
        <v>0</v>
      </c>
      <c r="K250">
        <v>1</v>
      </c>
      <c r="L250" t="s">
        <v>1488</v>
      </c>
      <c r="M250" t="str">
        <f>_xlfn.IFNA(VLOOKUP(L250,'Lookup Tables'!$A$2:$B$8,2,FALSE),"")</f>
        <v/>
      </c>
      <c r="N250" t="s">
        <v>1228</v>
      </c>
      <c r="Q250" t="s">
        <v>1466</v>
      </c>
      <c r="S250" t="s">
        <v>1476</v>
      </c>
      <c r="V250" t="s">
        <v>1469</v>
      </c>
      <c r="Z250" t="s">
        <v>1523</v>
      </c>
      <c r="AA250">
        <v>0</v>
      </c>
      <c r="AB250" s="10">
        <f t="shared" si="9"/>
        <v>0</v>
      </c>
      <c r="AC250" s="10" t="str">
        <f t="shared" si="10"/>
        <v>0 - 9%</v>
      </c>
      <c r="AD250">
        <v>0</v>
      </c>
      <c r="AE250">
        <f t="shared" si="11"/>
        <v>0</v>
      </c>
      <c r="AF250" t="s">
        <v>1228</v>
      </c>
      <c r="AG250" t="s">
        <v>1485</v>
      </c>
      <c r="AH250" t="s">
        <v>1489</v>
      </c>
      <c r="AM250" t="s">
        <v>1197</v>
      </c>
      <c r="AN250" t="s">
        <v>1197</v>
      </c>
      <c r="AY250" t="s">
        <v>1487</v>
      </c>
      <c r="BA250" s="10">
        <v>0</v>
      </c>
      <c r="BB250">
        <v>0</v>
      </c>
    </row>
    <row r="251" spans="1:54" ht="15">
      <c r="A251">
        <v>11577436035</v>
      </c>
      <c r="B251" t="s">
        <v>1583</v>
      </c>
      <c r="C251" t="s">
        <v>1461</v>
      </c>
      <c r="E251" t="s">
        <v>1216</v>
      </c>
      <c r="F251" t="s">
        <v>117</v>
      </c>
      <c r="G251">
        <v>35</v>
      </c>
      <c r="H251" t="s">
        <v>1493</v>
      </c>
      <c r="I251">
        <v>4</v>
      </c>
      <c r="J251">
        <v>0</v>
      </c>
      <c r="K251">
        <v>0</v>
      </c>
      <c r="L251" t="s">
        <v>1488</v>
      </c>
      <c r="M251" t="str">
        <f>_xlfn.IFNA(VLOOKUP(L251,'Lookup Tables'!$A$2:$B$8,2,FALSE),"")</f>
        <v/>
      </c>
      <c r="N251" t="s">
        <v>1228</v>
      </c>
      <c r="W251" t="s">
        <v>1503</v>
      </c>
      <c r="Z251" t="s">
        <v>1523</v>
      </c>
      <c r="AA251">
        <v>0</v>
      </c>
      <c r="AB251" s="10">
        <f t="shared" si="9"/>
        <v>0</v>
      </c>
      <c r="AC251" s="10" t="str">
        <f t="shared" si="10"/>
        <v>0 - 9%</v>
      </c>
      <c r="AD251">
        <v>0</v>
      </c>
      <c r="AE251">
        <f t="shared" si="11"/>
        <v>0</v>
      </c>
      <c r="AF251" t="s">
        <v>1228</v>
      </c>
      <c r="AI251" t="s">
        <v>1500</v>
      </c>
      <c r="AM251" t="s">
        <v>1197</v>
      </c>
      <c r="AN251" t="s">
        <v>1197</v>
      </c>
      <c r="AY251" t="s">
        <v>1487</v>
      </c>
      <c r="BA251" s="10">
        <v>15.59888579</v>
      </c>
      <c r="BB251">
        <v>0</v>
      </c>
    </row>
    <row r="252" spans="1:54" ht="15">
      <c r="A252">
        <v>11577448421</v>
      </c>
      <c r="B252" t="s">
        <v>1583</v>
      </c>
      <c r="C252" t="s">
        <v>1461</v>
      </c>
      <c r="E252" t="s">
        <v>1216</v>
      </c>
      <c r="F252" t="s">
        <v>117</v>
      </c>
      <c r="G252">
        <v>35</v>
      </c>
      <c r="H252" t="s">
        <v>1493</v>
      </c>
      <c r="I252">
        <v>7</v>
      </c>
      <c r="J252">
        <v>0</v>
      </c>
      <c r="K252">
        <v>0</v>
      </c>
      <c r="L252" t="s">
        <v>1488</v>
      </c>
      <c r="M252" t="str">
        <f>_xlfn.IFNA(VLOOKUP(L252,'Lookup Tables'!$A$2:$B$8,2,FALSE),"")</f>
        <v/>
      </c>
      <c r="N252" t="s">
        <v>1228</v>
      </c>
      <c r="O252" t="s">
        <v>1475</v>
      </c>
      <c r="S252" t="s">
        <v>1476</v>
      </c>
      <c r="U252" t="s">
        <v>1468</v>
      </c>
      <c r="V252" t="s">
        <v>1469</v>
      </c>
      <c r="Z252" t="s">
        <v>1523</v>
      </c>
      <c r="AA252">
        <v>0</v>
      </c>
      <c r="AB252" s="10">
        <f t="shared" si="9"/>
        <v>0</v>
      </c>
      <c r="AC252" s="10" t="str">
        <f t="shared" si="10"/>
        <v>0 - 9%</v>
      </c>
      <c r="AD252">
        <v>0</v>
      </c>
      <c r="AE252">
        <f t="shared" si="11"/>
        <v>0</v>
      </c>
      <c r="AF252" t="s">
        <v>1228</v>
      </c>
      <c r="AI252" t="s">
        <v>1500</v>
      </c>
      <c r="AM252" t="s">
        <v>1197</v>
      </c>
      <c r="AN252" t="s">
        <v>1197</v>
      </c>
      <c r="AY252" t="s">
        <v>1487</v>
      </c>
      <c r="BA252" s="10">
        <v>10.13513514</v>
      </c>
      <c r="BB252">
        <v>0</v>
      </c>
    </row>
    <row r="253" spans="1:54" ht="15">
      <c r="A253">
        <v>11577452070</v>
      </c>
      <c r="B253" t="s">
        <v>1583</v>
      </c>
      <c r="C253" t="s">
        <v>1461</v>
      </c>
      <c r="E253" t="s">
        <v>1216</v>
      </c>
      <c r="F253" t="s">
        <v>117</v>
      </c>
      <c r="G253">
        <v>25</v>
      </c>
      <c r="H253" t="s">
        <v>1463</v>
      </c>
      <c r="I253">
        <v>2</v>
      </c>
      <c r="J253">
        <v>0</v>
      </c>
      <c r="K253">
        <v>0</v>
      </c>
      <c r="L253" t="s">
        <v>1499</v>
      </c>
      <c r="M253">
        <f>_xlfn.IFNA(VLOOKUP(L253,'Lookup Tables'!$A$2:$B$8,2,FALSE),"")</f>
        <v>15</v>
      </c>
      <c r="N253" t="s">
        <v>1487</v>
      </c>
      <c r="AB253" s="10">
        <f t="shared" si="9"/>
        <v>0</v>
      </c>
      <c r="AC253" s="10" t="str">
        <f t="shared" si="10"/>
        <v>0 - 9%</v>
      </c>
      <c r="AE253" t="str">
        <f t="shared" si="11"/>
        <v/>
      </c>
      <c r="AF253" t="s">
        <v>1228</v>
      </c>
      <c r="AG253" t="s">
        <v>1485</v>
      </c>
      <c r="AI253" t="s">
        <v>1500</v>
      </c>
      <c r="AM253" t="s">
        <v>1197</v>
      </c>
      <c r="AN253" t="s">
        <v>1197</v>
      </c>
      <c r="AY253" t="s">
        <v>1487</v>
      </c>
      <c r="BA253" s="10">
        <v>7.709750567</v>
      </c>
      <c r="BB253">
        <v>0</v>
      </c>
    </row>
    <row r="254" spans="1:54" ht="15">
      <c r="A254">
        <v>11577463525</v>
      </c>
      <c r="B254" t="s">
        <v>1481</v>
      </c>
      <c r="C254" t="s">
        <v>1461</v>
      </c>
      <c r="E254" t="s">
        <v>1472</v>
      </c>
      <c r="F254" t="s">
        <v>122</v>
      </c>
      <c r="G254">
        <v>10</v>
      </c>
      <c r="H254" t="s">
        <v>1491</v>
      </c>
      <c r="I254">
        <v>2</v>
      </c>
      <c r="J254">
        <v>1</v>
      </c>
      <c r="K254">
        <v>0</v>
      </c>
      <c r="L254" t="s">
        <v>1499</v>
      </c>
      <c r="M254">
        <f>_xlfn.IFNA(VLOOKUP(L254,'Lookup Tables'!$A$2:$B$8,2,FALSE),"")</f>
        <v>15</v>
      </c>
      <c r="N254" t="s">
        <v>1197</v>
      </c>
      <c r="AB254" s="10">
        <f t="shared" si="9"/>
        <v>0</v>
      </c>
      <c r="AC254" s="10" t="str">
        <f t="shared" si="10"/>
        <v>0 - 9%</v>
      </c>
      <c r="AE254" t="str">
        <f t="shared" si="11"/>
        <v/>
      </c>
      <c r="AF254" t="s">
        <v>1228</v>
      </c>
      <c r="AH254" t="s">
        <v>1489</v>
      </c>
      <c r="AM254" t="s">
        <v>1197</v>
      </c>
      <c r="AN254" t="s">
        <v>1197</v>
      </c>
      <c r="AR254" t="s">
        <v>1479</v>
      </c>
      <c r="BA254" s="10">
        <v>5.64516129</v>
      </c>
      <c r="BB254">
        <v>0</v>
      </c>
    </row>
    <row r="255" spans="1:54" ht="15">
      <c r="A255">
        <v>11577472738</v>
      </c>
      <c r="B255" t="s">
        <v>1583</v>
      </c>
      <c r="C255" t="s">
        <v>1461</v>
      </c>
      <c r="E255" t="s">
        <v>1216</v>
      </c>
      <c r="F255" t="s">
        <v>117</v>
      </c>
      <c r="G255">
        <v>20</v>
      </c>
      <c r="H255" t="s">
        <v>1482</v>
      </c>
      <c r="I255">
        <v>4</v>
      </c>
      <c r="J255">
        <v>0</v>
      </c>
      <c r="K255">
        <v>1</v>
      </c>
      <c r="L255" t="s">
        <v>1488</v>
      </c>
      <c r="M255" t="str">
        <f>_xlfn.IFNA(VLOOKUP(L255,'Lookup Tables'!$A$2:$B$8,2,FALSE),"")</f>
        <v/>
      </c>
      <c r="N255" t="s">
        <v>1228</v>
      </c>
      <c r="P255" t="s">
        <v>1465</v>
      </c>
      <c r="U255" t="s">
        <v>1468</v>
      </c>
      <c r="Y255" t="s">
        <v>1551</v>
      </c>
      <c r="Z255" t="s">
        <v>1477</v>
      </c>
      <c r="AA255">
        <v>5</v>
      </c>
      <c r="AB255" s="10">
        <f t="shared" si="9"/>
        <v>-5</v>
      </c>
      <c r="AC255" s="10" t="str">
        <f t="shared" si="10"/>
        <v>-10 - -1%</v>
      </c>
      <c r="AD255">
        <v>150000</v>
      </c>
      <c r="AE255">
        <f t="shared" si="11"/>
        <v>-150000</v>
      </c>
      <c r="AF255" t="s">
        <v>1228</v>
      </c>
      <c r="AH255" t="s">
        <v>1489</v>
      </c>
      <c r="AL255" t="s">
        <v>1569</v>
      </c>
      <c r="AM255" t="s">
        <v>1502</v>
      </c>
      <c r="AN255" t="s">
        <v>1197</v>
      </c>
      <c r="AP255" t="s">
        <v>1526</v>
      </c>
      <c r="AZ255" t="s">
        <v>1551</v>
      </c>
      <c r="BA255" s="10">
        <v>13.88429752</v>
      </c>
      <c r="BB255">
        <v>1</v>
      </c>
    </row>
    <row r="256" spans="1:54" ht="15">
      <c r="A256">
        <v>11577519657</v>
      </c>
      <c r="B256" t="s">
        <v>1585</v>
      </c>
      <c r="C256" t="s">
        <v>1461</v>
      </c>
      <c r="E256" t="s">
        <v>1216</v>
      </c>
      <c r="F256" t="s">
        <v>117</v>
      </c>
      <c r="G256">
        <v>10</v>
      </c>
      <c r="H256" t="s">
        <v>1491</v>
      </c>
      <c r="I256">
        <v>5</v>
      </c>
      <c r="J256">
        <v>1</v>
      </c>
      <c r="K256">
        <v>1</v>
      </c>
      <c r="L256" t="s">
        <v>1488</v>
      </c>
      <c r="M256" t="str">
        <f>_xlfn.IFNA(VLOOKUP(L256,'Lookup Tables'!$A$2:$B$8,2,FALSE),"")</f>
        <v/>
      </c>
      <c r="N256" t="s">
        <v>1197</v>
      </c>
      <c r="AB256" s="10">
        <f t="shared" si="9"/>
        <v>0</v>
      </c>
      <c r="AC256" s="10" t="str">
        <f t="shared" si="10"/>
        <v>0 - 9%</v>
      </c>
      <c r="AE256" t="str">
        <f t="shared" si="11"/>
        <v/>
      </c>
      <c r="AF256" t="s">
        <v>1228</v>
      </c>
      <c r="AH256" t="s">
        <v>1489</v>
      </c>
      <c r="AM256" t="s">
        <v>1502</v>
      </c>
      <c r="AN256" t="s">
        <v>1228</v>
      </c>
      <c r="AO256" t="s">
        <v>1516</v>
      </c>
      <c r="AV256" t="s">
        <v>1480</v>
      </c>
      <c r="BA256" s="10">
        <v>10.4519774</v>
      </c>
      <c r="BB256">
        <v>0</v>
      </c>
    </row>
    <row r="257" spans="1:54" ht="15">
      <c r="A257">
        <v>11577524461</v>
      </c>
      <c r="B257" t="s">
        <v>1583</v>
      </c>
      <c r="C257" t="s">
        <v>1461</v>
      </c>
      <c r="E257" t="s">
        <v>1216</v>
      </c>
      <c r="F257" t="s">
        <v>117</v>
      </c>
      <c r="G257">
        <v>1</v>
      </c>
      <c r="H257" t="s">
        <v>1491</v>
      </c>
      <c r="I257">
        <v>2</v>
      </c>
      <c r="J257">
        <v>1</v>
      </c>
      <c r="K257">
        <v>0</v>
      </c>
      <c r="L257" t="s">
        <v>1488</v>
      </c>
      <c r="M257" t="str">
        <f>_xlfn.IFNA(VLOOKUP(L257,'Lookup Tables'!$A$2:$B$8,2,FALSE),"")</f>
        <v/>
      </c>
      <c r="N257" t="s">
        <v>1228</v>
      </c>
      <c r="W257" t="s">
        <v>1503</v>
      </c>
      <c r="Z257" t="s">
        <v>1477</v>
      </c>
      <c r="AB257" s="10" t="str">
        <f t="shared" si="9"/>
        <v/>
      </c>
      <c r="AC257" s="10" t="str">
        <f t="shared" si="10"/>
        <v/>
      </c>
      <c r="AD257">
        <v>5000</v>
      </c>
      <c r="AE257">
        <f t="shared" si="11"/>
        <v>-5000</v>
      </c>
      <c r="AF257" t="s">
        <v>1228</v>
      </c>
      <c r="AG257" t="s">
        <v>1485</v>
      </c>
      <c r="AH257" t="s">
        <v>1489</v>
      </c>
      <c r="AI257" t="s">
        <v>1500</v>
      </c>
      <c r="AM257" t="s">
        <v>1197</v>
      </c>
      <c r="AN257" t="s">
        <v>1487</v>
      </c>
      <c r="AY257" t="s">
        <v>1487</v>
      </c>
      <c r="BA257" s="10">
        <v>7.531865585</v>
      </c>
      <c r="BB257">
        <v>0</v>
      </c>
    </row>
    <row r="258" spans="1:54" ht="15">
      <c r="A258">
        <v>11577527989</v>
      </c>
      <c r="B258" t="s">
        <v>1481</v>
      </c>
      <c r="C258" t="s">
        <v>1461</v>
      </c>
      <c r="E258" t="s">
        <v>1216</v>
      </c>
      <c r="F258" t="s">
        <v>129</v>
      </c>
      <c r="G258">
        <v>10</v>
      </c>
      <c r="H258" t="s">
        <v>1491</v>
      </c>
      <c r="I258">
        <v>1</v>
      </c>
      <c r="J258">
        <v>1</v>
      </c>
      <c r="K258">
        <v>0</v>
      </c>
      <c r="L258" t="s">
        <v>1499</v>
      </c>
      <c r="M258">
        <f>_xlfn.IFNA(VLOOKUP(L258,'Lookup Tables'!$A$2:$B$8,2,FALSE),"")</f>
        <v>15</v>
      </c>
      <c r="N258" t="s">
        <v>1197</v>
      </c>
      <c r="AB258" s="10">
        <f aca="true" t="shared" si="12" ref="AB258:AB321">IF(AND(Z258="Decrease",AA258&lt;&gt;""),-AA258,IF(AND(ISBLANK(AA258),OR(N258="No",N258="Not Sure",Z258="No change")),0,IF(ISBLANK(AA258),"",AA258)))</f>
        <v>0</v>
      </c>
      <c r="AC258" s="10" t="str">
        <f aca="true" t="shared" si="13" ref="AC258:AC321">_xlfn.IFERROR(_XLFN.CONCAT(_xlfn.FLOOR.MATH(AB258,10)," - ",_xlfn.FLOOR.MATH(AB258+10,10)-1,"%"),"")</f>
        <v>0 - 9%</v>
      </c>
      <c r="AE258" t="str">
        <f aca="true" t="shared" si="14" ref="AE258:AE321">IF(ISBLANK(AD258),"",IF(Z258="Decrease",-AD258,AD258))</f>
        <v/>
      </c>
      <c r="AF258" t="s">
        <v>1228</v>
      </c>
      <c r="AL258" t="s">
        <v>1554</v>
      </c>
      <c r="AM258" t="s">
        <v>1197</v>
      </c>
      <c r="AN258" t="s">
        <v>1197</v>
      </c>
      <c r="AY258" t="s">
        <v>1487</v>
      </c>
      <c r="BA258" s="10">
        <v>27.18120805</v>
      </c>
      <c r="BB258">
        <v>0</v>
      </c>
    </row>
    <row r="259" spans="1:54" ht="15">
      <c r="A259">
        <v>11577531122</v>
      </c>
      <c r="B259" t="s">
        <v>1583</v>
      </c>
      <c r="C259" t="s">
        <v>1504</v>
      </c>
      <c r="E259" t="s">
        <v>1216</v>
      </c>
      <c r="F259" t="s">
        <v>117</v>
      </c>
      <c r="G259">
        <v>1</v>
      </c>
      <c r="H259" t="s">
        <v>1491</v>
      </c>
      <c r="I259">
        <v>2</v>
      </c>
      <c r="J259">
        <v>1</v>
      </c>
      <c r="K259">
        <v>0</v>
      </c>
      <c r="L259" t="s">
        <v>1488</v>
      </c>
      <c r="M259" t="str">
        <f>_xlfn.IFNA(VLOOKUP(L259,'Lookup Tables'!$A$2:$B$8,2,FALSE),"")</f>
        <v/>
      </c>
      <c r="N259" t="s">
        <v>1487</v>
      </c>
      <c r="AB259" s="10">
        <f t="shared" si="12"/>
        <v>0</v>
      </c>
      <c r="AC259" s="10" t="str">
        <f t="shared" si="13"/>
        <v>0 - 9%</v>
      </c>
      <c r="AE259" t="str">
        <f t="shared" si="14"/>
        <v/>
      </c>
      <c r="AF259" t="s">
        <v>1228</v>
      </c>
      <c r="AL259" t="s">
        <v>1525</v>
      </c>
      <c r="AM259" t="s">
        <v>1197</v>
      </c>
      <c r="AN259" t="s">
        <v>1197</v>
      </c>
      <c r="AP259" t="s">
        <v>1495</v>
      </c>
      <c r="AY259" t="s">
        <v>1487</v>
      </c>
      <c r="BA259" s="10">
        <v>16.03665521</v>
      </c>
      <c r="BB259">
        <v>0</v>
      </c>
    </row>
    <row r="260" spans="1:54" ht="15">
      <c r="A260">
        <v>11577531263</v>
      </c>
      <c r="B260" t="s">
        <v>1586</v>
      </c>
      <c r="C260" t="s">
        <v>1461</v>
      </c>
      <c r="E260" t="s">
        <v>1216</v>
      </c>
      <c r="F260" t="s">
        <v>129</v>
      </c>
      <c r="G260">
        <v>1</v>
      </c>
      <c r="H260" t="s">
        <v>1491</v>
      </c>
      <c r="I260">
        <v>1</v>
      </c>
      <c r="J260">
        <v>0</v>
      </c>
      <c r="K260">
        <v>0</v>
      </c>
      <c r="L260" t="s">
        <v>1488</v>
      </c>
      <c r="M260" t="str">
        <f>_xlfn.IFNA(VLOOKUP(L260,'Lookup Tables'!$A$2:$B$8,2,FALSE),"")</f>
        <v/>
      </c>
      <c r="N260" t="s">
        <v>1197</v>
      </c>
      <c r="AB260" s="10">
        <f t="shared" si="12"/>
        <v>0</v>
      </c>
      <c r="AC260" s="10" t="str">
        <f t="shared" si="13"/>
        <v>0 - 9%</v>
      </c>
      <c r="AE260" t="str">
        <f t="shared" si="14"/>
        <v/>
      </c>
      <c r="AF260" t="s">
        <v>1228</v>
      </c>
      <c r="AH260" t="s">
        <v>1489</v>
      </c>
      <c r="AM260" t="s">
        <v>1197</v>
      </c>
      <c r="AN260" t="s">
        <v>1197</v>
      </c>
      <c r="AP260" t="s">
        <v>1495</v>
      </c>
      <c r="AZ260" t="s">
        <v>1495</v>
      </c>
      <c r="BA260" s="10">
        <v>12.23628692</v>
      </c>
      <c r="BB260">
        <v>0</v>
      </c>
    </row>
    <row r="261" spans="1:54" ht="15">
      <c r="A261">
        <v>11577541068</v>
      </c>
      <c r="B261" t="s">
        <v>1481</v>
      </c>
      <c r="C261" t="s">
        <v>1461</v>
      </c>
      <c r="E261" t="s">
        <v>1216</v>
      </c>
      <c r="F261" t="s">
        <v>117</v>
      </c>
      <c r="G261">
        <v>11</v>
      </c>
      <c r="H261" t="s">
        <v>1482</v>
      </c>
      <c r="I261">
        <v>3</v>
      </c>
      <c r="J261">
        <v>0</v>
      </c>
      <c r="K261">
        <v>0</v>
      </c>
      <c r="L261" t="s">
        <v>1499</v>
      </c>
      <c r="M261">
        <f>_xlfn.IFNA(VLOOKUP(L261,'Lookup Tables'!$A$2:$B$8,2,FALSE),"")</f>
        <v>15</v>
      </c>
      <c r="N261" t="s">
        <v>1487</v>
      </c>
      <c r="AB261" s="10">
        <f t="shared" si="12"/>
        <v>0</v>
      </c>
      <c r="AC261" s="10" t="str">
        <f t="shared" si="13"/>
        <v>0 - 9%</v>
      </c>
      <c r="AE261" t="str">
        <f t="shared" si="14"/>
        <v/>
      </c>
      <c r="AF261" t="s">
        <v>1197</v>
      </c>
      <c r="AJ261" t="s">
        <v>1498</v>
      </c>
      <c r="AM261" t="s">
        <v>1502</v>
      </c>
      <c r="AN261" t="s">
        <v>1197</v>
      </c>
      <c r="AR261" t="s">
        <v>1479</v>
      </c>
      <c r="BA261" s="10">
        <v>20.31662269</v>
      </c>
      <c r="BB261">
        <v>0</v>
      </c>
    </row>
    <row r="262" spans="1:54" ht="15">
      <c r="A262">
        <v>11577574823</v>
      </c>
      <c r="B262" t="s">
        <v>1583</v>
      </c>
      <c r="C262" t="s">
        <v>1461</v>
      </c>
      <c r="E262" t="s">
        <v>1216</v>
      </c>
      <c r="F262" t="s">
        <v>117</v>
      </c>
      <c r="G262">
        <v>10</v>
      </c>
      <c r="H262" t="s">
        <v>1491</v>
      </c>
      <c r="I262">
        <v>11</v>
      </c>
      <c r="J262">
        <v>0</v>
      </c>
      <c r="K262">
        <v>0</v>
      </c>
      <c r="L262" t="s">
        <v>1488</v>
      </c>
      <c r="M262" t="str">
        <f>_xlfn.IFNA(VLOOKUP(L262,'Lookup Tables'!$A$2:$B$8,2,FALSE),"")</f>
        <v/>
      </c>
      <c r="N262" t="s">
        <v>1487</v>
      </c>
      <c r="AB262" s="10">
        <f t="shared" si="12"/>
        <v>0</v>
      </c>
      <c r="AC262" s="10" t="str">
        <f t="shared" si="13"/>
        <v>0 - 9%</v>
      </c>
      <c r="AE262" t="str">
        <f t="shared" si="14"/>
        <v/>
      </c>
      <c r="AF262" t="s">
        <v>1228</v>
      </c>
      <c r="AH262" t="s">
        <v>1489</v>
      </c>
      <c r="AM262" t="s">
        <v>1197</v>
      </c>
      <c r="AN262" t="s">
        <v>1197</v>
      </c>
      <c r="AY262" t="s">
        <v>1487</v>
      </c>
      <c r="BA262" s="10">
        <v>13.50164654</v>
      </c>
      <c r="BB262">
        <v>0</v>
      </c>
    </row>
    <row r="263" spans="1:54" ht="15">
      <c r="A263">
        <v>11577576314</v>
      </c>
      <c r="B263" t="s">
        <v>1548</v>
      </c>
      <c r="C263" t="s">
        <v>1461</v>
      </c>
      <c r="E263" t="s">
        <v>1216</v>
      </c>
      <c r="F263" t="s">
        <v>129</v>
      </c>
      <c r="G263">
        <v>0</v>
      </c>
      <c r="H263" t="s">
        <v>1497</v>
      </c>
      <c r="I263">
        <v>0</v>
      </c>
      <c r="J263">
        <v>1</v>
      </c>
      <c r="K263">
        <v>0</v>
      </c>
      <c r="L263" t="s">
        <v>1464</v>
      </c>
      <c r="M263">
        <f>_xlfn.IFNA(VLOOKUP(L263,'Lookup Tables'!$A$2:$B$8,2,FALSE),"")</f>
        <v>1</v>
      </c>
      <c r="N263" t="s">
        <v>1228</v>
      </c>
      <c r="O263" t="s">
        <v>1475</v>
      </c>
      <c r="Q263" t="s">
        <v>1466</v>
      </c>
      <c r="R263" t="s">
        <v>1501</v>
      </c>
      <c r="S263" t="s">
        <v>1476</v>
      </c>
      <c r="V263" t="s">
        <v>1469</v>
      </c>
      <c r="Z263" t="s">
        <v>1477</v>
      </c>
      <c r="AA263">
        <v>30</v>
      </c>
      <c r="AB263" s="10">
        <f t="shared" si="12"/>
        <v>-30</v>
      </c>
      <c r="AC263" s="10" t="str">
        <f t="shared" si="13"/>
        <v>-30 - -21%</v>
      </c>
      <c r="AD263">
        <v>3000</v>
      </c>
      <c r="AE263">
        <f t="shared" si="14"/>
        <v>-3000</v>
      </c>
      <c r="AF263" t="s">
        <v>1197</v>
      </c>
      <c r="AJ263" t="s">
        <v>1498</v>
      </c>
      <c r="AM263" t="s">
        <v>1228</v>
      </c>
      <c r="AN263" t="s">
        <v>1197</v>
      </c>
      <c r="AQ263" t="s">
        <v>1496</v>
      </c>
      <c r="AR263" t="s">
        <v>1479</v>
      </c>
      <c r="AT263" t="s">
        <v>1510</v>
      </c>
      <c r="AW263" t="s">
        <v>1511</v>
      </c>
      <c r="BA263" s="10">
        <v>28.64321608</v>
      </c>
      <c r="BB263">
        <v>0</v>
      </c>
    </row>
    <row r="264" spans="1:54" ht="15">
      <c r="A264">
        <v>11577631100</v>
      </c>
      <c r="B264" t="s">
        <v>1490</v>
      </c>
      <c r="C264" t="s">
        <v>1461</v>
      </c>
      <c r="E264" t="s">
        <v>1472</v>
      </c>
      <c r="F264" t="s">
        <v>117</v>
      </c>
      <c r="G264">
        <v>7</v>
      </c>
      <c r="H264" t="s">
        <v>1491</v>
      </c>
      <c r="I264">
        <v>0</v>
      </c>
      <c r="J264">
        <v>3</v>
      </c>
      <c r="K264">
        <v>0</v>
      </c>
      <c r="L264" t="s">
        <v>1488</v>
      </c>
      <c r="M264" t="str">
        <f>_xlfn.IFNA(VLOOKUP(L264,'Lookup Tables'!$A$2:$B$8,2,FALSE),"")</f>
        <v/>
      </c>
      <c r="N264" t="s">
        <v>1197</v>
      </c>
      <c r="AB264" s="10">
        <f t="shared" si="12"/>
        <v>0</v>
      </c>
      <c r="AC264" s="10" t="str">
        <f t="shared" si="13"/>
        <v>0 - 9%</v>
      </c>
      <c r="AE264" t="str">
        <f t="shared" si="14"/>
        <v/>
      </c>
      <c r="AF264" t="s">
        <v>1228</v>
      </c>
      <c r="AH264" t="s">
        <v>1489</v>
      </c>
      <c r="AM264" t="s">
        <v>1197</v>
      </c>
      <c r="AN264" t="s">
        <v>1197</v>
      </c>
      <c r="AY264" t="s">
        <v>1487</v>
      </c>
      <c r="BA264" s="10">
        <v>34.50603395</v>
      </c>
      <c r="BB264">
        <v>0</v>
      </c>
    </row>
    <row r="265" spans="1:54" ht="15">
      <c r="A265">
        <v>11577641938</v>
      </c>
      <c r="B265" t="s">
        <v>1583</v>
      </c>
      <c r="C265" t="s">
        <v>1461</v>
      </c>
      <c r="E265" t="s">
        <v>1216</v>
      </c>
      <c r="F265" t="s">
        <v>117</v>
      </c>
      <c r="G265">
        <v>8</v>
      </c>
      <c r="H265" t="s">
        <v>1491</v>
      </c>
      <c r="I265">
        <v>3</v>
      </c>
      <c r="J265">
        <v>1</v>
      </c>
      <c r="K265">
        <v>0</v>
      </c>
      <c r="L265" t="s">
        <v>1483</v>
      </c>
      <c r="M265">
        <f>_xlfn.IFNA(VLOOKUP(L265,'Lookup Tables'!$A$2:$B$8,2,FALSE),"")</f>
        <v>4</v>
      </c>
      <c r="N265" t="s">
        <v>1228</v>
      </c>
      <c r="O265" t="s">
        <v>1475</v>
      </c>
      <c r="P265" t="s">
        <v>1465</v>
      </c>
      <c r="Q265" t="s">
        <v>1466</v>
      </c>
      <c r="R265" t="s">
        <v>1501</v>
      </c>
      <c r="S265" t="s">
        <v>1476</v>
      </c>
      <c r="T265" t="s">
        <v>1467</v>
      </c>
      <c r="U265" t="s">
        <v>1468</v>
      </c>
      <c r="V265" t="s">
        <v>1469</v>
      </c>
      <c r="Z265" t="s">
        <v>1477</v>
      </c>
      <c r="AA265">
        <v>3</v>
      </c>
      <c r="AB265" s="10">
        <f t="shared" si="12"/>
        <v>-3</v>
      </c>
      <c r="AC265" s="10" t="str">
        <f t="shared" si="13"/>
        <v>-10 - -1%</v>
      </c>
      <c r="AD265">
        <v>8000</v>
      </c>
      <c r="AE265">
        <f t="shared" si="14"/>
        <v>-8000</v>
      </c>
      <c r="AF265" t="s">
        <v>1228</v>
      </c>
      <c r="AI265" t="s">
        <v>1500</v>
      </c>
      <c r="AM265" t="s">
        <v>1197</v>
      </c>
      <c r="AN265" t="s">
        <v>1228</v>
      </c>
      <c r="AO265" t="s">
        <v>1516</v>
      </c>
      <c r="AP265" t="s">
        <v>1495</v>
      </c>
      <c r="AY265" t="s">
        <v>1487</v>
      </c>
      <c r="BA265" s="10">
        <v>23.69369369</v>
      </c>
      <c r="BB265">
        <v>0</v>
      </c>
    </row>
    <row r="266" spans="1:54" ht="15">
      <c r="A266">
        <v>11577695038</v>
      </c>
      <c r="B266" t="s">
        <v>1548</v>
      </c>
      <c r="C266" t="s">
        <v>1461</v>
      </c>
      <c r="E266" t="s">
        <v>1216</v>
      </c>
      <c r="F266" t="s">
        <v>117</v>
      </c>
      <c r="G266">
        <v>10</v>
      </c>
      <c r="H266" t="s">
        <v>1491</v>
      </c>
      <c r="I266">
        <v>6</v>
      </c>
      <c r="J266">
        <v>0</v>
      </c>
      <c r="K266">
        <v>0</v>
      </c>
      <c r="L266" t="s">
        <v>1499</v>
      </c>
      <c r="M266">
        <f>_xlfn.IFNA(VLOOKUP(L266,'Lookup Tables'!$A$2:$B$8,2,FALSE),"")</f>
        <v>15</v>
      </c>
      <c r="N266" t="s">
        <v>1228</v>
      </c>
      <c r="O266" t="s">
        <v>1475</v>
      </c>
      <c r="U266" t="s">
        <v>1468</v>
      </c>
      <c r="Z266" t="s">
        <v>1477</v>
      </c>
      <c r="AA266">
        <v>7</v>
      </c>
      <c r="AB266" s="10">
        <f t="shared" si="12"/>
        <v>-7</v>
      </c>
      <c r="AC266" s="10" t="str">
        <f t="shared" si="13"/>
        <v>-10 - -1%</v>
      </c>
      <c r="AD266">
        <v>2884</v>
      </c>
      <c r="AE266">
        <f t="shared" si="14"/>
        <v>-2884</v>
      </c>
      <c r="AF266" t="s">
        <v>1197</v>
      </c>
      <c r="AJ266" t="s">
        <v>1498</v>
      </c>
      <c r="AM266" t="s">
        <v>1502</v>
      </c>
      <c r="AN266" t="s">
        <v>1197</v>
      </c>
      <c r="AP266" t="s">
        <v>1543</v>
      </c>
      <c r="AZ266" t="s">
        <v>1495</v>
      </c>
      <c r="BA266" s="10">
        <v>15.35987133</v>
      </c>
      <c r="BB266">
        <v>0</v>
      </c>
    </row>
    <row r="267" spans="1:54" ht="15">
      <c r="A267">
        <v>11577712562</v>
      </c>
      <c r="B267" t="s">
        <v>1471</v>
      </c>
      <c r="C267" t="s">
        <v>1461</v>
      </c>
      <c r="D267" t="s">
        <v>1410</v>
      </c>
      <c r="E267" t="s">
        <v>1216</v>
      </c>
      <c r="F267" t="s">
        <v>117</v>
      </c>
      <c r="G267">
        <v>12</v>
      </c>
      <c r="H267" t="s">
        <v>1482</v>
      </c>
      <c r="I267">
        <v>3</v>
      </c>
      <c r="J267">
        <v>0</v>
      </c>
      <c r="K267">
        <v>0</v>
      </c>
      <c r="L267" t="s">
        <v>1488</v>
      </c>
      <c r="M267" t="str">
        <f>_xlfn.IFNA(VLOOKUP(L267,'Lookup Tables'!$A$2:$B$8,2,FALSE),"")</f>
        <v/>
      </c>
      <c r="N267" t="s">
        <v>1228</v>
      </c>
      <c r="AB267" s="10" t="str">
        <f t="shared" si="12"/>
        <v/>
      </c>
      <c r="AC267" s="10" t="str">
        <f t="shared" si="13"/>
        <v/>
      </c>
      <c r="AE267" t="str">
        <f t="shared" si="14"/>
        <v/>
      </c>
      <c r="BA267" s="10">
        <v>13.96374326</v>
      </c>
      <c r="BB267">
        <v>0</v>
      </c>
    </row>
    <row r="268" spans="1:54" ht="15">
      <c r="A268">
        <v>11577728613</v>
      </c>
      <c r="B268" t="s">
        <v>1577</v>
      </c>
      <c r="C268" t="s">
        <v>1461</v>
      </c>
      <c r="E268" t="s">
        <v>1216</v>
      </c>
      <c r="F268" t="s">
        <v>117</v>
      </c>
      <c r="G268">
        <v>80</v>
      </c>
      <c r="H268" t="s">
        <v>1540</v>
      </c>
      <c r="I268">
        <v>14</v>
      </c>
      <c r="J268">
        <v>0</v>
      </c>
      <c r="K268">
        <v>0</v>
      </c>
      <c r="L268" t="s">
        <v>1488</v>
      </c>
      <c r="M268" t="str">
        <f>_xlfn.IFNA(VLOOKUP(L268,'Lookup Tables'!$A$2:$B$8,2,FALSE),"")</f>
        <v/>
      </c>
      <c r="N268" t="s">
        <v>1487</v>
      </c>
      <c r="AB268" s="10">
        <f t="shared" si="12"/>
        <v>0</v>
      </c>
      <c r="AC268" s="10" t="str">
        <f t="shared" si="13"/>
        <v>0 - 9%</v>
      </c>
      <c r="AE268" t="str">
        <f t="shared" si="14"/>
        <v/>
      </c>
      <c r="AL268" t="s">
        <v>1520</v>
      </c>
      <c r="AM268" t="s">
        <v>1197</v>
      </c>
      <c r="AN268" t="s">
        <v>1487</v>
      </c>
      <c r="AY268" t="s">
        <v>1487</v>
      </c>
      <c r="BA268" s="10">
        <v>6.979405034</v>
      </c>
      <c r="BB268">
        <v>0</v>
      </c>
    </row>
    <row r="269" spans="1:54" ht="15">
      <c r="A269">
        <v>11577738330</v>
      </c>
      <c r="B269" t="s">
        <v>1583</v>
      </c>
      <c r="C269" t="s">
        <v>1461</v>
      </c>
      <c r="E269" t="s">
        <v>1216</v>
      </c>
      <c r="F269" t="s">
        <v>129</v>
      </c>
      <c r="I269">
        <v>0</v>
      </c>
      <c r="J269">
        <v>4</v>
      </c>
      <c r="K269">
        <v>0</v>
      </c>
      <c r="L269" t="s">
        <v>1478</v>
      </c>
      <c r="M269" t="str">
        <f>_xlfn.IFNA(VLOOKUP(L269,'Lookup Tables'!$A$2:$B$8,2,FALSE),"")</f>
        <v/>
      </c>
      <c r="N269" t="s">
        <v>1197</v>
      </c>
      <c r="AB269" s="10">
        <f t="shared" si="12"/>
        <v>0</v>
      </c>
      <c r="AC269" s="10" t="str">
        <f t="shared" si="13"/>
        <v>0 - 9%</v>
      </c>
      <c r="AE269" t="str">
        <f t="shared" si="14"/>
        <v/>
      </c>
      <c r="AF269" t="s">
        <v>1228</v>
      </c>
      <c r="AH269" t="s">
        <v>1489</v>
      </c>
      <c r="AI269" t="s">
        <v>1500</v>
      </c>
      <c r="AM269" t="s">
        <v>1197</v>
      </c>
      <c r="AN269" t="s">
        <v>1197</v>
      </c>
      <c r="AY269" t="s">
        <v>1487</v>
      </c>
      <c r="BA269" s="10">
        <v>12.42236025</v>
      </c>
      <c r="BB269">
        <v>0</v>
      </c>
    </row>
    <row r="270" spans="1:54" ht="15">
      <c r="A270">
        <v>11577762076</v>
      </c>
      <c r="B270" t="s">
        <v>1490</v>
      </c>
      <c r="C270" t="s">
        <v>1461</v>
      </c>
      <c r="E270" t="s">
        <v>1216</v>
      </c>
      <c r="F270" t="s">
        <v>117</v>
      </c>
      <c r="G270">
        <v>21</v>
      </c>
      <c r="H270" t="s">
        <v>1463</v>
      </c>
      <c r="I270">
        <v>2</v>
      </c>
      <c r="J270">
        <v>0</v>
      </c>
      <c r="K270">
        <v>0</v>
      </c>
      <c r="L270" t="s">
        <v>1488</v>
      </c>
      <c r="M270" t="str">
        <f>_xlfn.IFNA(VLOOKUP(L270,'Lookup Tables'!$A$2:$B$8,2,FALSE),"")</f>
        <v/>
      </c>
      <c r="N270" t="s">
        <v>1228</v>
      </c>
      <c r="O270" t="s">
        <v>1475</v>
      </c>
      <c r="Q270" t="s">
        <v>1466</v>
      </c>
      <c r="W270" t="s">
        <v>1503</v>
      </c>
      <c r="Z270" t="s">
        <v>1523</v>
      </c>
      <c r="AA270">
        <v>0</v>
      </c>
      <c r="AB270" s="10">
        <f t="shared" si="12"/>
        <v>0</v>
      </c>
      <c r="AC270" s="10" t="str">
        <f t="shared" si="13"/>
        <v>0 - 9%</v>
      </c>
      <c r="AD270">
        <v>0</v>
      </c>
      <c r="AE270">
        <f t="shared" si="14"/>
        <v>0</v>
      </c>
      <c r="AF270" t="s">
        <v>1228</v>
      </c>
      <c r="AI270" t="s">
        <v>1500</v>
      </c>
      <c r="AM270" t="s">
        <v>1197</v>
      </c>
      <c r="AN270" t="s">
        <v>1197</v>
      </c>
      <c r="AY270" t="s">
        <v>1487</v>
      </c>
      <c r="BA270" s="10">
        <v>26.88442211</v>
      </c>
      <c r="BB270">
        <v>0</v>
      </c>
    </row>
    <row r="271" spans="1:54" ht="15">
      <c r="A271">
        <v>11577782693</v>
      </c>
      <c r="B271" t="s">
        <v>1471</v>
      </c>
      <c r="C271" t="s">
        <v>1461</v>
      </c>
      <c r="E271" t="s">
        <v>1216</v>
      </c>
      <c r="F271" t="s">
        <v>122</v>
      </c>
      <c r="G271">
        <v>30</v>
      </c>
      <c r="H271" t="s">
        <v>1463</v>
      </c>
      <c r="I271">
        <v>9</v>
      </c>
      <c r="J271">
        <v>0</v>
      </c>
      <c r="K271">
        <v>0</v>
      </c>
      <c r="L271" t="s">
        <v>1483</v>
      </c>
      <c r="M271">
        <f>_xlfn.IFNA(VLOOKUP(L271,'Lookup Tables'!$A$2:$B$8,2,FALSE),"")</f>
        <v>4</v>
      </c>
      <c r="N271" t="s">
        <v>1228</v>
      </c>
      <c r="O271" t="s">
        <v>1475</v>
      </c>
      <c r="P271" t="s">
        <v>1465</v>
      </c>
      <c r="Q271" t="s">
        <v>1466</v>
      </c>
      <c r="R271" t="s">
        <v>1501</v>
      </c>
      <c r="S271" t="s">
        <v>1476</v>
      </c>
      <c r="T271" t="s">
        <v>1467</v>
      </c>
      <c r="U271" t="s">
        <v>1468</v>
      </c>
      <c r="Z271" t="s">
        <v>1477</v>
      </c>
      <c r="AA271">
        <v>20</v>
      </c>
      <c r="AB271" s="10">
        <f t="shared" si="12"/>
        <v>-20</v>
      </c>
      <c r="AC271" s="10" t="str">
        <f t="shared" si="13"/>
        <v>-20 - -11%</v>
      </c>
      <c r="AD271">
        <v>100000</v>
      </c>
      <c r="AE271">
        <f t="shared" si="14"/>
        <v>-100000</v>
      </c>
      <c r="AF271" t="s">
        <v>1228</v>
      </c>
      <c r="AL271" t="s">
        <v>1587</v>
      </c>
      <c r="AM271" t="s">
        <v>1197</v>
      </c>
      <c r="AN271" t="s">
        <v>1228</v>
      </c>
      <c r="AO271" t="s">
        <v>1516</v>
      </c>
      <c r="AP271" t="s">
        <v>1551</v>
      </c>
      <c r="AR271" t="s">
        <v>1479</v>
      </c>
      <c r="AT271" t="s">
        <v>1510</v>
      </c>
      <c r="AV271" t="s">
        <v>1480</v>
      </c>
      <c r="AX271" t="s">
        <v>1512</v>
      </c>
      <c r="BA271" s="10">
        <v>40.10327022</v>
      </c>
      <c r="BB271">
        <v>1</v>
      </c>
    </row>
    <row r="272" spans="1:54" ht="15">
      <c r="A272">
        <v>11577785981</v>
      </c>
      <c r="B272" t="s">
        <v>1586</v>
      </c>
      <c r="C272" t="s">
        <v>1461</v>
      </c>
      <c r="E272" t="s">
        <v>1216</v>
      </c>
      <c r="F272" t="s">
        <v>129</v>
      </c>
      <c r="G272">
        <v>0</v>
      </c>
      <c r="H272" t="s">
        <v>1497</v>
      </c>
      <c r="I272">
        <v>2</v>
      </c>
      <c r="J272">
        <v>2</v>
      </c>
      <c r="K272">
        <v>0</v>
      </c>
      <c r="L272" t="s">
        <v>1488</v>
      </c>
      <c r="M272" t="str">
        <f>_xlfn.IFNA(VLOOKUP(L272,'Lookup Tables'!$A$2:$B$8,2,FALSE),"")</f>
        <v/>
      </c>
      <c r="N272" t="s">
        <v>1228</v>
      </c>
      <c r="Q272" t="s">
        <v>1466</v>
      </c>
      <c r="S272" t="s">
        <v>1476</v>
      </c>
      <c r="T272" t="s">
        <v>1467</v>
      </c>
      <c r="U272" t="s">
        <v>1468</v>
      </c>
      <c r="Z272" t="s">
        <v>1523</v>
      </c>
      <c r="AA272">
        <v>0</v>
      </c>
      <c r="AB272" s="10">
        <f t="shared" si="12"/>
        <v>0</v>
      </c>
      <c r="AC272" s="10" t="str">
        <f t="shared" si="13"/>
        <v>0 - 9%</v>
      </c>
      <c r="AD272">
        <v>0</v>
      </c>
      <c r="AE272">
        <f t="shared" si="14"/>
        <v>0</v>
      </c>
      <c r="AL272" t="s">
        <v>1515</v>
      </c>
      <c r="AM272" t="s">
        <v>1502</v>
      </c>
      <c r="AN272" t="s">
        <v>1197</v>
      </c>
      <c r="AY272" t="s">
        <v>1487</v>
      </c>
      <c r="BA272" s="10">
        <v>1.818181818</v>
      </c>
      <c r="BB272">
        <v>0</v>
      </c>
    </row>
    <row r="273" spans="1:54" ht="15">
      <c r="A273">
        <v>11577815442</v>
      </c>
      <c r="B273" t="s">
        <v>1583</v>
      </c>
      <c r="C273" t="s">
        <v>1461</v>
      </c>
      <c r="E273" t="s">
        <v>1216</v>
      </c>
      <c r="F273" t="s">
        <v>129</v>
      </c>
      <c r="I273">
        <v>0</v>
      </c>
      <c r="J273">
        <v>2</v>
      </c>
      <c r="K273">
        <v>0</v>
      </c>
      <c r="L273" t="s">
        <v>1474</v>
      </c>
      <c r="M273">
        <f>_xlfn.IFNA(VLOOKUP(L273,'Lookup Tables'!$A$2:$B$8,2,FALSE),"")</f>
        <v>9</v>
      </c>
      <c r="N273" t="s">
        <v>1487</v>
      </c>
      <c r="AB273" s="10">
        <f t="shared" si="12"/>
        <v>0</v>
      </c>
      <c r="AC273" s="10" t="str">
        <f t="shared" si="13"/>
        <v>0 - 9%</v>
      </c>
      <c r="AE273" t="str">
        <f t="shared" si="14"/>
        <v/>
      </c>
      <c r="AF273" t="s">
        <v>1228</v>
      </c>
      <c r="AG273" t="s">
        <v>1485</v>
      </c>
      <c r="AM273" t="s">
        <v>1197</v>
      </c>
      <c r="AN273" t="s">
        <v>1197</v>
      </c>
      <c r="AY273" t="s">
        <v>1487</v>
      </c>
      <c r="BA273" s="10">
        <v>10.14492754</v>
      </c>
      <c r="BB273">
        <v>0</v>
      </c>
    </row>
    <row r="274" spans="1:54" ht="15">
      <c r="A274">
        <v>11577818980</v>
      </c>
      <c r="B274" t="s">
        <v>1572</v>
      </c>
      <c r="C274" t="s">
        <v>1461</v>
      </c>
      <c r="E274" t="s">
        <v>1216</v>
      </c>
      <c r="F274" t="s">
        <v>129</v>
      </c>
      <c r="G274">
        <v>0</v>
      </c>
      <c r="H274" t="s">
        <v>1497</v>
      </c>
      <c r="I274">
        <v>0</v>
      </c>
      <c r="J274">
        <v>1</v>
      </c>
      <c r="K274">
        <v>1</v>
      </c>
      <c r="L274" t="s">
        <v>1499</v>
      </c>
      <c r="M274">
        <f>_xlfn.IFNA(VLOOKUP(L274,'Lookup Tables'!$A$2:$B$8,2,FALSE),"")</f>
        <v>15</v>
      </c>
      <c r="N274" t="s">
        <v>1197</v>
      </c>
      <c r="AB274" s="10">
        <f t="shared" si="12"/>
        <v>0</v>
      </c>
      <c r="AC274" s="10" t="str">
        <f t="shared" si="13"/>
        <v>0 - 9%</v>
      </c>
      <c r="AE274" t="str">
        <f t="shared" si="14"/>
        <v/>
      </c>
      <c r="AF274" t="s">
        <v>1228</v>
      </c>
      <c r="AG274" t="s">
        <v>1485</v>
      </c>
      <c r="AH274" t="s">
        <v>1489</v>
      </c>
      <c r="AM274" t="s">
        <v>1197</v>
      </c>
      <c r="AN274" t="s">
        <v>1197</v>
      </c>
      <c r="AP274" t="s">
        <v>1547</v>
      </c>
      <c r="AU274" t="s">
        <v>1518</v>
      </c>
      <c r="BA274" s="10">
        <v>23.71794872</v>
      </c>
      <c r="BB274">
        <v>0</v>
      </c>
    </row>
    <row r="275" spans="1:54" ht="15">
      <c r="A275">
        <v>11577866147</v>
      </c>
      <c r="B275" t="s">
        <v>1521</v>
      </c>
      <c r="C275" t="s">
        <v>1461</v>
      </c>
      <c r="E275" t="s">
        <v>1216</v>
      </c>
      <c r="F275" t="s">
        <v>117</v>
      </c>
      <c r="G275">
        <v>2</v>
      </c>
      <c r="H275" t="s">
        <v>1491</v>
      </c>
      <c r="I275">
        <v>5</v>
      </c>
      <c r="J275">
        <v>0</v>
      </c>
      <c r="K275">
        <v>2</v>
      </c>
      <c r="L275" t="s">
        <v>1483</v>
      </c>
      <c r="M275">
        <f>_xlfn.IFNA(VLOOKUP(L275,'Lookup Tables'!$A$2:$B$8,2,FALSE),"")</f>
        <v>4</v>
      </c>
      <c r="N275" t="s">
        <v>1228</v>
      </c>
      <c r="U275" t="s">
        <v>1468</v>
      </c>
      <c r="Z275" t="s">
        <v>1477</v>
      </c>
      <c r="AA275">
        <v>0.13</v>
      </c>
      <c r="AB275" s="10">
        <f t="shared" si="12"/>
        <v>-0.13</v>
      </c>
      <c r="AC275" s="10" t="str">
        <f t="shared" si="13"/>
        <v>-10 - -1%</v>
      </c>
      <c r="AD275">
        <v>80</v>
      </c>
      <c r="AE275">
        <f t="shared" si="14"/>
        <v>-80</v>
      </c>
      <c r="AF275" t="s">
        <v>1228</v>
      </c>
      <c r="AG275" t="s">
        <v>1485</v>
      </c>
      <c r="AH275" t="s">
        <v>1489</v>
      </c>
      <c r="AM275" t="s">
        <v>1197</v>
      </c>
      <c r="AN275" t="s">
        <v>1228</v>
      </c>
      <c r="AO275" t="s">
        <v>1536</v>
      </c>
      <c r="AQ275" t="s">
        <v>1496</v>
      </c>
      <c r="AR275" t="s">
        <v>1479</v>
      </c>
      <c r="AU275" t="s">
        <v>1518</v>
      </c>
      <c r="AX275" t="s">
        <v>1512</v>
      </c>
      <c r="BA275" s="10">
        <v>31.9493007</v>
      </c>
      <c r="BB275">
        <v>0</v>
      </c>
    </row>
    <row r="276" spans="1:54" ht="15">
      <c r="A276">
        <v>11577902009</v>
      </c>
      <c r="B276" t="s">
        <v>1471</v>
      </c>
      <c r="C276" t="s">
        <v>1461</v>
      </c>
      <c r="E276" t="s">
        <v>1472</v>
      </c>
      <c r="F276" t="s">
        <v>122</v>
      </c>
      <c r="G276">
        <v>100</v>
      </c>
      <c r="H276" t="s">
        <v>1544</v>
      </c>
      <c r="I276">
        <v>14</v>
      </c>
      <c r="J276">
        <v>0</v>
      </c>
      <c r="K276">
        <v>0</v>
      </c>
      <c r="L276" t="s">
        <v>1488</v>
      </c>
      <c r="M276" t="str">
        <f>_xlfn.IFNA(VLOOKUP(L276,'Lookup Tables'!$A$2:$B$8,2,FALSE),"")</f>
        <v/>
      </c>
      <c r="N276" t="s">
        <v>1228</v>
      </c>
      <c r="O276" t="s">
        <v>1475</v>
      </c>
      <c r="P276" t="s">
        <v>1465</v>
      </c>
      <c r="Q276" t="s">
        <v>1466</v>
      </c>
      <c r="R276" t="s">
        <v>1501</v>
      </c>
      <c r="S276" t="s">
        <v>1476</v>
      </c>
      <c r="V276" t="s">
        <v>1469</v>
      </c>
      <c r="Z276" t="s">
        <v>1523</v>
      </c>
      <c r="AA276">
        <v>0</v>
      </c>
      <c r="AB276" s="10">
        <f t="shared" si="12"/>
        <v>0</v>
      </c>
      <c r="AC276" s="10" t="str">
        <f t="shared" si="13"/>
        <v>0 - 9%</v>
      </c>
      <c r="AD276">
        <v>0</v>
      </c>
      <c r="AE276">
        <f t="shared" si="14"/>
        <v>0</v>
      </c>
      <c r="AF276" t="s">
        <v>1228</v>
      </c>
      <c r="AH276" t="s">
        <v>1489</v>
      </c>
      <c r="AM276" t="s">
        <v>1197</v>
      </c>
      <c r="AN276" t="s">
        <v>1228</v>
      </c>
      <c r="AO276" t="s">
        <v>1494</v>
      </c>
      <c r="AY276" t="s">
        <v>1487</v>
      </c>
      <c r="BA276" s="10">
        <v>33.37175793</v>
      </c>
      <c r="BB276">
        <v>0</v>
      </c>
    </row>
    <row r="277" spans="1:54" ht="15">
      <c r="A277">
        <v>11577903138</v>
      </c>
      <c r="B277" t="s">
        <v>1577</v>
      </c>
      <c r="C277" t="s">
        <v>1461</v>
      </c>
      <c r="E277" t="s">
        <v>1472</v>
      </c>
      <c r="F277" t="s">
        <v>117</v>
      </c>
      <c r="G277">
        <v>1</v>
      </c>
      <c r="H277" t="s">
        <v>1491</v>
      </c>
      <c r="I277">
        <v>4</v>
      </c>
      <c r="J277">
        <v>0</v>
      </c>
      <c r="K277">
        <v>0</v>
      </c>
      <c r="L277" t="s">
        <v>1483</v>
      </c>
      <c r="M277">
        <f>_xlfn.IFNA(VLOOKUP(L277,'Lookup Tables'!$A$2:$B$8,2,FALSE),"")</f>
        <v>4</v>
      </c>
      <c r="N277" t="s">
        <v>1228</v>
      </c>
      <c r="O277" t="s">
        <v>1475</v>
      </c>
      <c r="P277" t="s">
        <v>1465</v>
      </c>
      <c r="Q277" t="s">
        <v>1466</v>
      </c>
      <c r="S277" t="s">
        <v>1476</v>
      </c>
      <c r="T277" t="s">
        <v>1467</v>
      </c>
      <c r="U277" t="s">
        <v>1468</v>
      </c>
      <c r="V277" t="s">
        <v>1469</v>
      </c>
      <c r="Z277" t="s">
        <v>1477</v>
      </c>
      <c r="AA277">
        <v>10</v>
      </c>
      <c r="AB277" s="10">
        <f t="shared" si="12"/>
        <v>-10</v>
      </c>
      <c r="AC277" s="10" t="str">
        <f t="shared" si="13"/>
        <v>-10 - -1%</v>
      </c>
      <c r="AD277">
        <v>7000</v>
      </c>
      <c r="AE277">
        <f t="shared" si="14"/>
        <v>-7000</v>
      </c>
      <c r="AF277" t="s">
        <v>1228</v>
      </c>
      <c r="AH277" t="s">
        <v>1489</v>
      </c>
      <c r="AL277" t="s">
        <v>1524</v>
      </c>
      <c r="AM277" t="s">
        <v>1197</v>
      </c>
      <c r="AN277" t="s">
        <v>1228</v>
      </c>
      <c r="AO277" t="s">
        <v>1494</v>
      </c>
      <c r="AW277" t="s">
        <v>1511</v>
      </c>
      <c r="AX277" t="s">
        <v>1512</v>
      </c>
      <c r="BA277" s="10">
        <v>19.51013514</v>
      </c>
      <c r="BB277">
        <v>0</v>
      </c>
    </row>
    <row r="278" spans="1:54" ht="15">
      <c r="A278">
        <v>11578046957</v>
      </c>
      <c r="B278" t="s">
        <v>1586</v>
      </c>
      <c r="C278" t="s">
        <v>1461</v>
      </c>
      <c r="E278" t="s">
        <v>1492</v>
      </c>
      <c r="F278" t="s">
        <v>129</v>
      </c>
      <c r="G278">
        <v>10</v>
      </c>
      <c r="H278" t="s">
        <v>1491</v>
      </c>
      <c r="I278">
        <v>0</v>
      </c>
      <c r="J278">
        <v>1</v>
      </c>
      <c r="K278">
        <v>1</v>
      </c>
      <c r="L278" t="s">
        <v>1483</v>
      </c>
      <c r="M278">
        <f>_xlfn.IFNA(VLOOKUP(L278,'Lookup Tables'!$A$2:$B$8,2,FALSE),"")</f>
        <v>4</v>
      </c>
      <c r="N278" t="s">
        <v>1487</v>
      </c>
      <c r="AB278" s="10">
        <f t="shared" si="12"/>
        <v>0</v>
      </c>
      <c r="AC278" s="10" t="str">
        <f t="shared" si="13"/>
        <v>0 - 9%</v>
      </c>
      <c r="AE278" t="str">
        <f t="shared" si="14"/>
        <v/>
      </c>
      <c r="AF278" t="s">
        <v>1228</v>
      </c>
      <c r="AH278" t="s">
        <v>1489</v>
      </c>
      <c r="AM278" t="s">
        <v>1197</v>
      </c>
      <c r="AN278" t="s">
        <v>1197</v>
      </c>
      <c r="AR278" t="s">
        <v>1479</v>
      </c>
      <c r="BA278" s="10">
        <v>4.95049505</v>
      </c>
      <c r="BB278">
        <v>0</v>
      </c>
    </row>
    <row r="279" spans="1:54" ht="15">
      <c r="A279">
        <v>11578069668</v>
      </c>
      <c r="B279" t="s">
        <v>1581</v>
      </c>
      <c r="C279" t="s">
        <v>1461</v>
      </c>
      <c r="E279" t="s">
        <v>1472</v>
      </c>
      <c r="F279" t="s">
        <v>129</v>
      </c>
      <c r="G279">
        <v>5</v>
      </c>
      <c r="H279" t="s">
        <v>1491</v>
      </c>
      <c r="I279">
        <v>0</v>
      </c>
      <c r="J279">
        <v>0</v>
      </c>
      <c r="K279">
        <v>1</v>
      </c>
      <c r="L279" t="s">
        <v>1478</v>
      </c>
      <c r="M279" t="str">
        <f>_xlfn.IFNA(VLOOKUP(L279,'Lookup Tables'!$A$2:$B$8,2,FALSE),"")</f>
        <v/>
      </c>
      <c r="N279" t="s">
        <v>1487</v>
      </c>
      <c r="AB279" s="10">
        <f t="shared" si="12"/>
        <v>0</v>
      </c>
      <c r="AC279" s="10" t="str">
        <f t="shared" si="13"/>
        <v>0 - 9%</v>
      </c>
      <c r="AE279" t="str">
        <f t="shared" si="14"/>
        <v/>
      </c>
      <c r="AF279" t="s">
        <v>1228</v>
      </c>
      <c r="AG279" t="s">
        <v>1485</v>
      </c>
      <c r="AL279" t="s">
        <v>1515</v>
      </c>
      <c r="AM279" t="s">
        <v>1197</v>
      </c>
      <c r="AN279" t="s">
        <v>1197</v>
      </c>
      <c r="AY279" t="s">
        <v>1487</v>
      </c>
      <c r="BA279" s="10">
        <v>20.625</v>
      </c>
      <c r="BB279">
        <v>0</v>
      </c>
    </row>
    <row r="280" spans="1:54" ht="15">
      <c r="A280">
        <v>11578177362</v>
      </c>
      <c r="B280" t="s">
        <v>1546</v>
      </c>
      <c r="C280" t="s">
        <v>1461</v>
      </c>
      <c r="E280" t="s">
        <v>1472</v>
      </c>
      <c r="F280" t="s">
        <v>129</v>
      </c>
      <c r="G280">
        <v>7</v>
      </c>
      <c r="H280" t="s">
        <v>1491</v>
      </c>
      <c r="I280">
        <v>0</v>
      </c>
      <c r="J280">
        <v>1</v>
      </c>
      <c r="K280">
        <v>1</v>
      </c>
      <c r="L280" t="s">
        <v>1488</v>
      </c>
      <c r="M280" t="str">
        <f>_xlfn.IFNA(VLOOKUP(L280,'Lookup Tables'!$A$2:$B$8,2,FALSE),"")</f>
        <v/>
      </c>
      <c r="N280" t="s">
        <v>1197</v>
      </c>
      <c r="AB280" s="10">
        <f t="shared" si="12"/>
        <v>0</v>
      </c>
      <c r="AC280" s="10" t="str">
        <f t="shared" si="13"/>
        <v>0 - 9%</v>
      </c>
      <c r="AE280" t="str">
        <f t="shared" si="14"/>
        <v/>
      </c>
      <c r="AF280" t="s">
        <v>1197</v>
      </c>
      <c r="AJ280" t="s">
        <v>1498</v>
      </c>
      <c r="AM280" t="s">
        <v>1502</v>
      </c>
      <c r="AN280" t="s">
        <v>1197</v>
      </c>
      <c r="AZ280" t="s">
        <v>1495</v>
      </c>
      <c r="BA280" s="10">
        <v>12.3655914</v>
      </c>
      <c r="BB280">
        <v>0</v>
      </c>
    </row>
    <row r="281" spans="1:54" ht="15">
      <c r="A281">
        <v>11578217525</v>
      </c>
      <c r="B281" t="s">
        <v>1586</v>
      </c>
      <c r="C281" t="s">
        <v>1461</v>
      </c>
      <c r="E281" t="s">
        <v>1216</v>
      </c>
      <c r="F281" t="s">
        <v>129</v>
      </c>
      <c r="G281">
        <v>5</v>
      </c>
      <c r="H281" t="s">
        <v>1491</v>
      </c>
      <c r="I281">
        <v>2</v>
      </c>
      <c r="J281">
        <v>0</v>
      </c>
      <c r="K281">
        <v>0</v>
      </c>
      <c r="L281" t="s">
        <v>1488</v>
      </c>
      <c r="M281" t="str">
        <f>_xlfn.IFNA(VLOOKUP(L281,'Lookup Tables'!$A$2:$B$8,2,FALSE),"")</f>
        <v/>
      </c>
      <c r="N281" t="s">
        <v>1228</v>
      </c>
      <c r="Y281" t="s">
        <v>1484</v>
      </c>
      <c r="Z281" t="s">
        <v>1477</v>
      </c>
      <c r="AA281">
        <v>3</v>
      </c>
      <c r="AB281" s="10">
        <f t="shared" si="12"/>
        <v>-3</v>
      </c>
      <c r="AC281" s="10" t="str">
        <f t="shared" si="13"/>
        <v>-10 - -1%</v>
      </c>
      <c r="AD281">
        <v>1000</v>
      </c>
      <c r="AE281">
        <f t="shared" si="14"/>
        <v>-1000</v>
      </c>
      <c r="AF281" t="s">
        <v>1228</v>
      </c>
      <c r="AG281" t="s">
        <v>1485</v>
      </c>
      <c r="AH281" t="s">
        <v>1489</v>
      </c>
      <c r="AI281" t="s">
        <v>1500</v>
      </c>
      <c r="AM281" t="s">
        <v>1197</v>
      </c>
      <c r="AN281" t="s">
        <v>1197</v>
      </c>
      <c r="AP281" t="s">
        <v>1495</v>
      </c>
      <c r="AT281" t="s">
        <v>1510</v>
      </c>
      <c r="BA281" s="10">
        <v>10.11904762</v>
      </c>
      <c r="BB281">
        <v>0</v>
      </c>
    </row>
    <row r="282" spans="1:54" ht="15">
      <c r="A282">
        <v>11578280983</v>
      </c>
      <c r="B282" t="s">
        <v>1471</v>
      </c>
      <c r="C282" t="s">
        <v>1461</v>
      </c>
      <c r="E282" t="s">
        <v>1216</v>
      </c>
      <c r="F282" t="s">
        <v>117</v>
      </c>
      <c r="G282">
        <v>20</v>
      </c>
      <c r="H282" t="s">
        <v>1482</v>
      </c>
      <c r="I282">
        <v>0</v>
      </c>
      <c r="J282">
        <v>0</v>
      </c>
      <c r="L282" t="s">
        <v>1499</v>
      </c>
      <c r="M282">
        <f>_xlfn.IFNA(VLOOKUP(L282,'Lookup Tables'!$A$2:$B$8,2,FALSE),"")</f>
        <v>15</v>
      </c>
      <c r="N282" t="s">
        <v>1197</v>
      </c>
      <c r="AB282" s="10">
        <f t="shared" si="12"/>
        <v>0</v>
      </c>
      <c r="AC282" s="10" t="str">
        <f t="shared" si="13"/>
        <v>0 - 9%</v>
      </c>
      <c r="AE282" t="str">
        <f t="shared" si="14"/>
        <v/>
      </c>
      <c r="AF282" t="s">
        <v>1228</v>
      </c>
      <c r="AH282" t="s">
        <v>1489</v>
      </c>
      <c r="AM282" t="s">
        <v>1197</v>
      </c>
      <c r="AN282" t="s">
        <v>1197</v>
      </c>
      <c r="AZ282" t="s">
        <v>1495</v>
      </c>
      <c r="BA282" s="10">
        <v>18.90145396</v>
      </c>
      <c r="BB282">
        <v>0</v>
      </c>
    </row>
    <row r="283" spans="1:54" ht="15">
      <c r="A283">
        <v>11578459432</v>
      </c>
      <c r="B283" t="s">
        <v>1537</v>
      </c>
      <c r="C283" t="s">
        <v>1461</v>
      </c>
      <c r="E283" t="s">
        <v>1492</v>
      </c>
      <c r="F283" t="s">
        <v>129</v>
      </c>
      <c r="G283">
        <v>20</v>
      </c>
      <c r="H283" t="s">
        <v>1482</v>
      </c>
      <c r="I283">
        <v>0</v>
      </c>
      <c r="J283">
        <v>2</v>
      </c>
      <c r="K283">
        <v>0</v>
      </c>
      <c r="L283" t="s">
        <v>1499</v>
      </c>
      <c r="M283">
        <f>_xlfn.IFNA(VLOOKUP(L283,'Lookup Tables'!$A$2:$B$8,2,FALSE),"")</f>
        <v>15</v>
      </c>
      <c r="N283" t="s">
        <v>1487</v>
      </c>
      <c r="AB283" s="10">
        <f t="shared" si="12"/>
        <v>0</v>
      </c>
      <c r="AC283" s="10" t="str">
        <f t="shared" si="13"/>
        <v>0 - 9%</v>
      </c>
      <c r="AE283" t="str">
        <f t="shared" si="14"/>
        <v/>
      </c>
      <c r="AL283" t="s">
        <v>1551</v>
      </c>
      <c r="AM283" t="s">
        <v>1197</v>
      </c>
      <c r="AN283" t="s">
        <v>1197</v>
      </c>
      <c r="AP283" t="s">
        <v>1495</v>
      </c>
      <c r="AR283" t="s">
        <v>1479</v>
      </c>
      <c r="AX283" t="s">
        <v>1512</v>
      </c>
      <c r="AY283" t="s">
        <v>1487</v>
      </c>
      <c r="BA283" s="10">
        <v>16.70702179</v>
      </c>
      <c r="BB283">
        <v>0</v>
      </c>
    </row>
    <row r="284" spans="1:54" ht="15">
      <c r="A284">
        <v>11578512324</v>
      </c>
      <c r="B284" t="s">
        <v>1576</v>
      </c>
      <c r="C284" t="s">
        <v>1461</v>
      </c>
      <c r="E284" t="s">
        <v>1472</v>
      </c>
      <c r="F284" t="s">
        <v>129</v>
      </c>
      <c r="I284">
        <v>0</v>
      </c>
      <c r="J284">
        <v>1</v>
      </c>
      <c r="K284">
        <v>0</v>
      </c>
      <c r="L284" t="s">
        <v>1474</v>
      </c>
      <c r="M284">
        <f>_xlfn.IFNA(VLOOKUP(L284,'Lookup Tables'!$A$2:$B$8,2,FALSE),"")</f>
        <v>9</v>
      </c>
      <c r="N284" t="s">
        <v>1228</v>
      </c>
      <c r="P284" t="s">
        <v>1465</v>
      </c>
      <c r="T284" t="s">
        <v>1467</v>
      </c>
      <c r="U284" t="s">
        <v>1468</v>
      </c>
      <c r="Z284" t="s">
        <v>1477</v>
      </c>
      <c r="AA284">
        <v>50</v>
      </c>
      <c r="AB284" s="10">
        <f t="shared" si="12"/>
        <v>-50</v>
      </c>
      <c r="AC284" s="10" t="str">
        <f t="shared" si="13"/>
        <v>-50 - -41%</v>
      </c>
      <c r="AD284">
        <v>5000</v>
      </c>
      <c r="AE284">
        <f t="shared" si="14"/>
        <v>-5000</v>
      </c>
      <c r="AL284" t="s">
        <v>1507</v>
      </c>
      <c r="AM284" t="s">
        <v>1502</v>
      </c>
      <c r="AN284" t="s">
        <v>1228</v>
      </c>
      <c r="AO284" t="s">
        <v>1588</v>
      </c>
      <c r="AP284" t="s">
        <v>1589</v>
      </c>
      <c r="AY284" t="s">
        <v>1487</v>
      </c>
      <c r="BA284" s="10">
        <v>12.359551</v>
      </c>
      <c r="BB284">
        <v>0</v>
      </c>
    </row>
    <row r="285" spans="1:54" ht="15">
      <c r="A285">
        <v>11578549308</v>
      </c>
      <c r="B285" t="s">
        <v>1577</v>
      </c>
      <c r="C285" t="s">
        <v>1461</v>
      </c>
      <c r="E285" t="s">
        <v>1472</v>
      </c>
      <c r="G285">
        <v>4</v>
      </c>
      <c r="H285" t="s">
        <v>1491</v>
      </c>
      <c r="I285">
        <v>8</v>
      </c>
      <c r="J285">
        <v>0</v>
      </c>
      <c r="K285">
        <v>0</v>
      </c>
      <c r="L285" t="s">
        <v>1488</v>
      </c>
      <c r="M285" t="str">
        <f>_xlfn.IFNA(VLOOKUP(L285,'Lookup Tables'!$A$2:$B$8,2,FALSE),"")</f>
        <v/>
      </c>
      <c r="N285" t="s">
        <v>1197</v>
      </c>
      <c r="AB285" s="10">
        <f t="shared" si="12"/>
        <v>0</v>
      </c>
      <c r="AC285" s="10" t="str">
        <f t="shared" si="13"/>
        <v>0 - 9%</v>
      </c>
      <c r="AE285" t="str">
        <f t="shared" si="14"/>
        <v/>
      </c>
      <c r="AK285" t="s">
        <v>1478</v>
      </c>
      <c r="AM285" t="s">
        <v>1197</v>
      </c>
      <c r="AN285" t="s">
        <v>1197</v>
      </c>
      <c r="AY285" t="s">
        <v>1487</v>
      </c>
      <c r="BA285" s="10">
        <v>11.2599967</v>
      </c>
      <c r="BB285">
        <v>0</v>
      </c>
    </row>
    <row r="286" spans="1:54" ht="15">
      <c r="A286">
        <v>11578612254</v>
      </c>
      <c r="B286" t="s">
        <v>1490</v>
      </c>
      <c r="C286" t="s">
        <v>1461</v>
      </c>
      <c r="E286" t="s">
        <v>1472</v>
      </c>
      <c r="F286" t="s">
        <v>117</v>
      </c>
      <c r="G286">
        <v>25</v>
      </c>
      <c r="H286" t="s">
        <v>1463</v>
      </c>
      <c r="I286">
        <v>2</v>
      </c>
      <c r="J286">
        <v>1</v>
      </c>
      <c r="K286">
        <v>0</v>
      </c>
      <c r="L286" t="s">
        <v>1499</v>
      </c>
      <c r="M286">
        <f>_xlfn.IFNA(VLOOKUP(L286,'Lookup Tables'!$A$2:$B$8,2,FALSE),"")</f>
        <v>15</v>
      </c>
      <c r="N286" t="s">
        <v>1197</v>
      </c>
      <c r="AB286" s="10">
        <f t="shared" si="12"/>
        <v>0</v>
      </c>
      <c r="AC286" s="10" t="str">
        <f t="shared" si="13"/>
        <v>0 - 9%</v>
      </c>
      <c r="AE286" t="str">
        <f t="shared" si="14"/>
        <v/>
      </c>
      <c r="AF286" t="s">
        <v>1228</v>
      </c>
      <c r="AH286" t="s">
        <v>1489</v>
      </c>
      <c r="AM286" t="s">
        <v>1197</v>
      </c>
      <c r="AN286" t="s">
        <v>1197</v>
      </c>
      <c r="AZ286" t="s">
        <v>1495</v>
      </c>
      <c r="BB286">
        <v>0</v>
      </c>
    </row>
    <row r="287" spans="1:54" ht="15">
      <c r="A287">
        <v>11578637090</v>
      </c>
      <c r="B287" t="s">
        <v>1537</v>
      </c>
      <c r="C287" t="s">
        <v>1590</v>
      </c>
      <c r="E287" t="s">
        <v>1472</v>
      </c>
      <c r="F287" t="s">
        <v>117</v>
      </c>
      <c r="G287">
        <v>52</v>
      </c>
      <c r="H287" t="s">
        <v>1571</v>
      </c>
      <c r="I287">
        <v>0</v>
      </c>
      <c r="J287">
        <v>0</v>
      </c>
      <c r="K287">
        <v>34</v>
      </c>
      <c r="L287" t="s">
        <v>1478</v>
      </c>
      <c r="M287" t="str">
        <f>_xlfn.IFNA(VLOOKUP(L287,'Lookup Tables'!$A$2:$B$8,2,FALSE),"")</f>
        <v/>
      </c>
      <c r="N287" t="s">
        <v>1228</v>
      </c>
      <c r="P287" t="s">
        <v>1465</v>
      </c>
      <c r="Q287" t="s">
        <v>1466</v>
      </c>
      <c r="R287" t="s">
        <v>1501</v>
      </c>
      <c r="T287" t="s">
        <v>1467</v>
      </c>
      <c r="Z287" t="s">
        <v>1477</v>
      </c>
      <c r="AA287">
        <v>60</v>
      </c>
      <c r="AB287" s="10">
        <f t="shared" si="12"/>
        <v>-60</v>
      </c>
      <c r="AC287" s="10" t="str">
        <f t="shared" si="13"/>
        <v>-60 - -51%</v>
      </c>
      <c r="AE287" t="str">
        <f t="shared" si="14"/>
        <v/>
      </c>
      <c r="AF287" t="s">
        <v>1197</v>
      </c>
      <c r="AJ287" t="s">
        <v>1498</v>
      </c>
      <c r="AM287" t="s">
        <v>1228</v>
      </c>
      <c r="AN287" t="s">
        <v>1228</v>
      </c>
      <c r="AO287" t="s">
        <v>1591</v>
      </c>
      <c r="AY287" t="s">
        <v>1487</v>
      </c>
      <c r="BB287">
        <v>0</v>
      </c>
    </row>
    <row r="288" spans="1:54" ht="15">
      <c r="A288">
        <v>11579732315</v>
      </c>
      <c r="B288" t="s">
        <v>1581</v>
      </c>
      <c r="C288" t="s">
        <v>1461</v>
      </c>
      <c r="E288" t="s">
        <v>1216</v>
      </c>
      <c r="F288" t="s">
        <v>144</v>
      </c>
      <c r="G288">
        <v>45</v>
      </c>
      <c r="H288" t="s">
        <v>1473</v>
      </c>
      <c r="I288">
        <v>25</v>
      </c>
      <c r="J288">
        <v>2</v>
      </c>
      <c r="K288">
        <v>0</v>
      </c>
      <c r="L288" t="s">
        <v>1483</v>
      </c>
      <c r="M288">
        <f>_xlfn.IFNA(VLOOKUP(L288,'Lookup Tables'!$A$2:$B$8,2,FALSE),"")</f>
        <v>4</v>
      </c>
      <c r="N288" t="s">
        <v>1228</v>
      </c>
      <c r="O288" t="s">
        <v>1475</v>
      </c>
      <c r="Q288" t="s">
        <v>1466</v>
      </c>
      <c r="R288" t="s">
        <v>1501</v>
      </c>
      <c r="S288" t="s">
        <v>1476</v>
      </c>
      <c r="T288" t="s">
        <v>1467</v>
      </c>
      <c r="U288" t="s">
        <v>1468</v>
      </c>
      <c r="Z288" t="s">
        <v>1477</v>
      </c>
      <c r="AA288">
        <v>12</v>
      </c>
      <c r="AB288" s="10">
        <f t="shared" si="12"/>
        <v>-12</v>
      </c>
      <c r="AC288" s="10" t="str">
        <f t="shared" si="13"/>
        <v>-20 - -11%</v>
      </c>
      <c r="AD288">
        <v>100000</v>
      </c>
      <c r="AE288">
        <f t="shared" si="14"/>
        <v>-100000</v>
      </c>
      <c r="AF288" t="s">
        <v>1228</v>
      </c>
      <c r="AG288" t="s">
        <v>1485</v>
      </c>
      <c r="AI288" t="s">
        <v>1500</v>
      </c>
      <c r="AM288" t="s">
        <v>1228</v>
      </c>
      <c r="AN288" t="s">
        <v>1228</v>
      </c>
      <c r="AO288" t="s">
        <v>1522</v>
      </c>
      <c r="AP288" t="s">
        <v>1592</v>
      </c>
      <c r="AT288" t="s">
        <v>1510</v>
      </c>
      <c r="BA288" s="10">
        <v>14.11764706</v>
      </c>
      <c r="BB288">
        <v>0</v>
      </c>
    </row>
    <row r="289" spans="1:54" ht="15">
      <c r="A289">
        <v>11579734220</v>
      </c>
      <c r="B289" t="s">
        <v>1565</v>
      </c>
      <c r="C289" t="s">
        <v>1504</v>
      </c>
      <c r="E289" t="s">
        <v>1492</v>
      </c>
      <c r="F289" t="s">
        <v>117</v>
      </c>
      <c r="G289">
        <v>10</v>
      </c>
      <c r="H289" t="s">
        <v>1491</v>
      </c>
      <c r="I289">
        <v>5</v>
      </c>
      <c r="J289">
        <v>0</v>
      </c>
      <c r="K289">
        <v>0</v>
      </c>
      <c r="L289" t="s">
        <v>1499</v>
      </c>
      <c r="M289">
        <f>_xlfn.IFNA(VLOOKUP(L289,'Lookup Tables'!$A$2:$B$8,2,FALSE),"")</f>
        <v>15</v>
      </c>
      <c r="N289" t="s">
        <v>1487</v>
      </c>
      <c r="AB289" s="10">
        <f t="shared" si="12"/>
        <v>0</v>
      </c>
      <c r="AC289" s="10" t="str">
        <f t="shared" si="13"/>
        <v>0 - 9%</v>
      </c>
      <c r="AE289" t="str">
        <f t="shared" si="14"/>
        <v/>
      </c>
      <c r="AF289" t="s">
        <v>1228</v>
      </c>
      <c r="AG289" t="s">
        <v>1485</v>
      </c>
      <c r="AM289" t="s">
        <v>1197</v>
      </c>
      <c r="AN289" t="s">
        <v>1197</v>
      </c>
      <c r="AZ289" t="s">
        <v>1495</v>
      </c>
      <c r="BB289">
        <v>0</v>
      </c>
    </row>
    <row r="290" spans="1:54" ht="15">
      <c r="A290">
        <v>11579839405</v>
      </c>
      <c r="B290" t="s">
        <v>1564</v>
      </c>
      <c r="C290" t="s">
        <v>1461</v>
      </c>
      <c r="E290" t="s">
        <v>1492</v>
      </c>
      <c r="G290">
        <v>0</v>
      </c>
      <c r="H290" t="s">
        <v>1497</v>
      </c>
      <c r="I290">
        <v>0</v>
      </c>
      <c r="J290">
        <v>3</v>
      </c>
      <c r="K290">
        <v>0</v>
      </c>
      <c r="L290" t="s">
        <v>1474</v>
      </c>
      <c r="M290">
        <f>_xlfn.IFNA(VLOOKUP(L290,'Lookup Tables'!$A$2:$B$8,2,FALSE),"")</f>
        <v>9</v>
      </c>
      <c r="N290" t="s">
        <v>1197</v>
      </c>
      <c r="AB290" s="10">
        <f t="shared" si="12"/>
        <v>0</v>
      </c>
      <c r="AC290" s="10" t="str">
        <f t="shared" si="13"/>
        <v>0 - 9%</v>
      </c>
      <c r="AE290" t="str">
        <f t="shared" si="14"/>
        <v/>
      </c>
      <c r="AF290" t="s">
        <v>1228</v>
      </c>
      <c r="AI290" t="s">
        <v>1500</v>
      </c>
      <c r="AM290" t="s">
        <v>1197</v>
      </c>
      <c r="AN290" t="s">
        <v>1197</v>
      </c>
      <c r="AY290" t="s">
        <v>1487</v>
      </c>
      <c r="BA290" s="10">
        <v>23.87387</v>
      </c>
      <c r="BB290">
        <v>0</v>
      </c>
    </row>
    <row r="291" spans="1:54" ht="15">
      <c r="A291">
        <v>11579868527</v>
      </c>
      <c r="B291" t="s">
        <v>1506</v>
      </c>
      <c r="C291" t="s">
        <v>1461</v>
      </c>
      <c r="E291" t="s">
        <v>1216</v>
      </c>
      <c r="F291" t="s">
        <v>122</v>
      </c>
      <c r="G291">
        <v>10</v>
      </c>
      <c r="H291" t="s">
        <v>1491</v>
      </c>
      <c r="I291">
        <v>9</v>
      </c>
      <c r="J291">
        <v>0</v>
      </c>
      <c r="K291">
        <v>0</v>
      </c>
      <c r="L291" t="s">
        <v>1488</v>
      </c>
      <c r="M291" t="str">
        <f>_xlfn.IFNA(VLOOKUP(L291,'Lookup Tables'!$A$2:$B$8,2,FALSE),"")</f>
        <v/>
      </c>
      <c r="N291" t="s">
        <v>1487</v>
      </c>
      <c r="AB291" s="10">
        <f t="shared" si="12"/>
        <v>0</v>
      </c>
      <c r="AC291" s="10" t="str">
        <f t="shared" si="13"/>
        <v>0 - 9%</v>
      </c>
      <c r="AE291" t="str">
        <f t="shared" si="14"/>
        <v/>
      </c>
      <c r="AK291" t="s">
        <v>1478</v>
      </c>
      <c r="AM291" t="s">
        <v>1197</v>
      </c>
      <c r="AN291" t="s">
        <v>1197</v>
      </c>
      <c r="AO291" t="s">
        <v>1495</v>
      </c>
      <c r="AP291" t="s">
        <v>1495</v>
      </c>
      <c r="AT291" t="s">
        <v>1510</v>
      </c>
      <c r="BA291" s="10">
        <v>13.75106323</v>
      </c>
      <c r="BB291">
        <v>0</v>
      </c>
    </row>
    <row r="292" spans="1:54" ht="15">
      <c r="A292">
        <v>11579880974</v>
      </c>
      <c r="B292" t="s">
        <v>1471</v>
      </c>
      <c r="C292" t="s">
        <v>1461</v>
      </c>
      <c r="E292" t="s">
        <v>1216</v>
      </c>
      <c r="F292" t="s">
        <v>129</v>
      </c>
      <c r="G292">
        <v>6</v>
      </c>
      <c r="H292" t="s">
        <v>1491</v>
      </c>
      <c r="I292">
        <v>1</v>
      </c>
      <c r="J292">
        <v>2</v>
      </c>
      <c r="K292">
        <v>0</v>
      </c>
      <c r="L292" t="s">
        <v>1483</v>
      </c>
      <c r="M292">
        <f>_xlfn.IFNA(VLOOKUP(L292,'Lookup Tables'!$A$2:$B$8,2,FALSE),"")</f>
        <v>4</v>
      </c>
      <c r="N292" t="s">
        <v>1197</v>
      </c>
      <c r="AB292" s="10">
        <f t="shared" si="12"/>
        <v>0</v>
      </c>
      <c r="AC292" s="10" t="str">
        <f t="shared" si="13"/>
        <v>0 - 9%</v>
      </c>
      <c r="AE292" t="str">
        <f t="shared" si="14"/>
        <v/>
      </c>
      <c r="BA292" s="10">
        <v>3.937007874</v>
      </c>
      <c r="BB292">
        <v>0</v>
      </c>
    </row>
    <row r="293" spans="1:54" ht="15">
      <c r="A293">
        <v>11579886893</v>
      </c>
      <c r="B293" t="s">
        <v>1521</v>
      </c>
      <c r="C293" t="s">
        <v>1461</v>
      </c>
      <c r="E293" t="s">
        <v>1216</v>
      </c>
      <c r="F293" t="s">
        <v>117</v>
      </c>
      <c r="G293">
        <v>5</v>
      </c>
      <c r="H293" t="s">
        <v>1491</v>
      </c>
      <c r="I293">
        <v>4</v>
      </c>
      <c r="J293">
        <v>0</v>
      </c>
      <c r="K293">
        <v>0</v>
      </c>
      <c r="L293" t="s">
        <v>1488</v>
      </c>
      <c r="M293" t="str">
        <f>_xlfn.IFNA(VLOOKUP(L293,'Lookup Tables'!$A$2:$B$8,2,FALSE),"")</f>
        <v/>
      </c>
      <c r="N293" t="s">
        <v>1228</v>
      </c>
      <c r="W293" t="s">
        <v>1503</v>
      </c>
      <c r="Z293" t="s">
        <v>1477</v>
      </c>
      <c r="AA293">
        <v>30</v>
      </c>
      <c r="AB293" s="10">
        <f t="shared" si="12"/>
        <v>-30</v>
      </c>
      <c r="AC293" s="10" t="str">
        <f t="shared" si="13"/>
        <v>-30 - -21%</v>
      </c>
      <c r="AD293">
        <v>35000</v>
      </c>
      <c r="AE293">
        <f t="shared" si="14"/>
        <v>-35000</v>
      </c>
      <c r="AF293" t="s">
        <v>1197</v>
      </c>
      <c r="AJ293" t="s">
        <v>1498</v>
      </c>
      <c r="AM293" t="s">
        <v>1197</v>
      </c>
      <c r="AN293" t="s">
        <v>1197</v>
      </c>
      <c r="AP293" t="s">
        <v>1495</v>
      </c>
      <c r="AR293" t="s">
        <v>1479</v>
      </c>
      <c r="AS293" t="s">
        <v>1505</v>
      </c>
      <c r="AT293" t="s">
        <v>1510</v>
      </c>
      <c r="BA293" s="10">
        <v>48.22364589</v>
      </c>
      <c r="BB293">
        <v>0</v>
      </c>
    </row>
    <row r="294" spans="1:54" ht="15">
      <c r="A294">
        <v>11579918703</v>
      </c>
      <c r="B294" t="s">
        <v>1506</v>
      </c>
      <c r="C294" t="s">
        <v>1461</v>
      </c>
      <c r="E294" t="s">
        <v>1216</v>
      </c>
      <c r="F294" t="s">
        <v>122</v>
      </c>
      <c r="G294">
        <v>18</v>
      </c>
      <c r="H294" t="s">
        <v>1482</v>
      </c>
      <c r="I294">
        <v>12</v>
      </c>
      <c r="J294">
        <v>0</v>
      </c>
      <c r="K294">
        <v>0</v>
      </c>
      <c r="L294" t="s">
        <v>1499</v>
      </c>
      <c r="M294">
        <f>_xlfn.IFNA(VLOOKUP(L294,'Lookup Tables'!$A$2:$B$8,2,FALSE),"")</f>
        <v>15</v>
      </c>
      <c r="N294" t="s">
        <v>1197</v>
      </c>
      <c r="AB294" s="10">
        <f t="shared" si="12"/>
        <v>0</v>
      </c>
      <c r="AC294" s="10" t="str">
        <f t="shared" si="13"/>
        <v>0 - 9%</v>
      </c>
      <c r="AE294" t="str">
        <f t="shared" si="14"/>
        <v/>
      </c>
      <c r="AF294" t="s">
        <v>1228</v>
      </c>
      <c r="AH294" t="s">
        <v>1489</v>
      </c>
      <c r="AM294" t="s">
        <v>1197</v>
      </c>
      <c r="AN294" t="s">
        <v>1197</v>
      </c>
      <c r="AY294" t="s">
        <v>1487</v>
      </c>
      <c r="BA294" s="10">
        <v>35.33369214</v>
      </c>
      <c r="BB294">
        <v>0</v>
      </c>
    </row>
    <row r="295" spans="1:54" ht="15">
      <c r="A295">
        <v>11579970830</v>
      </c>
      <c r="B295" t="s">
        <v>1514</v>
      </c>
      <c r="C295" t="s">
        <v>1461</v>
      </c>
      <c r="E295" t="s">
        <v>1492</v>
      </c>
      <c r="F295" t="s">
        <v>117</v>
      </c>
      <c r="G295">
        <v>8</v>
      </c>
      <c r="H295" t="s">
        <v>1491</v>
      </c>
      <c r="I295">
        <v>2</v>
      </c>
      <c r="J295">
        <v>2</v>
      </c>
      <c r="K295">
        <v>0</v>
      </c>
      <c r="L295" t="s">
        <v>1499</v>
      </c>
      <c r="M295">
        <f>_xlfn.IFNA(VLOOKUP(L295,'Lookup Tables'!$A$2:$B$8,2,FALSE),"")</f>
        <v>15</v>
      </c>
      <c r="N295" t="s">
        <v>1197</v>
      </c>
      <c r="AB295" s="10">
        <f t="shared" si="12"/>
        <v>0</v>
      </c>
      <c r="AC295" s="10" t="str">
        <f t="shared" si="13"/>
        <v>0 - 9%</v>
      </c>
      <c r="AE295" t="str">
        <f t="shared" si="14"/>
        <v/>
      </c>
      <c r="AF295" t="s">
        <v>1228</v>
      </c>
      <c r="AG295" t="s">
        <v>1485</v>
      </c>
      <c r="AM295" t="s">
        <v>1197</v>
      </c>
      <c r="AN295" t="s">
        <v>1197</v>
      </c>
      <c r="AP295" t="s">
        <v>1495</v>
      </c>
      <c r="AY295" t="s">
        <v>1487</v>
      </c>
      <c r="BA295" s="10">
        <v>33.76</v>
      </c>
      <c r="BB295">
        <v>0</v>
      </c>
    </row>
    <row r="296" spans="1:54" ht="15">
      <c r="A296">
        <v>11579975632</v>
      </c>
      <c r="B296" t="s">
        <v>1490</v>
      </c>
      <c r="C296" t="s">
        <v>1461</v>
      </c>
      <c r="E296" t="s">
        <v>1472</v>
      </c>
      <c r="F296" t="s">
        <v>117</v>
      </c>
      <c r="I296">
        <v>3</v>
      </c>
      <c r="J296">
        <v>1</v>
      </c>
      <c r="K296">
        <v>0</v>
      </c>
      <c r="L296" t="s">
        <v>1488</v>
      </c>
      <c r="M296" t="str">
        <f>_xlfn.IFNA(VLOOKUP(L296,'Lookup Tables'!$A$2:$B$8,2,FALSE),"")</f>
        <v/>
      </c>
      <c r="N296" t="s">
        <v>1487</v>
      </c>
      <c r="AB296" s="10">
        <f t="shared" si="12"/>
        <v>0</v>
      </c>
      <c r="AC296" s="10" t="str">
        <f t="shared" si="13"/>
        <v>0 - 9%</v>
      </c>
      <c r="AE296" t="str">
        <f t="shared" si="14"/>
        <v/>
      </c>
      <c r="BA296" s="10">
        <v>26.80608</v>
      </c>
      <c r="BB296">
        <v>0</v>
      </c>
    </row>
    <row r="297" spans="1:54" ht="15">
      <c r="A297">
        <v>11579976527</v>
      </c>
      <c r="B297" t="s">
        <v>1583</v>
      </c>
      <c r="C297" t="s">
        <v>1461</v>
      </c>
      <c r="E297" t="s">
        <v>1216</v>
      </c>
      <c r="F297" t="s">
        <v>117</v>
      </c>
      <c r="G297">
        <v>1</v>
      </c>
      <c r="H297" t="s">
        <v>1491</v>
      </c>
      <c r="I297">
        <v>1</v>
      </c>
      <c r="J297">
        <v>1</v>
      </c>
      <c r="K297">
        <v>0</v>
      </c>
      <c r="L297" t="s">
        <v>1474</v>
      </c>
      <c r="M297">
        <f>_xlfn.IFNA(VLOOKUP(L297,'Lookup Tables'!$A$2:$B$8,2,FALSE),"")</f>
        <v>9</v>
      </c>
      <c r="N297" t="s">
        <v>1487</v>
      </c>
      <c r="AB297" s="10">
        <f t="shared" si="12"/>
        <v>0</v>
      </c>
      <c r="AC297" s="10" t="str">
        <f t="shared" si="13"/>
        <v>0 - 9%</v>
      </c>
      <c r="AE297" t="str">
        <f t="shared" si="14"/>
        <v/>
      </c>
      <c r="AF297" t="s">
        <v>1228</v>
      </c>
      <c r="AH297" t="s">
        <v>1489</v>
      </c>
      <c r="AM297" t="s">
        <v>1197</v>
      </c>
      <c r="AN297" t="s">
        <v>1197</v>
      </c>
      <c r="AP297" t="s">
        <v>1592</v>
      </c>
      <c r="AY297" t="s">
        <v>1487</v>
      </c>
      <c r="BA297" s="10">
        <v>27.22063037</v>
      </c>
      <c r="BB297">
        <v>0</v>
      </c>
    </row>
    <row r="298" spans="1:54" ht="15">
      <c r="A298">
        <v>11579990784</v>
      </c>
      <c r="B298" t="s">
        <v>1514</v>
      </c>
      <c r="C298" t="s">
        <v>1517</v>
      </c>
      <c r="E298" t="s">
        <v>1472</v>
      </c>
      <c r="F298" t="s">
        <v>122</v>
      </c>
      <c r="G298">
        <v>10</v>
      </c>
      <c r="H298" t="s">
        <v>1491</v>
      </c>
      <c r="I298">
        <v>6</v>
      </c>
      <c r="J298">
        <v>1</v>
      </c>
      <c r="K298">
        <v>0</v>
      </c>
      <c r="L298" t="s">
        <v>1499</v>
      </c>
      <c r="M298">
        <f>_xlfn.IFNA(VLOOKUP(L298,'Lookup Tables'!$A$2:$B$8,2,FALSE),"")</f>
        <v>15</v>
      </c>
      <c r="N298" t="s">
        <v>1197</v>
      </c>
      <c r="AB298" s="10">
        <f t="shared" si="12"/>
        <v>0</v>
      </c>
      <c r="AC298" s="10" t="str">
        <f t="shared" si="13"/>
        <v>0 - 9%</v>
      </c>
      <c r="AE298" t="str">
        <f t="shared" si="14"/>
        <v/>
      </c>
      <c r="AF298" t="s">
        <v>1228</v>
      </c>
      <c r="AG298" t="s">
        <v>1485</v>
      </c>
      <c r="AH298" t="s">
        <v>1489</v>
      </c>
      <c r="AI298" t="s">
        <v>1500</v>
      </c>
      <c r="AM298" t="s">
        <v>1197</v>
      </c>
      <c r="AN298" t="s">
        <v>1197</v>
      </c>
      <c r="AP298" t="s">
        <v>1495</v>
      </c>
      <c r="AY298" t="s">
        <v>1487</v>
      </c>
      <c r="BA298" s="10">
        <v>0.328407225</v>
      </c>
      <c r="BB298">
        <v>0</v>
      </c>
    </row>
    <row r="299" spans="1:54" ht="15">
      <c r="A299">
        <v>11580056522</v>
      </c>
      <c r="B299" t="s">
        <v>1506</v>
      </c>
      <c r="C299" t="s">
        <v>1504</v>
      </c>
      <c r="E299" t="s">
        <v>1472</v>
      </c>
      <c r="F299" t="s">
        <v>122</v>
      </c>
      <c r="G299">
        <v>10</v>
      </c>
      <c r="H299" t="s">
        <v>1491</v>
      </c>
      <c r="I299">
        <v>8</v>
      </c>
      <c r="J299">
        <v>0</v>
      </c>
      <c r="K299">
        <v>0</v>
      </c>
      <c r="L299" t="s">
        <v>1464</v>
      </c>
      <c r="M299">
        <f>_xlfn.IFNA(VLOOKUP(L299,'Lookup Tables'!$A$2:$B$8,2,FALSE),"")</f>
        <v>1</v>
      </c>
      <c r="N299" t="s">
        <v>1228</v>
      </c>
      <c r="O299" t="s">
        <v>1475</v>
      </c>
      <c r="Q299" t="s">
        <v>1466</v>
      </c>
      <c r="S299" t="s">
        <v>1476</v>
      </c>
      <c r="U299" t="s">
        <v>1468</v>
      </c>
      <c r="V299" t="s">
        <v>1469</v>
      </c>
      <c r="Z299" t="s">
        <v>1477</v>
      </c>
      <c r="AB299" s="10" t="str">
        <f t="shared" si="12"/>
        <v/>
      </c>
      <c r="AC299" s="10" t="str">
        <f t="shared" si="13"/>
        <v/>
      </c>
      <c r="AD299">
        <v>9000</v>
      </c>
      <c r="AE299">
        <f t="shared" si="14"/>
        <v>-9000</v>
      </c>
      <c r="AF299" t="s">
        <v>1228</v>
      </c>
      <c r="AG299" t="s">
        <v>1485</v>
      </c>
      <c r="AM299" t="s">
        <v>1228</v>
      </c>
      <c r="AN299" t="s">
        <v>1197</v>
      </c>
      <c r="AR299" t="s">
        <v>1479</v>
      </c>
      <c r="BB299">
        <v>0</v>
      </c>
    </row>
    <row r="300" spans="1:54" ht="15">
      <c r="A300">
        <v>11580059599</v>
      </c>
      <c r="B300" t="s">
        <v>1593</v>
      </c>
      <c r="C300" t="s">
        <v>1461</v>
      </c>
      <c r="E300" t="s">
        <v>1216</v>
      </c>
      <c r="F300" t="s">
        <v>117</v>
      </c>
      <c r="L300" t="s">
        <v>1499</v>
      </c>
      <c r="M300">
        <f>_xlfn.IFNA(VLOOKUP(L300,'Lookup Tables'!$A$2:$B$8,2,FALSE),"")</f>
        <v>15</v>
      </c>
      <c r="N300" t="s">
        <v>1487</v>
      </c>
      <c r="AB300" s="10">
        <f t="shared" si="12"/>
        <v>0</v>
      </c>
      <c r="AC300" s="10" t="str">
        <f t="shared" si="13"/>
        <v>0 - 9%</v>
      </c>
      <c r="AE300" t="str">
        <f t="shared" si="14"/>
        <v/>
      </c>
      <c r="AF300" t="s">
        <v>1228</v>
      </c>
      <c r="AH300" t="s">
        <v>1489</v>
      </c>
      <c r="AM300" t="s">
        <v>1197</v>
      </c>
      <c r="AN300" t="s">
        <v>1197</v>
      </c>
      <c r="AY300" t="s">
        <v>1487</v>
      </c>
      <c r="BA300" s="10">
        <v>29.43396226</v>
      </c>
      <c r="BB300">
        <v>0</v>
      </c>
    </row>
    <row r="301" spans="1:54" ht="15">
      <c r="A301">
        <v>11580088654</v>
      </c>
      <c r="B301" t="s">
        <v>1565</v>
      </c>
      <c r="C301" t="s">
        <v>1461</v>
      </c>
      <c r="E301" t="s">
        <v>1492</v>
      </c>
      <c r="F301" t="s">
        <v>129</v>
      </c>
      <c r="I301">
        <v>0</v>
      </c>
      <c r="J301">
        <v>1</v>
      </c>
      <c r="K301">
        <v>2</v>
      </c>
      <c r="L301" t="s">
        <v>1550</v>
      </c>
      <c r="M301">
        <f>_xlfn.IFNA(VLOOKUP(L301,'Lookup Tables'!$A$2:$B$8,2,FALSE),"")</f>
        <v>0</v>
      </c>
      <c r="N301" t="s">
        <v>1197</v>
      </c>
      <c r="AB301" s="10">
        <f t="shared" si="12"/>
        <v>0</v>
      </c>
      <c r="AC301" s="10" t="str">
        <f t="shared" si="13"/>
        <v>0 - 9%</v>
      </c>
      <c r="AE301" t="str">
        <f t="shared" si="14"/>
        <v/>
      </c>
      <c r="AF301" t="s">
        <v>1228</v>
      </c>
      <c r="AG301" t="s">
        <v>1485</v>
      </c>
      <c r="AM301" t="s">
        <v>1197</v>
      </c>
      <c r="AN301" t="s">
        <v>1197</v>
      </c>
      <c r="AY301" t="s">
        <v>1487</v>
      </c>
      <c r="BB301">
        <v>0</v>
      </c>
    </row>
    <row r="302" spans="1:54" ht="15">
      <c r="A302">
        <v>11580120324</v>
      </c>
      <c r="B302" t="s">
        <v>1594</v>
      </c>
      <c r="C302" t="s">
        <v>1461</v>
      </c>
      <c r="E302" t="s">
        <v>1472</v>
      </c>
      <c r="F302" t="s">
        <v>117</v>
      </c>
      <c r="G302">
        <v>10</v>
      </c>
      <c r="H302" t="s">
        <v>1491</v>
      </c>
      <c r="I302">
        <v>0</v>
      </c>
      <c r="J302">
        <v>0</v>
      </c>
      <c r="K302">
        <v>3</v>
      </c>
      <c r="L302" t="s">
        <v>1488</v>
      </c>
      <c r="M302" t="str">
        <f>_xlfn.IFNA(VLOOKUP(L302,'Lookup Tables'!$A$2:$B$8,2,FALSE),"")</f>
        <v/>
      </c>
      <c r="N302" t="s">
        <v>1487</v>
      </c>
      <c r="AB302" s="10">
        <f t="shared" si="12"/>
        <v>0</v>
      </c>
      <c r="AC302" s="10" t="str">
        <f t="shared" si="13"/>
        <v>0 - 9%</v>
      </c>
      <c r="AE302" t="str">
        <f t="shared" si="14"/>
        <v/>
      </c>
      <c r="AF302" t="s">
        <v>1197</v>
      </c>
      <c r="AJ302" t="s">
        <v>1498</v>
      </c>
      <c r="AM302" t="s">
        <v>1502</v>
      </c>
      <c r="AN302" t="s">
        <v>1197</v>
      </c>
      <c r="AR302" t="s">
        <v>1479</v>
      </c>
      <c r="BA302" s="10">
        <v>36.60179641</v>
      </c>
      <c r="BB302">
        <v>0</v>
      </c>
    </row>
    <row r="303" spans="1:54" ht="15">
      <c r="A303">
        <v>11580129348</v>
      </c>
      <c r="B303" t="s">
        <v>1595</v>
      </c>
      <c r="C303" t="s">
        <v>1461</v>
      </c>
      <c r="E303" t="s">
        <v>1216</v>
      </c>
      <c r="F303" t="s">
        <v>117</v>
      </c>
      <c r="G303">
        <v>6</v>
      </c>
      <c r="H303" t="s">
        <v>1491</v>
      </c>
      <c r="I303">
        <v>1</v>
      </c>
      <c r="J303">
        <v>1</v>
      </c>
      <c r="K303">
        <v>0</v>
      </c>
      <c r="L303" t="s">
        <v>1499</v>
      </c>
      <c r="M303">
        <f>_xlfn.IFNA(VLOOKUP(L303,'Lookup Tables'!$A$2:$B$8,2,FALSE),"")</f>
        <v>15</v>
      </c>
      <c r="N303" t="s">
        <v>1197</v>
      </c>
      <c r="AB303" s="10">
        <f t="shared" si="12"/>
        <v>0</v>
      </c>
      <c r="AC303" s="10" t="str">
        <f t="shared" si="13"/>
        <v>0 - 9%</v>
      </c>
      <c r="AE303" t="str">
        <f t="shared" si="14"/>
        <v/>
      </c>
      <c r="AF303" t="s">
        <v>1228</v>
      </c>
      <c r="AH303" t="s">
        <v>1489</v>
      </c>
      <c r="AM303" t="s">
        <v>1197</v>
      </c>
      <c r="AN303" t="s">
        <v>1197</v>
      </c>
      <c r="AY303" t="s">
        <v>1487</v>
      </c>
      <c r="BA303" s="10">
        <v>17.10709318</v>
      </c>
      <c r="BB303">
        <v>0</v>
      </c>
    </row>
    <row r="304" spans="1:54" ht="15">
      <c r="A304">
        <v>11580131820</v>
      </c>
      <c r="B304" t="s">
        <v>1561</v>
      </c>
      <c r="C304" t="s">
        <v>1461</v>
      </c>
      <c r="E304" t="s">
        <v>1472</v>
      </c>
      <c r="F304" t="s">
        <v>117</v>
      </c>
      <c r="G304">
        <v>10</v>
      </c>
      <c r="H304" t="s">
        <v>1491</v>
      </c>
      <c r="I304">
        <v>5</v>
      </c>
      <c r="J304">
        <v>0</v>
      </c>
      <c r="K304">
        <v>0</v>
      </c>
      <c r="L304" t="s">
        <v>1488</v>
      </c>
      <c r="M304" t="str">
        <f>_xlfn.IFNA(VLOOKUP(L304,'Lookup Tables'!$A$2:$B$8,2,FALSE),"")</f>
        <v/>
      </c>
      <c r="N304" t="s">
        <v>1487</v>
      </c>
      <c r="AB304" s="10">
        <f t="shared" si="12"/>
        <v>0</v>
      </c>
      <c r="AC304" s="10" t="str">
        <f t="shared" si="13"/>
        <v>0 - 9%</v>
      </c>
      <c r="AE304" t="str">
        <f t="shared" si="14"/>
        <v/>
      </c>
      <c r="AF304" t="s">
        <v>1228</v>
      </c>
      <c r="AI304" t="s">
        <v>1500</v>
      </c>
      <c r="AM304" t="s">
        <v>1197</v>
      </c>
      <c r="AN304" t="s">
        <v>1228</v>
      </c>
      <c r="AO304" t="s">
        <v>1509</v>
      </c>
      <c r="AR304" t="s">
        <v>1479</v>
      </c>
      <c r="AW304" t="s">
        <v>1511</v>
      </c>
      <c r="BB304">
        <v>0</v>
      </c>
    </row>
    <row r="305" spans="1:54" ht="15">
      <c r="A305">
        <v>11580136338</v>
      </c>
      <c r="B305" t="s">
        <v>1594</v>
      </c>
      <c r="C305" t="s">
        <v>1461</v>
      </c>
      <c r="E305" t="s">
        <v>1216</v>
      </c>
      <c r="F305" t="s">
        <v>122</v>
      </c>
      <c r="G305">
        <v>37</v>
      </c>
      <c r="H305" t="s">
        <v>1493</v>
      </c>
      <c r="I305">
        <v>6</v>
      </c>
      <c r="J305">
        <v>0</v>
      </c>
      <c r="K305">
        <v>0</v>
      </c>
      <c r="L305" t="s">
        <v>1474</v>
      </c>
      <c r="M305">
        <f>_xlfn.IFNA(VLOOKUP(L305,'Lookup Tables'!$A$2:$B$8,2,FALSE),"")</f>
        <v>9</v>
      </c>
      <c r="N305" t="s">
        <v>1197</v>
      </c>
      <c r="AB305" s="10">
        <f t="shared" si="12"/>
        <v>0</v>
      </c>
      <c r="AC305" s="10" t="str">
        <f t="shared" si="13"/>
        <v>0 - 9%</v>
      </c>
      <c r="AE305" t="str">
        <f t="shared" si="14"/>
        <v/>
      </c>
      <c r="AL305" t="s">
        <v>1520</v>
      </c>
      <c r="AM305" t="s">
        <v>1197</v>
      </c>
      <c r="AN305" t="s">
        <v>1197</v>
      </c>
      <c r="AT305" t="s">
        <v>1510</v>
      </c>
      <c r="BA305" s="10">
        <v>27.53164557</v>
      </c>
      <c r="BB305">
        <v>0</v>
      </c>
    </row>
    <row r="306" spans="1:54" ht="15">
      <c r="A306">
        <v>11580144512</v>
      </c>
      <c r="B306" t="s">
        <v>1535</v>
      </c>
      <c r="C306" t="s">
        <v>1461</v>
      </c>
      <c r="E306" t="s">
        <v>1472</v>
      </c>
      <c r="F306" t="s">
        <v>129</v>
      </c>
      <c r="G306">
        <v>0</v>
      </c>
      <c r="H306" t="s">
        <v>1497</v>
      </c>
      <c r="I306">
        <v>0</v>
      </c>
      <c r="J306">
        <v>2</v>
      </c>
      <c r="K306">
        <v>1</v>
      </c>
      <c r="L306" t="s">
        <v>1474</v>
      </c>
      <c r="M306">
        <f>_xlfn.IFNA(VLOOKUP(L306,'Lookup Tables'!$A$2:$B$8,2,FALSE),"")</f>
        <v>9</v>
      </c>
      <c r="N306" t="s">
        <v>1487</v>
      </c>
      <c r="AB306" s="10">
        <f t="shared" si="12"/>
        <v>0</v>
      </c>
      <c r="AC306" s="10" t="str">
        <f t="shared" si="13"/>
        <v>0 - 9%</v>
      </c>
      <c r="AE306" t="str">
        <f t="shared" si="14"/>
        <v/>
      </c>
      <c r="AF306" t="s">
        <v>1228</v>
      </c>
      <c r="AI306" t="s">
        <v>1500</v>
      </c>
      <c r="AM306" t="s">
        <v>1197</v>
      </c>
      <c r="AN306" t="s">
        <v>1197</v>
      </c>
      <c r="AZ306" t="s">
        <v>1596</v>
      </c>
      <c r="BA306" s="10">
        <v>11.006381</v>
      </c>
      <c r="BB306">
        <v>0</v>
      </c>
    </row>
    <row r="307" spans="1:54" ht="15">
      <c r="A307">
        <v>11580153742</v>
      </c>
      <c r="B307" t="s">
        <v>1561</v>
      </c>
      <c r="C307" t="s">
        <v>1461</v>
      </c>
      <c r="E307" t="s">
        <v>1492</v>
      </c>
      <c r="F307" t="s">
        <v>117</v>
      </c>
      <c r="G307">
        <v>2</v>
      </c>
      <c r="H307" t="s">
        <v>1491</v>
      </c>
      <c r="I307">
        <v>5</v>
      </c>
      <c r="J307">
        <v>0</v>
      </c>
      <c r="K307">
        <v>0</v>
      </c>
      <c r="L307" t="s">
        <v>1474</v>
      </c>
      <c r="M307">
        <f>_xlfn.IFNA(VLOOKUP(L307,'Lookup Tables'!$A$2:$B$8,2,FALSE),"")</f>
        <v>9</v>
      </c>
      <c r="N307" t="s">
        <v>1228</v>
      </c>
      <c r="Q307" t="s">
        <v>1466</v>
      </c>
      <c r="V307" t="s">
        <v>1469</v>
      </c>
      <c r="Z307" t="s">
        <v>1477</v>
      </c>
      <c r="AA307">
        <v>20</v>
      </c>
      <c r="AB307" s="10">
        <f t="shared" si="12"/>
        <v>-20</v>
      </c>
      <c r="AC307" s="10" t="str">
        <f t="shared" si="13"/>
        <v>-20 - -11%</v>
      </c>
      <c r="AE307" t="str">
        <f t="shared" si="14"/>
        <v/>
      </c>
      <c r="AF307" t="s">
        <v>1228</v>
      </c>
      <c r="AH307" t="s">
        <v>1489</v>
      </c>
      <c r="AM307" t="s">
        <v>1228</v>
      </c>
      <c r="AN307" t="s">
        <v>1228</v>
      </c>
      <c r="AO307" t="s">
        <v>1509</v>
      </c>
      <c r="AR307" t="s">
        <v>1479</v>
      </c>
      <c r="BB307">
        <v>0</v>
      </c>
    </row>
    <row r="308" spans="1:54" ht="15">
      <c r="A308">
        <v>11580165721</v>
      </c>
      <c r="B308" t="s">
        <v>1548</v>
      </c>
      <c r="C308" t="s">
        <v>1461</v>
      </c>
      <c r="E308" t="s">
        <v>1216</v>
      </c>
      <c r="F308" t="s">
        <v>122</v>
      </c>
      <c r="G308">
        <v>20</v>
      </c>
      <c r="H308" t="s">
        <v>1482</v>
      </c>
      <c r="I308">
        <v>20</v>
      </c>
      <c r="J308">
        <v>2</v>
      </c>
      <c r="K308">
        <v>0</v>
      </c>
      <c r="L308" t="s">
        <v>1474</v>
      </c>
      <c r="M308">
        <f>_xlfn.IFNA(VLOOKUP(L308,'Lookup Tables'!$A$2:$B$8,2,FALSE),"")</f>
        <v>9</v>
      </c>
      <c r="N308" t="s">
        <v>1228</v>
      </c>
      <c r="O308" t="s">
        <v>1475</v>
      </c>
      <c r="P308" t="s">
        <v>1465</v>
      </c>
      <c r="R308" t="s">
        <v>1501</v>
      </c>
      <c r="S308" t="s">
        <v>1476</v>
      </c>
      <c r="U308" t="s">
        <v>1468</v>
      </c>
      <c r="Z308" t="s">
        <v>1477</v>
      </c>
      <c r="AA308">
        <v>29.5</v>
      </c>
      <c r="AB308" s="10">
        <f t="shared" si="12"/>
        <v>-29.5</v>
      </c>
      <c r="AC308" s="10" t="str">
        <f t="shared" si="13"/>
        <v>-30 - -21%</v>
      </c>
      <c r="AD308">
        <v>36000</v>
      </c>
      <c r="AE308">
        <f t="shared" si="14"/>
        <v>-36000</v>
      </c>
      <c r="AF308" t="s">
        <v>1228</v>
      </c>
      <c r="AG308" t="s">
        <v>1485</v>
      </c>
      <c r="AL308" t="s">
        <v>1525</v>
      </c>
      <c r="AM308" t="s">
        <v>1197</v>
      </c>
      <c r="AN308" t="s">
        <v>1228</v>
      </c>
      <c r="AO308" t="s">
        <v>1531</v>
      </c>
      <c r="AP308" t="s">
        <v>1556</v>
      </c>
      <c r="AQ308" t="s">
        <v>1496</v>
      </c>
      <c r="AR308" t="s">
        <v>1479</v>
      </c>
      <c r="AS308" t="s">
        <v>1505</v>
      </c>
      <c r="AT308" t="s">
        <v>1510</v>
      </c>
      <c r="AU308" t="s">
        <v>1518</v>
      </c>
      <c r="AV308" t="s">
        <v>1480</v>
      </c>
      <c r="AW308" t="s">
        <v>1511</v>
      </c>
      <c r="AX308" t="s">
        <v>1512</v>
      </c>
      <c r="BA308" s="10">
        <v>27.25819345</v>
      </c>
      <c r="BB308">
        <v>0</v>
      </c>
    </row>
    <row r="309" spans="1:54" ht="15">
      <c r="A309">
        <v>11580166772</v>
      </c>
      <c r="B309" t="s">
        <v>1595</v>
      </c>
      <c r="C309" t="s">
        <v>1461</v>
      </c>
      <c r="E309" t="s">
        <v>1216</v>
      </c>
      <c r="F309" t="s">
        <v>117</v>
      </c>
      <c r="G309">
        <v>25</v>
      </c>
      <c r="H309" t="s">
        <v>1463</v>
      </c>
      <c r="I309">
        <v>1</v>
      </c>
      <c r="J309">
        <v>1</v>
      </c>
      <c r="K309">
        <v>0</v>
      </c>
      <c r="L309" t="s">
        <v>1474</v>
      </c>
      <c r="M309">
        <f>_xlfn.IFNA(VLOOKUP(L309,'Lookup Tables'!$A$2:$B$8,2,FALSE),"")</f>
        <v>9</v>
      </c>
      <c r="N309" t="s">
        <v>1487</v>
      </c>
      <c r="AB309" s="10">
        <f t="shared" si="12"/>
        <v>0</v>
      </c>
      <c r="AC309" s="10" t="str">
        <f t="shared" si="13"/>
        <v>0 - 9%</v>
      </c>
      <c r="AE309" t="str">
        <f t="shared" si="14"/>
        <v/>
      </c>
      <c r="AF309" t="s">
        <v>1228</v>
      </c>
      <c r="AG309" t="s">
        <v>1485</v>
      </c>
      <c r="AM309" t="s">
        <v>1197</v>
      </c>
      <c r="AN309" t="s">
        <v>1197</v>
      </c>
      <c r="AR309" t="s">
        <v>1479</v>
      </c>
      <c r="AT309" t="s">
        <v>1510</v>
      </c>
      <c r="AU309" t="s">
        <v>1518</v>
      </c>
      <c r="BA309" s="10">
        <v>5.596107056</v>
      </c>
      <c r="BB309">
        <v>0</v>
      </c>
    </row>
    <row r="310" spans="1:54" ht="15">
      <c r="A310">
        <v>11580185189</v>
      </c>
      <c r="B310" t="s">
        <v>1545</v>
      </c>
      <c r="C310" t="s">
        <v>1461</v>
      </c>
      <c r="E310" t="s">
        <v>1492</v>
      </c>
      <c r="F310" t="s">
        <v>117</v>
      </c>
      <c r="G310">
        <v>25</v>
      </c>
      <c r="H310" t="s">
        <v>1463</v>
      </c>
      <c r="I310">
        <v>3</v>
      </c>
      <c r="J310">
        <v>0</v>
      </c>
      <c r="K310">
        <v>0</v>
      </c>
      <c r="L310" t="s">
        <v>1488</v>
      </c>
      <c r="M310" t="str">
        <f>_xlfn.IFNA(VLOOKUP(L310,'Lookup Tables'!$A$2:$B$8,2,FALSE),"")</f>
        <v/>
      </c>
      <c r="N310" t="s">
        <v>1487</v>
      </c>
      <c r="AB310" s="10">
        <f t="shared" si="12"/>
        <v>0</v>
      </c>
      <c r="AC310" s="10" t="str">
        <f t="shared" si="13"/>
        <v>0 - 9%</v>
      </c>
      <c r="AE310" t="str">
        <f t="shared" si="14"/>
        <v/>
      </c>
      <c r="AK310" t="s">
        <v>1478</v>
      </c>
      <c r="AM310" t="s">
        <v>1502</v>
      </c>
      <c r="AN310" t="s">
        <v>1487</v>
      </c>
      <c r="AY310" t="s">
        <v>1487</v>
      </c>
      <c r="BA310" s="10">
        <v>11.8852459</v>
      </c>
      <c r="BB310">
        <v>0</v>
      </c>
    </row>
    <row r="311" spans="1:54" ht="15">
      <c r="A311">
        <v>11580190359</v>
      </c>
      <c r="B311" t="s">
        <v>1593</v>
      </c>
      <c r="C311" t="s">
        <v>1461</v>
      </c>
      <c r="E311" t="s">
        <v>1492</v>
      </c>
      <c r="F311" t="s">
        <v>129</v>
      </c>
      <c r="G311">
        <v>12</v>
      </c>
      <c r="H311" t="s">
        <v>1482</v>
      </c>
      <c r="I311">
        <v>1</v>
      </c>
      <c r="J311">
        <v>0</v>
      </c>
      <c r="K311">
        <v>0</v>
      </c>
      <c r="L311" t="s">
        <v>1488</v>
      </c>
      <c r="M311" t="str">
        <f>_xlfn.IFNA(VLOOKUP(L311,'Lookup Tables'!$A$2:$B$8,2,FALSE),"")</f>
        <v/>
      </c>
      <c r="N311" t="s">
        <v>1197</v>
      </c>
      <c r="AB311" s="10">
        <f t="shared" si="12"/>
        <v>0</v>
      </c>
      <c r="AC311" s="10" t="str">
        <f t="shared" si="13"/>
        <v>0 - 9%</v>
      </c>
      <c r="AE311" t="str">
        <f t="shared" si="14"/>
        <v/>
      </c>
      <c r="AF311" t="s">
        <v>1228</v>
      </c>
      <c r="AH311" t="s">
        <v>1489</v>
      </c>
      <c r="AM311" t="s">
        <v>1197</v>
      </c>
      <c r="AN311" t="s">
        <v>1197</v>
      </c>
      <c r="AY311" t="s">
        <v>1487</v>
      </c>
      <c r="BA311" s="10">
        <v>8.163265306</v>
      </c>
      <c r="BB311">
        <v>0</v>
      </c>
    </row>
    <row r="312" spans="1:54" ht="15">
      <c r="A312">
        <v>11580202950</v>
      </c>
      <c r="B312" t="s">
        <v>1597</v>
      </c>
      <c r="C312" t="s">
        <v>1461</v>
      </c>
      <c r="D312" t="s">
        <v>1410</v>
      </c>
      <c r="E312" t="s">
        <v>1216</v>
      </c>
      <c r="F312" t="s">
        <v>122</v>
      </c>
      <c r="G312">
        <v>50</v>
      </c>
      <c r="H312" t="s">
        <v>1473</v>
      </c>
      <c r="I312">
        <v>16</v>
      </c>
      <c r="J312">
        <v>0</v>
      </c>
      <c r="K312">
        <v>0</v>
      </c>
      <c r="L312" t="s">
        <v>1499</v>
      </c>
      <c r="M312">
        <f>_xlfn.IFNA(VLOOKUP(L312,'Lookup Tables'!$A$2:$B$8,2,FALSE),"")</f>
        <v>15</v>
      </c>
      <c r="N312" t="s">
        <v>1228</v>
      </c>
      <c r="AB312" s="10" t="str">
        <f t="shared" si="12"/>
        <v/>
      </c>
      <c r="AC312" s="10" t="str">
        <f t="shared" si="13"/>
        <v/>
      </c>
      <c r="AE312" t="str">
        <f t="shared" si="14"/>
        <v/>
      </c>
      <c r="BA312" s="10">
        <v>21.9718632</v>
      </c>
      <c r="BB312">
        <v>0</v>
      </c>
    </row>
    <row r="313" spans="1:54" ht="15">
      <c r="A313">
        <v>11580209358</v>
      </c>
      <c r="B313" t="s">
        <v>1593</v>
      </c>
      <c r="C313" t="s">
        <v>1461</v>
      </c>
      <c r="E313" t="s">
        <v>1216</v>
      </c>
      <c r="F313" t="s">
        <v>117</v>
      </c>
      <c r="G313">
        <v>4</v>
      </c>
      <c r="H313" t="s">
        <v>1491</v>
      </c>
      <c r="I313">
        <v>1</v>
      </c>
      <c r="J313">
        <v>2</v>
      </c>
      <c r="K313">
        <v>0</v>
      </c>
      <c r="L313" t="s">
        <v>1488</v>
      </c>
      <c r="M313" t="str">
        <f>_xlfn.IFNA(VLOOKUP(L313,'Lookup Tables'!$A$2:$B$8,2,FALSE),"")</f>
        <v/>
      </c>
      <c r="N313" t="s">
        <v>1487</v>
      </c>
      <c r="AB313" s="10">
        <f t="shared" si="12"/>
        <v>0</v>
      </c>
      <c r="AC313" s="10" t="str">
        <f t="shared" si="13"/>
        <v>0 - 9%</v>
      </c>
      <c r="AE313" t="str">
        <f t="shared" si="14"/>
        <v/>
      </c>
      <c r="AF313" t="s">
        <v>1228</v>
      </c>
      <c r="AH313" t="s">
        <v>1489</v>
      </c>
      <c r="AM313" t="s">
        <v>1197</v>
      </c>
      <c r="AN313" t="s">
        <v>1197</v>
      </c>
      <c r="AY313" t="s">
        <v>1487</v>
      </c>
      <c r="BA313" s="10">
        <v>18.18181818</v>
      </c>
      <c r="BB313">
        <v>0</v>
      </c>
    </row>
    <row r="314" spans="1:54" ht="15">
      <c r="A314">
        <v>11580213131</v>
      </c>
      <c r="B314" t="s">
        <v>1597</v>
      </c>
      <c r="C314" t="s">
        <v>1517</v>
      </c>
      <c r="D314" t="s">
        <v>1410</v>
      </c>
      <c r="E314" t="s">
        <v>1216</v>
      </c>
      <c r="F314" t="s">
        <v>117</v>
      </c>
      <c r="G314">
        <v>10</v>
      </c>
      <c r="H314" t="s">
        <v>1491</v>
      </c>
      <c r="I314">
        <v>4</v>
      </c>
      <c r="J314">
        <v>0</v>
      </c>
      <c r="K314">
        <v>0</v>
      </c>
      <c r="L314" t="s">
        <v>1474</v>
      </c>
      <c r="M314">
        <f>_xlfn.IFNA(VLOOKUP(L314,'Lookup Tables'!$A$2:$B$8,2,FALSE),"")</f>
        <v>9</v>
      </c>
      <c r="N314" t="s">
        <v>1228</v>
      </c>
      <c r="AB314" s="10" t="str">
        <f t="shared" si="12"/>
        <v/>
      </c>
      <c r="AC314" s="10" t="str">
        <f t="shared" si="13"/>
        <v/>
      </c>
      <c r="AE314" t="str">
        <f t="shared" si="14"/>
        <v/>
      </c>
      <c r="BA314" s="10">
        <v>14.71599</v>
      </c>
      <c r="BB314">
        <v>0</v>
      </c>
    </row>
    <row r="315" spans="1:54" ht="15">
      <c r="A315">
        <v>11580253979</v>
      </c>
      <c r="B315" t="s">
        <v>1597</v>
      </c>
      <c r="C315" t="s">
        <v>1461</v>
      </c>
      <c r="E315" t="s">
        <v>1216</v>
      </c>
      <c r="F315" t="s">
        <v>117</v>
      </c>
      <c r="G315">
        <v>11</v>
      </c>
      <c r="H315" t="s">
        <v>1482</v>
      </c>
      <c r="I315">
        <v>1</v>
      </c>
      <c r="J315">
        <v>1</v>
      </c>
      <c r="K315">
        <v>0</v>
      </c>
      <c r="L315" t="s">
        <v>1474</v>
      </c>
      <c r="M315">
        <f>_xlfn.IFNA(VLOOKUP(L315,'Lookup Tables'!$A$2:$B$8,2,FALSE),"")</f>
        <v>9</v>
      </c>
      <c r="N315" t="s">
        <v>1197</v>
      </c>
      <c r="AB315" s="10">
        <f t="shared" si="12"/>
        <v>0</v>
      </c>
      <c r="AC315" s="10" t="str">
        <f t="shared" si="13"/>
        <v>0 - 9%</v>
      </c>
      <c r="AE315" t="str">
        <f t="shared" si="14"/>
        <v/>
      </c>
      <c r="AF315" t="s">
        <v>1228</v>
      </c>
      <c r="AI315" t="s">
        <v>1500</v>
      </c>
      <c r="AM315" t="s">
        <v>1197</v>
      </c>
      <c r="AN315" t="s">
        <v>1487</v>
      </c>
      <c r="AT315" t="s">
        <v>1510</v>
      </c>
      <c r="BA315" s="10">
        <v>13.82575758</v>
      </c>
      <c r="BB315">
        <v>0</v>
      </c>
    </row>
    <row r="316" spans="1:54" ht="15">
      <c r="A316">
        <v>11580267477</v>
      </c>
      <c r="B316" t="s">
        <v>1594</v>
      </c>
      <c r="C316" t="s">
        <v>1461</v>
      </c>
      <c r="E316" t="s">
        <v>1216</v>
      </c>
      <c r="F316" t="s">
        <v>122</v>
      </c>
      <c r="G316">
        <v>48</v>
      </c>
      <c r="H316" t="s">
        <v>1473</v>
      </c>
      <c r="I316">
        <v>5</v>
      </c>
      <c r="J316">
        <v>0</v>
      </c>
      <c r="K316">
        <v>0</v>
      </c>
      <c r="L316" t="s">
        <v>1499</v>
      </c>
      <c r="M316">
        <f>_xlfn.IFNA(VLOOKUP(L316,'Lookup Tables'!$A$2:$B$8,2,FALSE),"")</f>
        <v>15</v>
      </c>
      <c r="N316" t="s">
        <v>1228</v>
      </c>
      <c r="Q316" t="s">
        <v>1466</v>
      </c>
      <c r="R316" t="s">
        <v>1501</v>
      </c>
      <c r="U316" t="s">
        <v>1468</v>
      </c>
      <c r="Z316" t="s">
        <v>1477</v>
      </c>
      <c r="AA316">
        <v>10</v>
      </c>
      <c r="AB316" s="10">
        <f t="shared" si="12"/>
        <v>-10</v>
      </c>
      <c r="AC316" s="10" t="str">
        <f t="shared" si="13"/>
        <v>-10 - -1%</v>
      </c>
      <c r="AD316">
        <v>2000</v>
      </c>
      <c r="AE316">
        <f t="shared" si="14"/>
        <v>-2000</v>
      </c>
      <c r="AF316" t="s">
        <v>1228</v>
      </c>
      <c r="AH316" t="s">
        <v>1489</v>
      </c>
      <c r="AM316" t="s">
        <v>1197</v>
      </c>
      <c r="AN316" t="s">
        <v>1197</v>
      </c>
      <c r="AT316" t="s">
        <v>1510</v>
      </c>
      <c r="AY316" t="s">
        <v>1487</v>
      </c>
      <c r="BA316" s="10">
        <v>25.65725414</v>
      </c>
      <c r="BB316">
        <v>0</v>
      </c>
    </row>
    <row r="317" spans="1:54" ht="15">
      <c r="A317">
        <v>11580267837</v>
      </c>
      <c r="B317" t="s">
        <v>1506</v>
      </c>
      <c r="C317" t="s">
        <v>1461</v>
      </c>
      <c r="E317" t="s">
        <v>1472</v>
      </c>
      <c r="F317" t="s">
        <v>122</v>
      </c>
      <c r="G317">
        <v>10</v>
      </c>
      <c r="H317" t="s">
        <v>1491</v>
      </c>
      <c r="I317">
        <v>5</v>
      </c>
      <c r="J317">
        <v>2</v>
      </c>
      <c r="K317">
        <v>1</v>
      </c>
      <c r="L317" t="s">
        <v>1488</v>
      </c>
      <c r="M317" t="str">
        <f>_xlfn.IFNA(VLOOKUP(L317,'Lookup Tables'!$A$2:$B$8,2,FALSE),"")</f>
        <v/>
      </c>
      <c r="N317" t="s">
        <v>1487</v>
      </c>
      <c r="AB317" s="10">
        <f t="shared" si="12"/>
        <v>0</v>
      </c>
      <c r="AC317" s="10" t="str">
        <f t="shared" si="13"/>
        <v>0 - 9%</v>
      </c>
      <c r="AE317" t="str">
        <f t="shared" si="14"/>
        <v/>
      </c>
      <c r="AF317" t="s">
        <v>1228</v>
      </c>
      <c r="AH317" t="s">
        <v>1489</v>
      </c>
      <c r="AI317" t="s">
        <v>1500</v>
      </c>
      <c r="AM317" t="s">
        <v>1197</v>
      </c>
      <c r="AN317" t="s">
        <v>1197</v>
      </c>
      <c r="AP317" t="s">
        <v>1543</v>
      </c>
      <c r="AZ317" t="s">
        <v>1579</v>
      </c>
      <c r="BB317">
        <v>0</v>
      </c>
    </row>
    <row r="318" spans="1:54" ht="15">
      <c r="A318">
        <v>11580421130</v>
      </c>
      <c r="B318" t="s">
        <v>1593</v>
      </c>
      <c r="C318" t="s">
        <v>1461</v>
      </c>
      <c r="E318" t="s">
        <v>1472</v>
      </c>
      <c r="F318" t="s">
        <v>129</v>
      </c>
      <c r="G318">
        <v>1</v>
      </c>
      <c r="H318" t="s">
        <v>1491</v>
      </c>
      <c r="I318">
        <v>0</v>
      </c>
      <c r="J318">
        <v>0</v>
      </c>
      <c r="K318">
        <v>2</v>
      </c>
      <c r="L318" t="s">
        <v>1488</v>
      </c>
      <c r="M318" t="str">
        <f>_xlfn.IFNA(VLOOKUP(L318,'Lookup Tables'!$A$2:$B$8,2,FALSE),"")</f>
        <v/>
      </c>
      <c r="N318" t="s">
        <v>1487</v>
      </c>
      <c r="AB318" s="10">
        <f t="shared" si="12"/>
        <v>0</v>
      </c>
      <c r="AC318" s="10" t="str">
        <f t="shared" si="13"/>
        <v>0 - 9%</v>
      </c>
      <c r="AE318" t="str">
        <f t="shared" si="14"/>
        <v/>
      </c>
      <c r="AF318" t="s">
        <v>1228</v>
      </c>
      <c r="AG318" t="s">
        <v>1485</v>
      </c>
      <c r="AH318" t="s">
        <v>1489</v>
      </c>
      <c r="AM318" t="s">
        <v>1197</v>
      </c>
      <c r="AN318" t="s">
        <v>1197</v>
      </c>
      <c r="AY318" t="s">
        <v>1487</v>
      </c>
      <c r="BA318" s="10">
        <v>11.42857143</v>
      </c>
      <c r="BB318">
        <v>0</v>
      </c>
    </row>
    <row r="319" spans="1:54" ht="15">
      <c r="A319">
        <v>11580428808</v>
      </c>
      <c r="B319" t="s">
        <v>1471</v>
      </c>
      <c r="C319" t="s">
        <v>1461</v>
      </c>
      <c r="E319" t="s">
        <v>1216</v>
      </c>
      <c r="F319" t="s">
        <v>129</v>
      </c>
      <c r="G319">
        <v>0</v>
      </c>
      <c r="H319" t="s">
        <v>1497</v>
      </c>
      <c r="I319">
        <v>0</v>
      </c>
      <c r="J319">
        <v>1</v>
      </c>
      <c r="K319">
        <v>1</v>
      </c>
      <c r="L319" t="s">
        <v>1499</v>
      </c>
      <c r="M319">
        <f>_xlfn.IFNA(VLOOKUP(L319,'Lookup Tables'!$A$2:$B$8,2,FALSE),"")</f>
        <v>15</v>
      </c>
      <c r="N319" t="s">
        <v>1197</v>
      </c>
      <c r="AB319" s="10">
        <f t="shared" si="12"/>
        <v>0</v>
      </c>
      <c r="AC319" s="10" t="str">
        <f t="shared" si="13"/>
        <v>0 - 9%</v>
      </c>
      <c r="AE319" t="str">
        <f t="shared" si="14"/>
        <v/>
      </c>
      <c r="AF319" t="s">
        <v>1228</v>
      </c>
      <c r="AL319" t="s">
        <v>1554</v>
      </c>
      <c r="AM319" t="s">
        <v>1197</v>
      </c>
      <c r="AN319" t="s">
        <v>1197</v>
      </c>
      <c r="AY319" t="s">
        <v>1487</v>
      </c>
      <c r="BA319" s="10">
        <v>20.52991252</v>
      </c>
      <c r="BB319">
        <v>0</v>
      </c>
    </row>
    <row r="320" spans="1:54" ht="15">
      <c r="A320">
        <v>11580447536</v>
      </c>
      <c r="B320" t="s">
        <v>1593</v>
      </c>
      <c r="C320" t="s">
        <v>1461</v>
      </c>
      <c r="E320" t="s">
        <v>1472</v>
      </c>
      <c r="F320" t="s">
        <v>117</v>
      </c>
      <c r="G320">
        <v>5</v>
      </c>
      <c r="H320" t="s">
        <v>1491</v>
      </c>
      <c r="I320">
        <v>2</v>
      </c>
      <c r="J320">
        <v>1</v>
      </c>
      <c r="K320">
        <v>0</v>
      </c>
      <c r="L320" t="s">
        <v>1499</v>
      </c>
      <c r="M320">
        <f>_xlfn.IFNA(VLOOKUP(L320,'Lookup Tables'!$A$2:$B$8,2,FALSE),"")</f>
        <v>15</v>
      </c>
      <c r="N320" t="s">
        <v>1197</v>
      </c>
      <c r="AB320" s="10">
        <f t="shared" si="12"/>
        <v>0</v>
      </c>
      <c r="AC320" s="10" t="str">
        <f t="shared" si="13"/>
        <v>0 - 9%</v>
      </c>
      <c r="AE320" t="str">
        <f t="shared" si="14"/>
        <v/>
      </c>
      <c r="AF320" t="s">
        <v>1228</v>
      </c>
      <c r="AG320" t="s">
        <v>1485</v>
      </c>
      <c r="AH320" t="s">
        <v>1489</v>
      </c>
      <c r="AM320" t="s">
        <v>1197</v>
      </c>
      <c r="AN320" t="s">
        <v>1197</v>
      </c>
      <c r="AY320" t="s">
        <v>1487</v>
      </c>
      <c r="BB320">
        <v>0</v>
      </c>
    </row>
    <row r="321" spans="1:54" ht="15">
      <c r="A321">
        <v>11580450014</v>
      </c>
      <c r="B321" t="s">
        <v>1490</v>
      </c>
      <c r="C321" t="s">
        <v>1461</v>
      </c>
      <c r="E321" t="s">
        <v>1216</v>
      </c>
      <c r="F321" t="s">
        <v>117</v>
      </c>
      <c r="G321">
        <v>7</v>
      </c>
      <c r="H321" t="s">
        <v>1491</v>
      </c>
      <c r="I321">
        <v>4</v>
      </c>
      <c r="J321">
        <v>0</v>
      </c>
      <c r="K321">
        <v>0</v>
      </c>
      <c r="L321" t="s">
        <v>1488</v>
      </c>
      <c r="M321" t="str">
        <f>_xlfn.IFNA(VLOOKUP(L321,'Lookup Tables'!$A$2:$B$8,2,FALSE),"")</f>
        <v/>
      </c>
      <c r="N321" t="s">
        <v>1228</v>
      </c>
      <c r="O321" t="s">
        <v>1475</v>
      </c>
      <c r="P321" t="s">
        <v>1465</v>
      </c>
      <c r="Q321" t="s">
        <v>1466</v>
      </c>
      <c r="S321" t="s">
        <v>1476</v>
      </c>
      <c r="U321" t="s">
        <v>1468</v>
      </c>
      <c r="V321" t="s">
        <v>1469</v>
      </c>
      <c r="Y321" t="s">
        <v>1598</v>
      </c>
      <c r="Z321" t="s">
        <v>1477</v>
      </c>
      <c r="AA321">
        <v>24</v>
      </c>
      <c r="AB321" s="10">
        <f t="shared" si="12"/>
        <v>-24</v>
      </c>
      <c r="AC321" s="10" t="str">
        <f t="shared" si="13"/>
        <v>-30 - -21%</v>
      </c>
      <c r="AD321">
        <v>8926</v>
      </c>
      <c r="AE321">
        <f t="shared" si="14"/>
        <v>-8926</v>
      </c>
      <c r="AF321" t="s">
        <v>1228</v>
      </c>
      <c r="AG321" t="s">
        <v>1485</v>
      </c>
      <c r="AH321" t="s">
        <v>1489</v>
      </c>
      <c r="AL321" t="s">
        <v>1524</v>
      </c>
      <c r="AM321" t="s">
        <v>1228</v>
      </c>
      <c r="AN321" t="s">
        <v>1197</v>
      </c>
      <c r="AQ321" t="s">
        <v>1496</v>
      </c>
      <c r="AR321" t="s">
        <v>1479</v>
      </c>
      <c r="AX321" t="s">
        <v>1512</v>
      </c>
      <c r="BA321" s="10">
        <v>29.35153584</v>
      </c>
      <c r="BB321">
        <v>0</v>
      </c>
    </row>
    <row r="322" spans="1:54" ht="15">
      <c r="A322">
        <v>11580465020</v>
      </c>
      <c r="B322" t="s">
        <v>1599</v>
      </c>
      <c r="C322" t="s">
        <v>1461</v>
      </c>
      <c r="E322" t="s">
        <v>1216</v>
      </c>
      <c r="F322" t="s">
        <v>117</v>
      </c>
      <c r="G322">
        <v>20</v>
      </c>
      <c r="H322" t="s">
        <v>1482</v>
      </c>
      <c r="I322">
        <v>2</v>
      </c>
      <c r="J322">
        <v>0</v>
      </c>
      <c r="K322">
        <v>0</v>
      </c>
      <c r="L322" t="s">
        <v>1488</v>
      </c>
      <c r="M322" t="str">
        <f>_xlfn.IFNA(VLOOKUP(L322,'Lookup Tables'!$A$2:$B$8,2,FALSE),"")</f>
        <v/>
      </c>
      <c r="N322" t="s">
        <v>1228</v>
      </c>
      <c r="U322" t="s">
        <v>1468</v>
      </c>
      <c r="W322" t="s">
        <v>1503</v>
      </c>
      <c r="Z322" t="s">
        <v>1477</v>
      </c>
      <c r="AB322" s="10" t="str">
        <f aca="true" t="shared" si="15" ref="AB322:AB385">IF(AND(Z322="Decrease",AA322&lt;&gt;""),-AA322,IF(AND(ISBLANK(AA322),OR(N322="No",N322="Not Sure",Z322="No change")),0,IF(ISBLANK(AA322),"",AA322)))</f>
        <v/>
      </c>
      <c r="AC322" s="10" t="str">
        <f aca="true" t="shared" si="16" ref="AC322:AC385">_xlfn.IFERROR(_XLFN.CONCAT(_xlfn.FLOOR.MATH(AB322,10)," - ",_xlfn.FLOOR.MATH(AB322+10,10)-1,"%"),"")</f>
        <v/>
      </c>
      <c r="AE322" t="str">
        <f aca="true" t="shared" si="17" ref="AE322:AE385">IF(ISBLANK(AD322),"",IF(Z322="Decrease",-AD322,AD322))</f>
        <v/>
      </c>
      <c r="AF322" t="s">
        <v>1228</v>
      </c>
      <c r="AH322" t="s">
        <v>1489</v>
      </c>
      <c r="AI322" t="s">
        <v>1500</v>
      </c>
      <c r="AL322" t="s">
        <v>1525</v>
      </c>
      <c r="AM322" t="s">
        <v>1197</v>
      </c>
      <c r="AN322" t="s">
        <v>1487</v>
      </c>
      <c r="AX322" t="s">
        <v>1512</v>
      </c>
      <c r="AY322" t="s">
        <v>1487</v>
      </c>
      <c r="BA322" s="10">
        <v>2.96735905</v>
      </c>
      <c r="BB322">
        <v>0</v>
      </c>
    </row>
    <row r="323" spans="1:54" ht="15">
      <c r="A323">
        <v>11580465958</v>
      </c>
      <c r="B323" t="s">
        <v>1599</v>
      </c>
      <c r="C323" t="s">
        <v>1504</v>
      </c>
      <c r="E323" t="s">
        <v>1472</v>
      </c>
      <c r="F323" t="s">
        <v>117</v>
      </c>
      <c r="I323">
        <v>1</v>
      </c>
      <c r="J323">
        <v>0</v>
      </c>
      <c r="K323">
        <v>3</v>
      </c>
      <c r="L323" t="s">
        <v>1488</v>
      </c>
      <c r="M323" t="str">
        <f>_xlfn.IFNA(VLOOKUP(L323,'Lookup Tables'!$A$2:$B$8,2,FALSE),"")</f>
        <v/>
      </c>
      <c r="N323" t="s">
        <v>1487</v>
      </c>
      <c r="AB323" s="10">
        <f t="shared" si="15"/>
        <v>0</v>
      </c>
      <c r="AC323" s="10" t="str">
        <f t="shared" si="16"/>
        <v>0 - 9%</v>
      </c>
      <c r="AE323" t="str">
        <f t="shared" si="17"/>
        <v/>
      </c>
      <c r="AF323" t="s">
        <v>1228</v>
      </c>
      <c r="AH323" t="s">
        <v>1489</v>
      </c>
      <c r="AM323" t="s">
        <v>1197</v>
      </c>
      <c r="AN323" t="s">
        <v>1197</v>
      </c>
      <c r="AY323" t="s">
        <v>1487</v>
      </c>
      <c r="BB323">
        <v>0</v>
      </c>
    </row>
    <row r="324" spans="1:54" ht="15">
      <c r="A324">
        <v>11580478056</v>
      </c>
      <c r="B324" t="s">
        <v>1490</v>
      </c>
      <c r="C324" t="s">
        <v>1461</v>
      </c>
      <c r="E324" t="s">
        <v>1216</v>
      </c>
      <c r="F324" t="s">
        <v>122</v>
      </c>
      <c r="G324">
        <v>11</v>
      </c>
      <c r="H324" t="s">
        <v>1482</v>
      </c>
      <c r="I324">
        <v>2</v>
      </c>
      <c r="J324">
        <v>0</v>
      </c>
      <c r="K324">
        <v>0</v>
      </c>
      <c r="L324" t="s">
        <v>1483</v>
      </c>
      <c r="M324">
        <f>_xlfn.IFNA(VLOOKUP(L324,'Lookup Tables'!$A$2:$B$8,2,FALSE),"")</f>
        <v>4</v>
      </c>
      <c r="N324" t="s">
        <v>1228</v>
      </c>
      <c r="O324" t="s">
        <v>1475</v>
      </c>
      <c r="Q324" t="s">
        <v>1466</v>
      </c>
      <c r="R324" t="s">
        <v>1501</v>
      </c>
      <c r="S324" t="s">
        <v>1476</v>
      </c>
      <c r="U324" t="s">
        <v>1468</v>
      </c>
      <c r="Z324" t="s">
        <v>1477</v>
      </c>
      <c r="AA324">
        <v>30</v>
      </c>
      <c r="AB324" s="10">
        <f t="shared" si="15"/>
        <v>-30</v>
      </c>
      <c r="AC324" s="10" t="str">
        <f t="shared" si="16"/>
        <v>-30 - -21%</v>
      </c>
      <c r="AD324">
        <v>50000</v>
      </c>
      <c r="AE324">
        <f t="shared" si="17"/>
        <v>-50000</v>
      </c>
      <c r="AF324" t="s">
        <v>1197</v>
      </c>
      <c r="AJ324" t="s">
        <v>1498</v>
      </c>
      <c r="AM324" t="s">
        <v>1502</v>
      </c>
      <c r="AN324" t="s">
        <v>1487</v>
      </c>
      <c r="AQ324" t="s">
        <v>1496</v>
      </c>
      <c r="AR324" t="s">
        <v>1479</v>
      </c>
      <c r="AU324" t="s">
        <v>1518</v>
      </c>
      <c r="BA324" s="10">
        <v>35.58451817</v>
      </c>
      <c r="BB324">
        <v>0</v>
      </c>
    </row>
    <row r="325" spans="1:54" ht="15">
      <c r="A325">
        <v>11580492543</v>
      </c>
      <c r="B325" t="s">
        <v>1597</v>
      </c>
      <c r="C325" t="s">
        <v>1461</v>
      </c>
      <c r="D325" t="s">
        <v>1410</v>
      </c>
      <c r="E325" t="s">
        <v>1216</v>
      </c>
      <c r="F325" t="s">
        <v>122</v>
      </c>
      <c r="G325">
        <v>15</v>
      </c>
      <c r="H325" t="s">
        <v>1482</v>
      </c>
      <c r="I325">
        <v>7</v>
      </c>
      <c r="J325">
        <v>0</v>
      </c>
      <c r="K325">
        <v>0</v>
      </c>
      <c r="L325" t="s">
        <v>1474</v>
      </c>
      <c r="M325">
        <f>_xlfn.IFNA(VLOOKUP(L325,'Lookup Tables'!$A$2:$B$8,2,FALSE),"")</f>
        <v>9</v>
      </c>
      <c r="N325" t="s">
        <v>1228</v>
      </c>
      <c r="AB325" s="10" t="str">
        <f t="shared" si="15"/>
        <v/>
      </c>
      <c r="AC325" s="10" t="str">
        <f t="shared" si="16"/>
        <v/>
      </c>
      <c r="AE325" t="str">
        <f t="shared" si="17"/>
        <v/>
      </c>
      <c r="BA325" s="10">
        <v>18.321513</v>
      </c>
      <c r="BB325">
        <v>0</v>
      </c>
    </row>
    <row r="326" spans="1:54" ht="15">
      <c r="A326">
        <v>11580506329</v>
      </c>
      <c r="B326" t="s">
        <v>1597</v>
      </c>
      <c r="C326" t="s">
        <v>1461</v>
      </c>
      <c r="E326" t="s">
        <v>1472</v>
      </c>
      <c r="F326" t="s">
        <v>117</v>
      </c>
      <c r="G326">
        <v>23</v>
      </c>
      <c r="H326" t="s">
        <v>1463</v>
      </c>
      <c r="I326">
        <v>4</v>
      </c>
      <c r="J326">
        <v>1</v>
      </c>
      <c r="K326">
        <v>0</v>
      </c>
      <c r="L326" t="s">
        <v>1488</v>
      </c>
      <c r="M326" t="str">
        <f>_xlfn.IFNA(VLOOKUP(L326,'Lookup Tables'!$A$2:$B$8,2,FALSE),"")</f>
        <v/>
      </c>
      <c r="N326" t="s">
        <v>1228</v>
      </c>
      <c r="S326" t="s">
        <v>1476</v>
      </c>
      <c r="T326" t="s">
        <v>1467</v>
      </c>
      <c r="U326" t="s">
        <v>1468</v>
      </c>
      <c r="W326" t="s">
        <v>1503</v>
      </c>
      <c r="Z326" t="s">
        <v>1523</v>
      </c>
      <c r="AA326">
        <v>0</v>
      </c>
      <c r="AB326" s="10">
        <f t="shared" si="15"/>
        <v>0</v>
      </c>
      <c r="AC326" s="10" t="str">
        <f t="shared" si="16"/>
        <v>0 - 9%</v>
      </c>
      <c r="AD326">
        <v>0</v>
      </c>
      <c r="AE326">
        <f t="shared" si="17"/>
        <v>0</v>
      </c>
      <c r="AF326" t="s">
        <v>1228</v>
      </c>
      <c r="AI326" t="s">
        <v>1500</v>
      </c>
      <c r="AM326" t="s">
        <v>1197</v>
      </c>
      <c r="AN326" t="s">
        <v>1197</v>
      </c>
      <c r="AT326" t="s">
        <v>1510</v>
      </c>
      <c r="BA326" s="10">
        <v>9.736229635</v>
      </c>
      <c r="BB326">
        <v>0</v>
      </c>
    </row>
    <row r="327" spans="1:54" ht="15">
      <c r="A327">
        <v>11580531276</v>
      </c>
      <c r="B327" t="s">
        <v>1597</v>
      </c>
      <c r="C327" t="s">
        <v>1461</v>
      </c>
      <c r="E327" t="s">
        <v>1216</v>
      </c>
      <c r="F327" t="s">
        <v>117</v>
      </c>
      <c r="G327">
        <v>10</v>
      </c>
      <c r="H327" t="s">
        <v>1491</v>
      </c>
      <c r="I327">
        <v>2</v>
      </c>
      <c r="J327">
        <v>0</v>
      </c>
      <c r="L327" t="s">
        <v>1483</v>
      </c>
      <c r="M327">
        <f>_xlfn.IFNA(VLOOKUP(L327,'Lookup Tables'!$A$2:$B$8,2,FALSE),"")</f>
        <v>4</v>
      </c>
      <c r="N327" t="s">
        <v>1487</v>
      </c>
      <c r="AB327" s="10">
        <f t="shared" si="15"/>
        <v>0</v>
      </c>
      <c r="AC327" s="10" t="str">
        <f t="shared" si="16"/>
        <v>0 - 9%</v>
      </c>
      <c r="AE327" t="str">
        <f t="shared" si="17"/>
        <v/>
      </c>
      <c r="AF327" t="s">
        <v>1228</v>
      </c>
      <c r="AI327" t="s">
        <v>1500</v>
      </c>
      <c r="AL327" t="s">
        <v>1551</v>
      </c>
      <c r="AM327" t="s">
        <v>1228</v>
      </c>
      <c r="AN327" t="s">
        <v>1197</v>
      </c>
      <c r="AY327" t="s">
        <v>1487</v>
      </c>
      <c r="BA327" s="10">
        <v>15.96244131</v>
      </c>
      <c r="BB327">
        <v>0</v>
      </c>
    </row>
    <row r="328" spans="1:54" ht="15">
      <c r="A328">
        <v>11580537858</v>
      </c>
      <c r="B328" t="s">
        <v>1565</v>
      </c>
      <c r="C328" t="s">
        <v>1461</v>
      </c>
      <c r="E328" t="s">
        <v>1472</v>
      </c>
      <c r="F328" t="s">
        <v>117</v>
      </c>
      <c r="G328">
        <v>16</v>
      </c>
      <c r="H328" t="s">
        <v>1482</v>
      </c>
      <c r="I328">
        <v>2</v>
      </c>
      <c r="J328">
        <v>2</v>
      </c>
      <c r="K328">
        <v>0</v>
      </c>
      <c r="L328" t="s">
        <v>1474</v>
      </c>
      <c r="M328">
        <f>_xlfn.IFNA(VLOOKUP(L328,'Lookup Tables'!$A$2:$B$8,2,FALSE),"")</f>
        <v>9</v>
      </c>
      <c r="N328" t="s">
        <v>1197</v>
      </c>
      <c r="AB328" s="10">
        <f t="shared" si="15"/>
        <v>0</v>
      </c>
      <c r="AC328" s="10" t="str">
        <f t="shared" si="16"/>
        <v>0 - 9%</v>
      </c>
      <c r="AE328" t="str">
        <f t="shared" si="17"/>
        <v/>
      </c>
      <c r="AF328" t="s">
        <v>1228</v>
      </c>
      <c r="AI328" t="s">
        <v>1500</v>
      </c>
      <c r="AM328" t="s">
        <v>1197</v>
      </c>
      <c r="AN328" t="s">
        <v>1228</v>
      </c>
      <c r="AO328" t="s">
        <v>1494</v>
      </c>
      <c r="AT328" t="s">
        <v>1510</v>
      </c>
      <c r="BA328" s="10">
        <v>11.06382979</v>
      </c>
      <c r="BB328">
        <v>0</v>
      </c>
    </row>
    <row r="329" spans="1:54" ht="15">
      <c r="A329">
        <v>11580550065</v>
      </c>
      <c r="B329" t="s">
        <v>1545</v>
      </c>
      <c r="C329" t="s">
        <v>1461</v>
      </c>
      <c r="E329" t="s">
        <v>1216</v>
      </c>
      <c r="F329" t="s">
        <v>129</v>
      </c>
      <c r="G329">
        <v>30</v>
      </c>
      <c r="H329" t="s">
        <v>1463</v>
      </c>
      <c r="I329">
        <v>0</v>
      </c>
      <c r="J329">
        <v>1</v>
      </c>
      <c r="K329">
        <v>0</v>
      </c>
      <c r="L329" t="s">
        <v>1488</v>
      </c>
      <c r="M329" t="str">
        <f>_xlfn.IFNA(VLOOKUP(L329,'Lookup Tables'!$A$2:$B$8,2,FALSE),"")</f>
        <v/>
      </c>
      <c r="N329" t="s">
        <v>1228</v>
      </c>
      <c r="Y329" t="s">
        <v>1519</v>
      </c>
      <c r="Z329" t="s">
        <v>1477</v>
      </c>
      <c r="AA329">
        <v>30</v>
      </c>
      <c r="AB329" s="10">
        <f t="shared" si="15"/>
        <v>-30</v>
      </c>
      <c r="AC329" s="10" t="str">
        <f t="shared" si="16"/>
        <v>-30 - -21%</v>
      </c>
      <c r="AD329">
        <v>2000</v>
      </c>
      <c r="AE329">
        <f t="shared" si="17"/>
        <v>-2000</v>
      </c>
      <c r="BA329" s="10">
        <v>15.04424779</v>
      </c>
      <c r="BB329">
        <v>0</v>
      </c>
    </row>
    <row r="330" spans="1:54" ht="15">
      <c r="A330">
        <v>11580554342</v>
      </c>
      <c r="B330" t="s">
        <v>1583</v>
      </c>
      <c r="C330" t="s">
        <v>1461</v>
      </c>
      <c r="E330" t="s">
        <v>1492</v>
      </c>
      <c r="F330" t="s">
        <v>129</v>
      </c>
      <c r="G330">
        <v>7</v>
      </c>
      <c r="H330" t="s">
        <v>1491</v>
      </c>
      <c r="I330">
        <v>0</v>
      </c>
      <c r="J330">
        <v>0</v>
      </c>
      <c r="K330">
        <v>1</v>
      </c>
      <c r="L330" t="s">
        <v>1499</v>
      </c>
      <c r="M330">
        <f>_xlfn.IFNA(VLOOKUP(L330,'Lookup Tables'!$A$2:$B$8,2,FALSE),"")</f>
        <v>15</v>
      </c>
      <c r="N330" t="s">
        <v>1487</v>
      </c>
      <c r="AB330" s="10">
        <f t="shared" si="15"/>
        <v>0</v>
      </c>
      <c r="AC330" s="10" t="str">
        <f t="shared" si="16"/>
        <v>0 - 9%</v>
      </c>
      <c r="AE330" t="str">
        <f t="shared" si="17"/>
        <v/>
      </c>
      <c r="AF330" t="s">
        <v>1228</v>
      </c>
      <c r="AH330" t="s">
        <v>1489</v>
      </c>
      <c r="AM330" t="s">
        <v>1197</v>
      </c>
      <c r="AN330" t="s">
        <v>1197</v>
      </c>
      <c r="AY330" t="s">
        <v>1487</v>
      </c>
      <c r="BA330" s="10">
        <v>16.08391608</v>
      </c>
      <c r="BB330">
        <v>0</v>
      </c>
    </row>
    <row r="331" spans="1:54" ht="15">
      <c r="A331">
        <v>11580574990</v>
      </c>
      <c r="B331" t="s">
        <v>1570</v>
      </c>
      <c r="C331" t="s">
        <v>1461</v>
      </c>
      <c r="E331" t="s">
        <v>1216</v>
      </c>
      <c r="F331" t="s">
        <v>117</v>
      </c>
      <c r="G331">
        <v>10</v>
      </c>
      <c r="H331" t="s">
        <v>1491</v>
      </c>
      <c r="I331">
        <v>3</v>
      </c>
      <c r="J331">
        <v>0</v>
      </c>
      <c r="K331">
        <v>0</v>
      </c>
      <c r="L331" t="s">
        <v>1488</v>
      </c>
      <c r="M331" t="str">
        <f>_xlfn.IFNA(VLOOKUP(L331,'Lookup Tables'!$A$2:$B$8,2,FALSE),"")</f>
        <v/>
      </c>
      <c r="N331" t="s">
        <v>1487</v>
      </c>
      <c r="AB331" s="10">
        <f t="shared" si="15"/>
        <v>0</v>
      </c>
      <c r="AC331" s="10" t="str">
        <f t="shared" si="16"/>
        <v>0 - 9%</v>
      </c>
      <c r="AE331" t="str">
        <f t="shared" si="17"/>
        <v/>
      </c>
      <c r="AL331" t="s">
        <v>1600</v>
      </c>
      <c r="AM331" t="s">
        <v>1197</v>
      </c>
      <c r="AN331" t="s">
        <v>1197</v>
      </c>
      <c r="AQ331" t="s">
        <v>1496</v>
      </c>
      <c r="AT331" t="s">
        <v>1510</v>
      </c>
      <c r="BA331" s="10">
        <v>16.8627451</v>
      </c>
      <c r="BB331">
        <v>0</v>
      </c>
    </row>
    <row r="332" spans="1:54" ht="15">
      <c r="A332">
        <v>11580579385</v>
      </c>
      <c r="B332" t="s">
        <v>1599</v>
      </c>
      <c r="C332" t="s">
        <v>1336</v>
      </c>
      <c r="E332" t="s">
        <v>1216</v>
      </c>
      <c r="F332" t="s">
        <v>117</v>
      </c>
      <c r="G332">
        <v>55</v>
      </c>
      <c r="H332" t="s">
        <v>1571</v>
      </c>
      <c r="I332">
        <v>3</v>
      </c>
      <c r="J332">
        <v>3</v>
      </c>
      <c r="K332">
        <v>0</v>
      </c>
      <c r="L332" t="s">
        <v>1488</v>
      </c>
      <c r="M332" t="str">
        <f>_xlfn.IFNA(VLOOKUP(L332,'Lookup Tables'!$A$2:$B$8,2,FALSE),"")</f>
        <v/>
      </c>
      <c r="N332" t="s">
        <v>1228</v>
      </c>
      <c r="O332" t="s">
        <v>1475</v>
      </c>
      <c r="P332" t="s">
        <v>1465</v>
      </c>
      <c r="Q332" t="s">
        <v>1466</v>
      </c>
      <c r="R332" t="s">
        <v>1501</v>
      </c>
      <c r="S332" t="s">
        <v>1476</v>
      </c>
      <c r="U332" t="s">
        <v>1468</v>
      </c>
      <c r="V332" t="s">
        <v>1469</v>
      </c>
      <c r="Y332" t="s">
        <v>1598</v>
      </c>
      <c r="Z332" t="s">
        <v>1523</v>
      </c>
      <c r="AA332">
        <v>0</v>
      </c>
      <c r="AB332" s="10">
        <f t="shared" si="15"/>
        <v>0</v>
      </c>
      <c r="AC332" s="10" t="str">
        <f t="shared" si="16"/>
        <v>0 - 9%</v>
      </c>
      <c r="AD332">
        <v>0</v>
      </c>
      <c r="AE332">
        <f t="shared" si="17"/>
        <v>0</v>
      </c>
      <c r="AF332" t="s">
        <v>1228</v>
      </c>
      <c r="AL332" t="s">
        <v>1601</v>
      </c>
      <c r="AM332" t="s">
        <v>1197</v>
      </c>
      <c r="AN332" t="s">
        <v>1228</v>
      </c>
      <c r="AO332" t="s">
        <v>1509</v>
      </c>
      <c r="AQ332" t="s">
        <v>1496</v>
      </c>
      <c r="AS332" t="s">
        <v>1505</v>
      </c>
      <c r="AT332" t="s">
        <v>1510</v>
      </c>
      <c r="AX332" t="s">
        <v>1512</v>
      </c>
      <c r="AY332" t="s">
        <v>1487</v>
      </c>
      <c r="BA332" s="10">
        <v>40.0444321</v>
      </c>
      <c r="BB332">
        <v>0</v>
      </c>
    </row>
    <row r="333" spans="1:54" ht="15">
      <c r="A333">
        <v>11580599480</v>
      </c>
      <c r="B333" t="s">
        <v>1599</v>
      </c>
      <c r="C333" t="s">
        <v>1461</v>
      </c>
      <c r="E333" t="s">
        <v>1216</v>
      </c>
      <c r="F333" t="s">
        <v>117</v>
      </c>
      <c r="I333">
        <v>2</v>
      </c>
      <c r="J333">
        <v>0</v>
      </c>
      <c r="K333">
        <v>0</v>
      </c>
      <c r="L333" t="s">
        <v>1499</v>
      </c>
      <c r="M333">
        <f>_xlfn.IFNA(VLOOKUP(L333,'Lookup Tables'!$A$2:$B$8,2,FALSE),"")</f>
        <v>15</v>
      </c>
      <c r="N333" t="s">
        <v>1487</v>
      </c>
      <c r="AB333" s="10">
        <f t="shared" si="15"/>
        <v>0</v>
      </c>
      <c r="AC333" s="10" t="str">
        <f t="shared" si="16"/>
        <v>0 - 9%</v>
      </c>
      <c r="AE333" t="str">
        <f t="shared" si="17"/>
        <v/>
      </c>
      <c r="AF333" t="s">
        <v>1228</v>
      </c>
      <c r="AH333" t="s">
        <v>1489</v>
      </c>
      <c r="AM333" t="s">
        <v>1197</v>
      </c>
      <c r="AN333" t="s">
        <v>1197</v>
      </c>
      <c r="AY333" t="s">
        <v>1487</v>
      </c>
      <c r="BA333" s="10">
        <v>18.8034188</v>
      </c>
      <c r="BB333">
        <v>0</v>
      </c>
    </row>
    <row r="334" spans="1:54" ht="15">
      <c r="A334">
        <v>11580607991</v>
      </c>
      <c r="B334" t="s">
        <v>1481</v>
      </c>
      <c r="C334" t="s">
        <v>1461</v>
      </c>
      <c r="E334" t="s">
        <v>1216</v>
      </c>
      <c r="F334" t="s">
        <v>117</v>
      </c>
      <c r="G334">
        <v>70</v>
      </c>
      <c r="H334" t="s">
        <v>1602</v>
      </c>
      <c r="I334">
        <v>8</v>
      </c>
      <c r="J334">
        <v>1</v>
      </c>
      <c r="K334">
        <v>0</v>
      </c>
      <c r="L334" t="s">
        <v>1483</v>
      </c>
      <c r="M334">
        <f>_xlfn.IFNA(VLOOKUP(L334,'Lookup Tables'!$A$2:$B$8,2,FALSE),"")</f>
        <v>4</v>
      </c>
      <c r="N334" t="s">
        <v>1228</v>
      </c>
      <c r="Y334" t="s">
        <v>1484</v>
      </c>
      <c r="Z334" t="s">
        <v>1523</v>
      </c>
      <c r="AA334">
        <v>0</v>
      </c>
      <c r="AB334" s="10">
        <f t="shared" si="15"/>
        <v>0</v>
      </c>
      <c r="AC334" s="10" t="str">
        <f t="shared" si="16"/>
        <v>0 - 9%</v>
      </c>
      <c r="AD334">
        <v>0</v>
      </c>
      <c r="AE334">
        <f t="shared" si="17"/>
        <v>0</v>
      </c>
      <c r="AF334" t="s">
        <v>1228</v>
      </c>
      <c r="AL334" t="s">
        <v>1525</v>
      </c>
      <c r="AM334" t="s">
        <v>1197</v>
      </c>
      <c r="AN334" t="s">
        <v>1197</v>
      </c>
      <c r="AY334" t="s">
        <v>1487</v>
      </c>
      <c r="BA334" s="10">
        <v>41.39344262</v>
      </c>
      <c r="BB334">
        <v>0</v>
      </c>
    </row>
    <row r="335" spans="1:54" ht="15">
      <c r="A335">
        <v>11580623567</v>
      </c>
      <c r="B335" t="s">
        <v>1506</v>
      </c>
      <c r="C335" t="s">
        <v>1504</v>
      </c>
      <c r="E335" t="s">
        <v>1472</v>
      </c>
      <c r="F335" t="s">
        <v>144</v>
      </c>
      <c r="G335">
        <v>8</v>
      </c>
      <c r="H335" t="s">
        <v>1491</v>
      </c>
      <c r="I335">
        <v>14</v>
      </c>
      <c r="J335">
        <v>0</v>
      </c>
      <c r="K335">
        <v>0</v>
      </c>
      <c r="L335" t="s">
        <v>1499</v>
      </c>
      <c r="M335">
        <f>_xlfn.IFNA(VLOOKUP(L335,'Lookup Tables'!$A$2:$B$8,2,FALSE),"")</f>
        <v>15</v>
      </c>
      <c r="N335" t="s">
        <v>1228</v>
      </c>
      <c r="S335" t="s">
        <v>1476</v>
      </c>
      <c r="Z335" t="s">
        <v>1477</v>
      </c>
      <c r="AA335">
        <v>3</v>
      </c>
      <c r="AB335" s="10">
        <f t="shared" si="15"/>
        <v>-3</v>
      </c>
      <c r="AC335" s="10" t="str">
        <f t="shared" si="16"/>
        <v>-10 - -1%</v>
      </c>
      <c r="AD335">
        <v>6000</v>
      </c>
      <c r="AE335">
        <f t="shared" si="17"/>
        <v>-6000</v>
      </c>
      <c r="AF335" t="s">
        <v>1228</v>
      </c>
      <c r="AH335" t="s">
        <v>1489</v>
      </c>
      <c r="AM335" t="s">
        <v>1197</v>
      </c>
      <c r="AN335" t="s">
        <v>1197</v>
      </c>
      <c r="AT335" t="s">
        <v>1510</v>
      </c>
      <c r="AU335" t="s">
        <v>1518</v>
      </c>
      <c r="BB335">
        <v>0</v>
      </c>
    </row>
    <row r="336" spans="1:54" ht="15">
      <c r="A336">
        <v>11580687315</v>
      </c>
      <c r="B336" t="s">
        <v>1481</v>
      </c>
      <c r="C336" t="s">
        <v>1461</v>
      </c>
      <c r="E336" t="s">
        <v>1216</v>
      </c>
      <c r="F336" t="s">
        <v>117</v>
      </c>
      <c r="G336">
        <v>10</v>
      </c>
      <c r="H336" t="s">
        <v>1491</v>
      </c>
      <c r="I336">
        <v>4</v>
      </c>
      <c r="J336">
        <v>0</v>
      </c>
      <c r="K336">
        <v>0</v>
      </c>
      <c r="L336" t="s">
        <v>1499</v>
      </c>
      <c r="M336">
        <f>_xlfn.IFNA(VLOOKUP(L336,'Lookup Tables'!$A$2:$B$8,2,FALSE),"")</f>
        <v>15</v>
      </c>
      <c r="N336" t="s">
        <v>1487</v>
      </c>
      <c r="AB336" s="10">
        <f t="shared" si="15"/>
        <v>0</v>
      </c>
      <c r="AC336" s="10" t="str">
        <f t="shared" si="16"/>
        <v>0 - 9%</v>
      </c>
      <c r="AE336" t="str">
        <f t="shared" si="17"/>
        <v/>
      </c>
      <c r="AF336" t="s">
        <v>1228</v>
      </c>
      <c r="AL336" t="s">
        <v>1524</v>
      </c>
      <c r="AM336" t="s">
        <v>1197</v>
      </c>
      <c r="AN336" t="s">
        <v>1197</v>
      </c>
      <c r="AP336" t="s">
        <v>1486</v>
      </c>
      <c r="AY336" t="s">
        <v>1487</v>
      </c>
      <c r="BA336" s="10">
        <v>21.7075386</v>
      </c>
      <c r="BB336">
        <v>0</v>
      </c>
    </row>
    <row r="337" spans="1:54" ht="15">
      <c r="A337">
        <v>11580722551</v>
      </c>
      <c r="B337" t="s">
        <v>1603</v>
      </c>
      <c r="C337" t="s">
        <v>1461</v>
      </c>
      <c r="E337" t="s">
        <v>1216</v>
      </c>
      <c r="F337" t="s">
        <v>129</v>
      </c>
      <c r="G337">
        <v>3</v>
      </c>
      <c r="H337" t="s">
        <v>1491</v>
      </c>
      <c r="I337">
        <v>3</v>
      </c>
      <c r="J337">
        <v>2</v>
      </c>
      <c r="K337">
        <v>0</v>
      </c>
      <c r="L337" t="s">
        <v>1474</v>
      </c>
      <c r="M337">
        <f>_xlfn.IFNA(VLOOKUP(L337,'Lookup Tables'!$A$2:$B$8,2,FALSE),"")</f>
        <v>9</v>
      </c>
      <c r="N337" t="s">
        <v>1487</v>
      </c>
      <c r="AB337" s="10">
        <f t="shared" si="15"/>
        <v>0</v>
      </c>
      <c r="AC337" s="10" t="str">
        <f t="shared" si="16"/>
        <v>0 - 9%</v>
      </c>
      <c r="AE337" t="str">
        <f t="shared" si="17"/>
        <v/>
      </c>
      <c r="AF337" t="s">
        <v>1228</v>
      </c>
      <c r="AH337" t="s">
        <v>1489</v>
      </c>
      <c r="AM337" t="s">
        <v>1197</v>
      </c>
      <c r="AN337" t="s">
        <v>1197</v>
      </c>
      <c r="AY337" t="s">
        <v>1487</v>
      </c>
      <c r="BA337" s="10">
        <v>17.40890688</v>
      </c>
      <c r="BB337">
        <v>0</v>
      </c>
    </row>
    <row r="338" spans="1:54" ht="15">
      <c r="A338">
        <v>11580732897</v>
      </c>
      <c r="B338" t="s">
        <v>1471</v>
      </c>
      <c r="C338" t="s">
        <v>1504</v>
      </c>
      <c r="E338" t="s">
        <v>1472</v>
      </c>
      <c r="F338" t="s">
        <v>122</v>
      </c>
      <c r="G338">
        <v>15</v>
      </c>
      <c r="H338" t="s">
        <v>1482</v>
      </c>
      <c r="I338">
        <v>13</v>
      </c>
      <c r="J338">
        <v>1</v>
      </c>
      <c r="K338">
        <v>0</v>
      </c>
      <c r="L338" t="s">
        <v>1488</v>
      </c>
      <c r="M338" t="str">
        <f>_xlfn.IFNA(VLOOKUP(L338,'Lookup Tables'!$A$2:$B$8,2,FALSE),"")</f>
        <v/>
      </c>
      <c r="N338" t="s">
        <v>1228</v>
      </c>
      <c r="Y338" t="s">
        <v>1484</v>
      </c>
      <c r="Z338" t="s">
        <v>1523</v>
      </c>
      <c r="AA338">
        <v>0</v>
      </c>
      <c r="AB338" s="10">
        <f t="shared" si="15"/>
        <v>0</v>
      </c>
      <c r="AC338" s="10" t="str">
        <f t="shared" si="16"/>
        <v>0 - 9%</v>
      </c>
      <c r="AD338">
        <v>0</v>
      </c>
      <c r="AE338">
        <f t="shared" si="17"/>
        <v>0</v>
      </c>
      <c r="AF338" t="s">
        <v>1228</v>
      </c>
      <c r="AL338" t="s">
        <v>1524</v>
      </c>
      <c r="AM338" t="s">
        <v>1197</v>
      </c>
      <c r="AN338" t="s">
        <v>1228</v>
      </c>
      <c r="AO338" t="s">
        <v>1580</v>
      </c>
      <c r="AP338" t="s">
        <v>1495</v>
      </c>
      <c r="AQ338" t="s">
        <v>1496</v>
      </c>
      <c r="AT338" t="s">
        <v>1510</v>
      </c>
      <c r="AX338" t="s">
        <v>1512</v>
      </c>
      <c r="BB338">
        <v>0</v>
      </c>
    </row>
    <row r="339" spans="1:54" ht="15">
      <c r="A339">
        <v>11580734722</v>
      </c>
      <c r="B339" t="s">
        <v>1514</v>
      </c>
      <c r="C339" t="s">
        <v>1461</v>
      </c>
      <c r="E339" t="s">
        <v>1216</v>
      </c>
      <c r="F339" t="s">
        <v>144</v>
      </c>
      <c r="G339">
        <v>15</v>
      </c>
      <c r="H339" t="s">
        <v>1482</v>
      </c>
      <c r="I339">
        <v>17</v>
      </c>
      <c r="J339">
        <v>1</v>
      </c>
      <c r="K339">
        <v>1</v>
      </c>
      <c r="L339" t="s">
        <v>1483</v>
      </c>
      <c r="M339">
        <f>_xlfn.IFNA(VLOOKUP(L339,'Lookup Tables'!$A$2:$B$8,2,FALSE),"")</f>
        <v>4</v>
      </c>
      <c r="N339" t="s">
        <v>1228</v>
      </c>
      <c r="U339" t="s">
        <v>1468</v>
      </c>
      <c r="Z339" t="s">
        <v>1477</v>
      </c>
      <c r="AB339" s="10" t="str">
        <f t="shared" si="15"/>
        <v/>
      </c>
      <c r="AC339" s="10" t="str">
        <f t="shared" si="16"/>
        <v/>
      </c>
      <c r="AE339" t="str">
        <f t="shared" si="17"/>
        <v/>
      </c>
      <c r="AF339" t="s">
        <v>1228</v>
      </c>
      <c r="AG339" t="s">
        <v>1485</v>
      </c>
      <c r="AH339" t="s">
        <v>1489</v>
      </c>
      <c r="AI339" t="s">
        <v>1500</v>
      </c>
      <c r="AM339" t="s">
        <v>1197</v>
      </c>
      <c r="AN339" t="s">
        <v>1197</v>
      </c>
      <c r="AP339" t="s">
        <v>1495</v>
      </c>
      <c r="AT339" t="s">
        <v>1510</v>
      </c>
      <c r="BA339" s="10">
        <v>28.25298082</v>
      </c>
      <c r="BB339">
        <v>0</v>
      </c>
    </row>
    <row r="340" spans="1:54" ht="15">
      <c r="A340">
        <v>11580738863</v>
      </c>
      <c r="B340" t="s">
        <v>1594</v>
      </c>
      <c r="C340" t="s">
        <v>1461</v>
      </c>
      <c r="E340" t="s">
        <v>1472</v>
      </c>
      <c r="F340" t="s">
        <v>144</v>
      </c>
      <c r="I340">
        <v>6</v>
      </c>
      <c r="J340">
        <v>0</v>
      </c>
      <c r="K340">
        <v>0</v>
      </c>
      <c r="L340" t="s">
        <v>1488</v>
      </c>
      <c r="M340" t="str">
        <f>_xlfn.IFNA(VLOOKUP(L340,'Lookup Tables'!$A$2:$B$8,2,FALSE),"")</f>
        <v/>
      </c>
      <c r="N340" t="s">
        <v>1487</v>
      </c>
      <c r="AB340" s="10">
        <f t="shared" si="15"/>
        <v>0</v>
      </c>
      <c r="AC340" s="10" t="str">
        <f t="shared" si="16"/>
        <v>0 - 9%</v>
      </c>
      <c r="AE340" t="str">
        <f t="shared" si="17"/>
        <v/>
      </c>
      <c r="AK340" t="s">
        <v>1478</v>
      </c>
      <c r="AM340" t="s">
        <v>1502</v>
      </c>
      <c r="AN340" t="s">
        <v>1197</v>
      </c>
      <c r="AY340" t="s">
        <v>1487</v>
      </c>
      <c r="BA340" s="10">
        <v>7.676035056</v>
      </c>
      <c r="BB340">
        <v>0</v>
      </c>
    </row>
    <row r="341" spans="1:54" ht="15">
      <c r="A341">
        <v>11580750168</v>
      </c>
      <c r="B341" t="s">
        <v>1506</v>
      </c>
      <c r="C341" t="s">
        <v>1504</v>
      </c>
      <c r="E341" t="s">
        <v>1216</v>
      </c>
      <c r="F341" t="s">
        <v>122</v>
      </c>
      <c r="G341">
        <v>10</v>
      </c>
      <c r="H341" t="s">
        <v>1491</v>
      </c>
      <c r="I341">
        <v>18</v>
      </c>
      <c r="J341">
        <v>0</v>
      </c>
      <c r="K341">
        <v>0</v>
      </c>
      <c r="L341" t="s">
        <v>1474</v>
      </c>
      <c r="M341">
        <f>_xlfn.IFNA(VLOOKUP(L341,'Lookup Tables'!$A$2:$B$8,2,FALSE),"")</f>
        <v>9</v>
      </c>
      <c r="N341" t="s">
        <v>1228</v>
      </c>
      <c r="U341" t="s">
        <v>1468</v>
      </c>
      <c r="Z341" t="s">
        <v>1523</v>
      </c>
      <c r="AB341" s="10">
        <f t="shared" si="15"/>
        <v>0</v>
      </c>
      <c r="AC341" s="10" t="str">
        <f t="shared" si="16"/>
        <v>0 - 9%</v>
      </c>
      <c r="AE341" t="str">
        <f t="shared" si="17"/>
        <v/>
      </c>
      <c r="AF341" t="s">
        <v>1228</v>
      </c>
      <c r="AH341" t="s">
        <v>1489</v>
      </c>
      <c r="AM341" t="s">
        <v>1197</v>
      </c>
      <c r="AN341" t="s">
        <v>1197</v>
      </c>
      <c r="AT341" t="s">
        <v>1510</v>
      </c>
      <c r="AX341" t="s">
        <v>1512</v>
      </c>
      <c r="BB341">
        <v>0</v>
      </c>
    </row>
    <row r="342" spans="1:54" ht="15">
      <c r="A342">
        <v>11580800878</v>
      </c>
      <c r="B342" t="s">
        <v>1586</v>
      </c>
      <c r="C342" t="s">
        <v>1461</v>
      </c>
      <c r="E342" t="s">
        <v>1216</v>
      </c>
      <c r="L342" t="s">
        <v>1499</v>
      </c>
      <c r="M342">
        <f>_xlfn.IFNA(VLOOKUP(L342,'Lookup Tables'!$A$2:$B$8,2,FALSE),"")</f>
        <v>15</v>
      </c>
      <c r="N342" t="s">
        <v>1197</v>
      </c>
      <c r="AB342" s="10">
        <f t="shared" si="15"/>
        <v>0</v>
      </c>
      <c r="AC342" s="10" t="str">
        <f t="shared" si="16"/>
        <v>0 - 9%</v>
      </c>
      <c r="AE342" t="str">
        <f t="shared" si="17"/>
        <v/>
      </c>
      <c r="AF342" t="s">
        <v>1228</v>
      </c>
      <c r="AI342" t="s">
        <v>1500</v>
      </c>
      <c r="AN342" t="s">
        <v>1197</v>
      </c>
      <c r="AY342" t="s">
        <v>1487</v>
      </c>
      <c r="BA342" s="10">
        <v>7.183908046</v>
      </c>
      <c r="BB342">
        <v>0</v>
      </c>
    </row>
    <row r="343" spans="1:54" ht="15">
      <c r="A343">
        <v>11580807082</v>
      </c>
      <c r="B343" t="s">
        <v>1595</v>
      </c>
      <c r="C343" t="s">
        <v>1461</v>
      </c>
      <c r="E343" t="s">
        <v>1216</v>
      </c>
      <c r="F343" t="s">
        <v>129</v>
      </c>
      <c r="G343">
        <v>0</v>
      </c>
      <c r="H343" t="s">
        <v>1497</v>
      </c>
      <c r="I343">
        <v>0</v>
      </c>
      <c r="J343">
        <v>2</v>
      </c>
      <c r="K343">
        <v>0</v>
      </c>
      <c r="L343" t="s">
        <v>1488</v>
      </c>
      <c r="M343" t="str">
        <f>_xlfn.IFNA(VLOOKUP(L343,'Lookup Tables'!$A$2:$B$8,2,FALSE),"")</f>
        <v/>
      </c>
      <c r="N343" t="s">
        <v>1487</v>
      </c>
      <c r="AB343" s="10">
        <f t="shared" si="15"/>
        <v>0</v>
      </c>
      <c r="AC343" s="10" t="str">
        <f t="shared" si="16"/>
        <v>0 - 9%</v>
      </c>
      <c r="AE343" t="str">
        <f t="shared" si="17"/>
        <v/>
      </c>
      <c r="AF343" t="s">
        <v>1228</v>
      </c>
      <c r="AI343" t="s">
        <v>1500</v>
      </c>
      <c r="AM343" t="s">
        <v>1197</v>
      </c>
      <c r="AN343" t="s">
        <v>1197</v>
      </c>
      <c r="AY343" t="s">
        <v>1487</v>
      </c>
      <c r="BA343" s="10">
        <v>8.921933086</v>
      </c>
      <c r="BB343">
        <v>0</v>
      </c>
    </row>
    <row r="344" spans="1:54" ht="15">
      <c r="A344">
        <v>11580807674</v>
      </c>
      <c r="B344" t="s">
        <v>1514</v>
      </c>
      <c r="C344" t="s">
        <v>1461</v>
      </c>
      <c r="E344" t="s">
        <v>1216</v>
      </c>
      <c r="F344" t="s">
        <v>117</v>
      </c>
      <c r="G344">
        <v>15</v>
      </c>
      <c r="H344" t="s">
        <v>1482</v>
      </c>
      <c r="I344">
        <v>8</v>
      </c>
      <c r="J344">
        <v>1</v>
      </c>
      <c r="K344">
        <v>0</v>
      </c>
      <c r="L344" t="s">
        <v>1488</v>
      </c>
      <c r="M344" t="str">
        <f>_xlfn.IFNA(VLOOKUP(L344,'Lookup Tables'!$A$2:$B$8,2,FALSE),"")</f>
        <v/>
      </c>
      <c r="N344" t="s">
        <v>1228</v>
      </c>
      <c r="W344" t="s">
        <v>1503</v>
      </c>
      <c r="Z344" t="s">
        <v>1477</v>
      </c>
      <c r="AB344" s="10" t="str">
        <f t="shared" si="15"/>
        <v/>
      </c>
      <c r="AC344" s="10" t="str">
        <f t="shared" si="16"/>
        <v/>
      </c>
      <c r="AE344" t="str">
        <f t="shared" si="17"/>
        <v/>
      </c>
      <c r="AF344" t="s">
        <v>1228</v>
      </c>
      <c r="AG344" t="s">
        <v>1485</v>
      </c>
      <c r="AH344" t="s">
        <v>1489</v>
      </c>
      <c r="AI344" t="s">
        <v>1500</v>
      </c>
      <c r="AM344" t="s">
        <v>1197</v>
      </c>
      <c r="AN344" t="s">
        <v>1197</v>
      </c>
      <c r="AP344" t="s">
        <v>1495</v>
      </c>
      <c r="AT344" t="s">
        <v>1510</v>
      </c>
      <c r="BA344" s="10">
        <v>51.82012848</v>
      </c>
      <c r="BB344">
        <v>0</v>
      </c>
    </row>
    <row r="345" spans="1:54" ht="15">
      <c r="A345">
        <v>11580835052</v>
      </c>
      <c r="B345" t="s">
        <v>1586</v>
      </c>
      <c r="C345" t="s">
        <v>1461</v>
      </c>
      <c r="E345" t="s">
        <v>1216</v>
      </c>
      <c r="L345" t="s">
        <v>1499</v>
      </c>
      <c r="M345">
        <f>_xlfn.IFNA(VLOOKUP(L345,'Lookup Tables'!$A$2:$B$8,2,FALSE),"")</f>
        <v>15</v>
      </c>
      <c r="N345" t="s">
        <v>1197</v>
      </c>
      <c r="AB345" s="10">
        <f t="shared" si="15"/>
        <v>0</v>
      </c>
      <c r="AC345" s="10" t="str">
        <f t="shared" si="16"/>
        <v>0 - 9%</v>
      </c>
      <c r="AE345" t="str">
        <f t="shared" si="17"/>
        <v/>
      </c>
      <c r="AF345" t="s">
        <v>1228</v>
      </c>
      <c r="AH345" t="s">
        <v>1489</v>
      </c>
      <c r="AN345" t="s">
        <v>1197</v>
      </c>
      <c r="AY345" t="s">
        <v>1487</v>
      </c>
      <c r="BA345" s="10">
        <v>28.39506173</v>
      </c>
      <c r="BB345">
        <v>0</v>
      </c>
    </row>
    <row r="346" spans="1:54" ht="15">
      <c r="A346">
        <v>11580841990</v>
      </c>
      <c r="B346" t="s">
        <v>1514</v>
      </c>
      <c r="C346" t="s">
        <v>1461</v>
      </c>
      <c r="E346" t="s">
        <v>1472</v>
      </c>
      <c r="F346" t="s">
        <v>117</v>
      </c>
      <c r="G346">
        <v>10</v>
      </c>
      <c r="H346" t="s">
        <v>1491</v>
      </c>
      <c r="I346">
        <v>2</v>
      </c>
      <c r="J346">
        <v>3</v>
      </c>
      <c r="K346">
        <v>0</v>
      </c>
      <c r="L346" t="s">
        <v>1483</v>
      </c>
      <c r="M346">
        <f>_xlfn.IFNA(VLOOKUP(L346,'Lookup Tables'!$A$2:$B$8,2,FALSE),"")</f>
        <v>4</v>
      </c>
      <c r="N346" t="s">
        <v>1228</v>
      </c>
      <c r="Q346" t="s">
        <v>1466</v>
      </c>
      <c r="U346" t="s">
        <v>1468</v>
      </c>
      <c r="Z346" t="s">
        <v>1477</v>
      </c>
      <c r="AA346">
        <v>15</v>
      </c>
      <c r="AB346" s="10">
        <f t="shared" si="15"/>
        <v>-15</v>
      </c>
      <c r="AC346" s="10" t="str">
        <f t="shared" si="16"/>
        <v>-20 - -11%</v>
      </c>
      <c r="AD346">
        <v>10000</v>
      </c>
      <c r="AE346">
        <f t="shared" si="17"/>
        <v>-10000</v>
      </c>
      <c r="AF346" t="s">
        <v>1228</v>
      </c>
      <c r="AG346" t="s">
        <v>1485</v>
      </c>
      <c r="AH346" t="s">
        <v>1489</v>
      </c>
      <c r="AM346" t="s">
        <v>1228</v>
      </c>
      <c r="AN346" t="s">
        <v>1197</v>
      </c>
      <c r="AP346" t="s">
        <v>1495</v>
      </c>
      <c r="AQ346" t="s">
        <v>1496</v>
      </c>
      <c r="AR346" t="s">
        <v>1479</v>
      </c>
      <c r="AT346" t="s">
        <v>1510</v>
      </c>
      <c r="AU346" t="s">
        <v>1518</v>
      </c>
      <c r="AV346" t="s">
        <v>1480</v>
      </c>
      <c r="AX346" t="s">
        <v>1512</v>
      </c>
      <c r="BA346" s="10">
        <v>21.73082</v>
      </c>
      <c r="BB346">
        <v>0</v>
      </c>
    </row>
    <row r="347" spans="1:54" ht="15">
      <c r="A347">
        <v>11580879253</v>
      </c>
      <c r="B347" t="s">
        <v>1506</v>
      </c>
      <c r="C347" t="s">
        <v>1461</v>
      </c>
      <c r="E347" t="s">
        <v>1216</v>
      </c>
      <c r="F347" t="s">
        <v>122</v>
      </c>
      <c r="G347">
        <v>18</v>
      </c>
      <c r="H347" t="s">
        <v>1482</v>
      </c>
      <c r="I347">
        <v>6</v>
      </c>
      <c r="J347">
        <v>1</v>
      </c>
      <c r="K347">
        <v>0</v>
      </c>
      <c r="L347" t="s">
        <v>1488</v>
      </c>
      <c r="M347" t="str">
        <f>_xlfn.IFNA(VLOOKUP(L347,'Lookup Tables'!$A$2:$B$8,2,FALSE),"")</f>
        <v/>
      </c>
      <c r="N347" t="s">
        <v>1228</v>
      </c>
      <c r="O347" t="s">
        <v>1475</v>
      </c>
      <c r="Q347" t="s">
        <v>1466</v>
      </c>
      <c r="U347" t="s">
        <v>1468</v>
      </c>
      <c r="Z347" t="s">
        <v>1523</v>
      </c>
      <c r="AA347">
        <v>0</v>
      </c>
      <c r="AB347" s="10">
        <f t="shared" si="15"/>
        <v>0</v>
      </c>
      <c r="AC347" s="10" t="str">
        <f t="shared" si="16"/>
        <v>0 - 9%</v>
      </c>
      <c r="AD347">
        <v>0</v>
      </c>
      <c r="AE347">
        <f t="shared" si="17"/>
        <v>0</v>
      </c>
      <c r="AF347" t="s">
        <v>1228</v>
      </c>
      <c r="AG347" t="s">
        <v>1485</v>
      </c>
      <c r="AH347" t="s">
        <v>1489</v>
      </c>
      <c r="AI347" t="s">
        <v>1500</v>
      </c>
      <c r="AM347" t="s">
        <v>1197</v>
      </c>
      <c r="AN347" t="s">
        <v>1197</v>
      </c>
      <c r="AY347" t="s">
        <v>1487</v>
      </c>
      <c r="BA347" s="10">
        <v>47.72914946</v>
      </c>
      <c r="BB347">
        <v>0</v>
      </c>
    </row>
    <row r="348" spans="1:54" ht="15">
      <c r="A348">
        <v>11580897589</v>
      </c>
      <c r="B348" t="s">
        <v>1583</v>
      </c>
      <c r="C348" t="s">
        <v>1461</v>
      </c>
      <c r="E348" t="s">
        <v>1216</v>
      </c>
      <c r="F348" t="s">
        <v>117</v>
      </c>
      <c r="G348">
        <v>0</v>
      </c>
      <c r="H348" t="s">
        <v>1497</v>
      </c>
      <c r="I348">
        <v>1</v>
      </c>
      <c r="J348">
        <v>3</v>
      </c>
      <c r="K348">
        <v>0</v>
      </c>
      <c r="L348" t="s">
        <v>1488</v>
      </c>
      <c r="M348" t="str">
        <f>_xlfn.IFNA(VLOOKUP(L348,'Lookup Tables'!$A$2:$B$8,2,FALSE),"")</f>
        <v/>
      </c>
      <c r="N348" t="s">
        <v>1197</v>
      </c>
      <c r="AB348" s="10">
        <f t="shared" si="15"/>
        <v>0</v>
      </c>
      <c r="AC348" s="10" t="str">
        <f t="shared" si="16"/>
        <v>0 - 9%</v>
      </c>
      <c r="AE348" t="str">
        <f t="shared" si="17"/>
        <v/>
      </c>
      <c r="BA348" s="10">
        <v>12.86089239</v>
      </c>
      <c r="BB348">
        <v>0</v>
      </c>
    </row>
    <row r="349" spans="1:54" ht="15">
      <c r="A349">
        <v>11580899390</v>
      </c>
      <c r="B349" t="s">
        <v>1597</v>
      </c>
      <c r="C349" t="s">
        <v>1461</v>
      </c>
      <c r="E349" t="s">
        <v>1216</v>
      </c>
      <c r="F349" t="s">
        <v>117</v>
      </c>
      <c r="G349">
        <v>15</v>
      </c>
      <c r="H349" t="s">
        <v>1482</v>
      </c>
      <c r="I349">
        <v>5</v>
      </c>
      <c r="J349">
        <v>0</v>
      </c>
      <c r="K349">
        <v>0</v>
      </c>
      <c r="L349" t="s">
        <v>1474</v>
      </c>
      <c r="M349">
        <f>_xlfn.IFNA(VLOOKUP(L349,'Lookup Tables'!$A$2:$B$8,2,FALSE),"")</f>
        <v>9</v>
      </c>
      <c r="N349" t="s">
        <v>1228</v>
      </c>
      <c r="W349" t="s">
        <v>1503</v>
      </c>
      <c r="Z349" t="s">
        <v>1523</v>
      </c>
      <c r="AA349">
        <v>0</v>
      </c>
      <c r="AB349" s="10">
        <f t="shared" si="15"/>
        <v>0</v>
      </c>
      <c r="AC349" s="10" t="str">
        <f t="shared" si="16"/>
        <v>0 - 9%</v>
      </c>
      <c r="AD349">
        <v>0</v>
      </c>
      <c r="AE349">
        <f t="shared" si="17"/>
        <v>0</v>
      </c>
      <c r="AF349" t="s">
        <v>1228</v>
      </c>
      <c r="AI349" t="s">
        <v>1500</v>
      </c>
      <c r="AM349" t="s">
        <v>1197</v>
      </c>
      <c r="AN349" t="s">
        <v>1228</v>
      </c>
      <c r="AO349" t="s">
        <v>1604</v>
      </c>
      <c r="AY349" t="s">
        <v>1487</v>
      </c>
      <c r="BA349" s="10">
        <v>20.82922014</v>
      </c>
      <c r="BB349">
        <v>0</v>
      </c>
    </row>
    <row r="350" spans="1:54" ht="15">
      <c r="A350">
        <v>11580910522</v>
      </c>
      <c r="B350" t="s">
        <v>1490</v>
      </c>
      <c r="C350" t="s">
        <v>1461</v>
      </c>
      <c r="E350" t="s">
        <v>1216</v>
      </c>
      <c r="F350" t="s">
        <v>117</v>
      </c>
      <c r="G350">
        <v>25</v>
      </c>
      <c r="H350" t="s">
        <v>1463</v>
      </c>
      <c r="I350">
        <v>2</v>
      </c>
      <c r="J350">
        <v>0</v>
      </c>
      <c r="K350">
        <v>0</v>
      </c>
      <c r="L350" t="s">
        <v>1499</v>
      </c>
      <c r="M350">
        <f>_xlfn.IFNA(VLOOKUP(L350,'Lookup Tables'!$A$2:$B$8,2,FALSE),"")</f>
        <v>15</v>
      </c>
      <c r="N350" t="s">
        <v>1197</v>
      </c>
      <c r="AB350" s="10">
        <f t="shared" si="15"/>
        <v>0</v>
      </c>
      <c r="AC350" s="10" t="str">
        <f t="shared" si="16"/>
        <v>0 - 9%</v>
      </c>
      <c r="AE350" t="str">
        <f t="shared" si="17"/>
        <v/>
      </c>
      <c r="AF350" t="s">
        <v>1228</v>
      </c>
      <c r="AG350" t="s">
        <v>1485</v>
      </c>
      <c r="AH350" t="s">
        <v>1489</v>
      </c>
      <c r="AM350" t="s">
        <v>1197</v>
      </c>
      <c r="AN350" t="s">
        <v>1197</v>
      </c>
      <c r="AY350" t="s">
        <v>1487</v>
      </c>
      <c r="BA350" s="10">
        <v>25.07042254</v>
      </c>
      <c r="BB350">
        <v>0</v>
      </c>
    </row>
    <row r="351" spans="1:54" ht="15">
      <c r="A351">
        <v>11580969926</v>
      </c>
      <c r="B351" t="s">
        <v>1514</v>
      </c>
      <c r="C351" t="s">
        <v>1461</v>
      </c>
      <c r="E351" t="s">
        <v>1216</v>
      </c>
      <c r="F351" t="s">
        <v>117</v>
      </c>
      <c r="G351">
        <v>1</v>
      </c>
      <c r="H351" t="s">
        <v>1491</v>
      </c>
      <c r="I351">
        <v>2</v>
      </c>
      <c r="J351">
        <v>2</v>
      </c>
      <c r="K351">
        <v>0</v>
      </c>
      <c r="L351" t="s">
        <v>1488</v>
      </c>
      <c r="M351" t="str">
        <f>_xlfn.IFNA(VLOOKUP(L351,'Lookup Tables'!$A$2:$B$8,2,FALSE),"")</f>
        <v/>
      </c>
      <c r="N351" t="s">
        <v>1228</v>
      </c>
      <c r="O351" t="s">
        <v>1475</v>
      </c>
      <c r="Q351" t="s">
        <v>1466</v>
      </c>
      <c r="R351" t="s">
        <v>1501</v>
      </c>
      <c r="S351" t="s">
        <v>1476</v>
      </c>
      <c r="T351" t="s">
        <v>1467</v>
      </c>
      <c r="V351" t="s">
        <v>1469</v>
      </c>
      <c r="Z351" t="s">
        <v>1477</v>
      </c>
      <c r="AA351">
        <v>20</v>
      </c>
      <c r="AB351" s="10">
        <f t="shared" si="15"/>
        <v>-20</v>
      </c>
      <c r="AC351" s="10" t="str">
        <f t="shared" si="16"/>
        <v>-20 - -11%</v>
      </c>
      <c r="AD351">
        <v>10000</v>
      </c>
      <c r="AE351">
        <f t="shared" si="17"/>
        <v>-10000</v>
      </c>
      <c r="AF351" t="s">
        <v>1228</v>
      </c>
      <c r="AG351" t="s">
        <v>1485</v>
      </c>
      <c r="AH351" t="s">
        <v>1489</v>
      </c>
      <c r="AM351" t="s">
        <v>1228</v>
      </c>
      <c r="AN351" t="s">
        <v>1197</v>
      </c>
      <c r="AT351" t="s">
        <v>1510</v>
      </c>
      <c r="AW351" t="s">
        <v>1511</v>
      </c>
      <c r="BA351" s="10">
        <v>20.16194332</v>
      </c>
      <c r="BB351">
        <v>0</v>
      </c>
    </row>
    <row r="352" spans="1:54" ht="15">
      <c r="A352">
        <v>11580978225</v>
      </c>
      <c r="B352" t="s">
        <v>1490</v>
      </c>
      <c r="C352" t="s">
        <v>1461</v>
      </c>
      <c r="E352" t="s">
        <v>1216</v>
      </c>
      <c r="F352" t="s">
        <v>117</v>
      </c>
      <c r="G352">
        <v>3</v>
      </c>
      <c r="H352" t="s">
        <v>1491</v>
      </c>
      <c r="I352">
        <v>2</v>
      </c>
      <c r="J352">
        <v>0</v>
      </c>
      <c r="K352">
        <v>0</v>
      </c>
      <c r="L352" t="s">
        <v>1550</v>
      </c>
      <c r="M352">
        <f>_xlfn.IFNA(VLOOKUP(L352,'Lookup Tables'!$A$2:$B$8,2,FALSE),"")</f>
        <v>0</v>
      </c>
      <c r="N352" t="s">
        <v>1197</v>
      </c>
      <c r="AB352" s="10">
        <f t="shared" si="15"/>
        <v>0</v>
      </c>
      <c r="AC352" s="10" t="str">
        <f t="shared" si="16"/>
        <v>0 - 9%</v>
      </c>
      <c r="AE352" t="str">
        <f t="shared" si="17"/>
        <v/>
      </c>
      <c r="AF352" t="s">
        <v>1228</v>
      </c>
      <c r="AH352" t="s">
        <v>1489</v>
      </c>
      <c r="AM352" t="s">
        <v>1197</v>
      </c>
      <c r="AN352" t="s">
        <v>1197</v>
      </c>
      <c r="AY352" t="s">
        <v>1487</v>
      </c>
      <c r="BA352" s="10">
        <v>50.88282504</v>
      </c>
      <c r="BB352">
        <v>0</v>
      </c>
    </row>
    <row r="353" spans="1:54" ht="15">
      <c r="A353">
        <v>11581010785</v>
      </c>
      <c r="B353" t="s">
        <v>1599</v>
      </c>
      <c r="C353" t="s">
        <v>1461</v>
      </c>
      <c r="E353" t="s">
        <v>1216</v>
      </c>
      <c r="F353" t="s">
        <v>129</v>
      </c>
      <c r="G353">
        <v>20</v>
      </c>
      <c r="H353" t="s">
        <v>1482</v>
      </c>
      <c r="I353">
        <v>0</v>
      </c>
      <c r="J353">
        <v>1</v>
      </c>
      <c r="K353">
        <v>1</v>
      </c>
      <c r="L353" t="s">
        <v>1499</v>
      </c>
      <c r="M353">
        <f>_xlfn.IFNA(VLOOKUP(L353,'Lookup Tables'!$A$2:$B$8,2,FALSE),"")</f>
        <v>15</v>
      </c>
      <c r="N353" t="s">
        <v>1197</v>
      </c>
      <c r="AB353" s="10">
        <f t="shared" si="15"/>
        <v>0</v>
      </c>
      <c r="AC353" s="10" t="str">
        <f t="shared" si="16"/>
        <v>0 - 9%</v>
      </c>
      <c r="AE353" t="str">
        <f t="shared" si="17"/>
        <v/>
      </c>
      <c r="AF353" t="s">
        <v>1228</v>
      </c>
      <c r="AI353" t="s">
        <v>1500</v>
      </c>
      <c r="AM353" t="s">
        <v>1197</v>
      </c>
      <c r="AN353" t="s">
        <v>1197</v>
      </c>
      <c r="AY353" t="s">
        <v>1487</v>
      </c>
      <c r="BA353" s="10">
        <v>3.96039604</v>
      </c>
      <c r="BB353">
        <v>0</v>
      </c>
    </row>
    <row r="354" spans="1:54" ht="15">
      <c r="A354">
        <v>11581080371</v>
      </c>
      <c r="B354" t="s">
        <v>1599</v>
      </c>
      <c r="C354" t="s">
        <v>1461</v>
      </c>
      <c r="E354" t="s">
        <v>1472</v>
      </c>
      <c r="F354" t="s">
        <v>122</v>
      </c>
      <c r="G354">
        <v>0</v>
      </c>
      <c r="H354" t="s">
        <v>1497</v>
      </c>
      <c r="I354">
        <v>33</v>
      </c>
      <c r="J354">
        <v>0</v>
      </c>
      <c r="K354">
        <v>0</v>
      </c>
      <c r="L354" t="s">
        <v>1499</v>
      </c>
      <c r="M354">
        <f>_xlfn.IFNA(VLOOKUP(L354,'Lookup Tables'!$A$2:$B$8,2,FALSE),"")</f>
        <v>15</v>
      </c>
      <c r="N354" t="s">
        <v>1197</v>
      </c>
      <c r="AB354" s="10">
        <f t="shared" si="15"/>
        <v>0</v>
      </c>
      <c r="AC354" s="10" t="str">
        <f t="shared" si="16"/>
        <v>0 - 9%</v>
      </c>
      <c r="AE354" t="str">
        <f t="shared" si="17"/>
        <v/>
      </c>
      <c r="AF354" t="s">
        <v>1197</v>
      </c>
      <c r="AJ354" t="s">
        <v>1498</v>
      </c>
      <c r="AM354" t="s">
        <v>1197</v>
      </c>
      <c r="AN354" t="s">
        <v>1197</v>
      </c>
      <c r="AP354" t="s">
        <v>1495</v>
      </c>
      <c r="AT354" t="s">
        <v>1510</v>
      </c>
      <c r="AU354" t="s">
        <v>1518</v>
      </c>
      <c r="BA354" s="10">
        <v>40.0444321</v>
      </c>
      <c r="BB354">
        <v>0</v>
      </c>
    </row>
    <row r="355" spans="1:54" ht="15">
      <c r="A355">
        <v>11581134400</v>
      </c>
      <c r="B355" t="s">
        <v>1597</v>
      </c>
      <c r="C355" t="s">
        <v>1461</v>
      </c>
      <c r="E355" t="s">
        <v>1216</v>
      </c>
      <c r="F355" t="s">
        <v>117</v>
      </c>
      <c r="G355">
        <v>15</v>
      </c>
      <c r="H355" t="s">
        <v>1482</v>
      </c>
      <c r="I355">
        <v>5</v>
      </c>
      <c r="J355">
        <v>0</v>
      </c>
      <c r="K355">
        <v>0</v>
      </c>
      <c r="L355" t="s">
        <v>1499</v>
      </c>
      <c r="M355">
        <f>_xlfn.IFNA(VLOOKUP(L355,'Lookup Tables'!$A$2:$B$8,2,FALSE),"")</f>
        <v>15</v>
      </c>
      <c r="N355" t="s">
        <v>1228</v>
      </c>
      <c r="S355" t="s">
        <v>1476</v>
      </c>
      <c r="Z355" t="s">
        <v>1523</v>
      </c>
      <c r="AA355">
        <v>0</v>
      </c>
      <c r="AB355" s="10">
        <f t="shared" si="15"/>
        <v>0</v>
      </c>
      <c r="AC355" s="10" t="str">
        <f t="shared" si="16"/>
        <v>0 - 9%</v>
      </c>
      <c r="AD355">
        <v>0</v>
      </c>
      <c r="AE355">
        <f t="shared" si="17"/>
        <v>0</v>
      </c>
      <c r="AF355" t="s">
        <v>1228</v>
      </c>
      <c r="AG355" t="s">
        <v>1485</v>
      </c>
      <c r="AI355" t="s">
        <v>1500</v>
      </c>
      <c r="AL355" t="s">
        <v>1524</v>
      </c>
      <c r="AM355" t="s">
        <v>1197</v>
      </c>
      <c r="AN355" t="s">
        <v>1228</v>
      </c>
      <c r="AO355" t="s">
        <v>1605</v>
      </c>
      <c r="AY355" t="s">
        <v>1487</v>
      </c>
      <c r="BA355" s="10">
        <v>16.77018634</v>
      </c>
      <c r="BB355">
        <v>0</v>
      </c>
    </row>
    <row r="356" spans="1:54" ht="15">
      <c r="A356">
        <v>11581168478</v>
      </c>
      <c r="B356" t="s">
        <v>1593</v>
      </c>
      <c r="C356" t="s">
        <v>1461</v>
      </c>
      <c r="E356" t="s">
        <v>1216</v>
      </c>
      <c r="F356" t="s">
        <v>129</v>
      </c>
      <c r="G356">
        <v>0</v>
      </c>
      <c r="H356" t="s">
        <v>1497</v>
      </c>
      <c r="I356">
        <v>0</v>
      </c>
      <c r="J356">
        <v>2</v>
      </c>
      <c r="K356">
        <v>0</v>
      </c>
      <c r="L356" t="s">
        <v>1499</v>
      </c>
      <c r="M356">
        <f>_xlfn.IFNA(VLOOKUP(L356,'Lookup Tables'!$A$2:$B$8,2,FALSE),"")</f>
        <v>15</v>
      </c>
      <c r="N356" t="s">
        <v>1197</v>
      </c>
      <c r="AB356" s="10">
        <f t="shared" si="15"/>
        <v>0</v>
      </c>
      <c r="AC356" s="10" t="str">
        <f t="shared" si="16"/>
        <v>0 - 9%</v>
      </c>
      <c r="AE356" t="str">
        <f t="shared" si="17"/>
        <v/>
      </c>
      <c r="AF356" t="s">
        <v>1197</v>
      </c>
      <c r="AJ356" t="s">
        <v>1498</v>
      </c>
      <c r="AM356" t="s">
        <v>1502</v>
      </c>
      <c r="AN356" t="s">
        <v>1197</v>
      </c>
      <c r="AQ356" t="s">
        <v>1496</v>
      </c>
      <c r="AR356" t="s">
        <v>1479</v>
      </c>
      <c r="AV356" t="s">
        <v>1480</v>
      </c>
      <c r="BB356">
        <v>0</v>
      </c>
    </row>
    <row r="357" spans="1:54" ht="15">
      <c r="A357">
        <v>11581173527</v>
      </c>
      <c r="B357" t="s">
        <v>1490</v>
      </c>
      <c r="C357" t="s">
        <v>1461</v>
      </c>
      <c r="E357" t="s">
        <v>1472</v>
      </c>
      <c r="F357" t="s">
        <v>117</v>
      </c>
      <c r="G357">
        <v>3</v>
      </c>
      <c r="H357" t="s">
        <v>1491</v>
      </c>
      <c r="I357">
        <v>5</v>
      </c>
      <c r="J357">
        <v>0</v>
      </c>
      <c r="K357">
        <v>0</v>
      </c>
      <c r="L357" t="s">
        <v>1550</v>
      </c>
      <c r="M357">
        <f>_xlfn.IFNA(VLOOKUP(L357,'Lookup Tables'!$A$2:$B$8,2,FALSE),"")</f>
        <v>0</v>
      </c>
      <c r="N357" t="s">
        <v>1228</v>
      </c>
      <c r="X357" t="s">
        <v>1530</v>
      </c>
      <c r="Z357" t="s">
        <v>1477</v>
      </c>
      <c r="AA357">
        <v>2.5</v>
      </c>
      <c r="AB357" s="10">
        <f t="shared" si="15"/>
        <v>-2.5</v>
      </c>
      <c r="AC357" s="10" t="str">
        <f t="shared" si="16"/>
        <v>-10 - -1%</v>
      </c>
      <c r="AD357">
        <v>1500</v>
      </c>
      <c r="AE357">
        <f t="shared" si="17"/>
        <v>-1500</v>
      </c>
      <c r="AF357" t="s">
        <v>1228</v>
      </c>
      <c r="AH357" t="s">
        <v>1489</v>
      </c>
      <c r="AM357" t="s">
        <v>1197</v>
      </c>
      <c r="AN357" t="s">
        <v>1197</v>
      </c>
      <c r="AY357" t="s">
        <v>1487</v>
      </c>
      <c r="BA357" s="10">
        <v>9.570815451</v>
      </c>
      <c r="BB357">
        <v>0</v>
      </c>
    </row>
    <row r="358" spans="1:54" ht="15">
      <c r="A358">
        <v>11581224237</v>
      </c>
      <c r="B358" t="s">
        <v>1603</v>
      </c>
      <c r="C358" t="s">
        <v>1461</v>
      </c>
      <c r="E358" t="s">
        <v>1216</v>
      </c>
      <c r="F358" t="s">
        <v>129</v>
      </c>
      <c r="G358">
        <v>14</v>
      </c>
      <c r="H358" t="s">
        <v>1482</v>
      </c>
      <c r="I358">
        <v>1</v>
      </c>
      <c r="J358">
        <v>1</v>
      </c>
      <c r="K358">
        <v>3</v>
      </c>
      <c r="L358" t="s">
        <v>1550</v>
      </c>
      <c r="M358">
        <f>_xlfn.IFNA(VLOOKUP(L358,'Lookup Tables'!$A$2:$B$8,2,FALSE),"")</f>
        <v>0</v>
      </c>
      <c r="N358" t="s">
        <v>1197</v>
      </c>
      <c r="AB358" s="10">
        <f t="shared" si="15"/>
        <v>0</v>
      </c>
      <c r="AC358" s="10" t="str">
        <f t="shared" si="16"/>
        <v>0 - 9%</v>
      </c>
      <c r="AE358" t="str">
        <f t="shared" si="17"/>
        <v/>
      </c>
      <c r="AF358" t="s">
        <v>1228</v>
      </c>
      <c r="AI358" t="s">
        <v>1500</v>
      </c>
      <c r="AM358" t="s">
        <v>1197</v>
      </c>
      <c r="AN358" t="s">
        <v>1197</v>
      </c>
      <c r="AP358" t="s">
        <v>1551</v>
      </c>
      <c r="AR358" t="s">
        <v>1479</v>
      </c>
      <c r="BA358" s="10">
        <v>38.46153846</v>
      </c>
      <c r="BB358">
        <v>0</v>
      </c>
    </row>
    <row r="359" spans="1:54" ht="15">
      <c r="A359">
        <v>11581226480</v>
      </c>
      <c r="B359" t="s">
        <v>1506</v>
      </c>
      <c r="C359" t="s">
        <v>1461</v>
      </c>
      <c r="E359" t="s">
        <v>1216</v>
      </c>
      <c r="F359" t="s">
        <v>117</v>
      </c>
      <c r="G359">
        <v>5</v>
      </c>
      <c r="H359" t="s">
        <v>1491</v>
      </c>
      <c r="I359">
        <v>2</v>
      </c>
      <c r="J359">
        <v>0</v>
      </c>
      <c r="K359">
        <v>1</v>
      </c>
      <c r="L359" t="s">
        <v>1483</v>
      </c>
      <c r="M359">
        <f>_xlfn.IFNA(VLOOKUP(L359,'Lookup Tables'!$A$2:$B$8,2,FALSE),"")</f>
        <v>4</v>
      </c>
      <c r="N359" t="s">
        <v>1228</v>
      </c>
      <c r="R359" t="s">
        <v>1501</v>
      </c>
      <c r="S359" t="s">
        <v>1476</v>
      </c>
      <c r="U359" t="s">
        <v>1468</v>
      </c>
      <c r="V359" t="s">
        <v>1469</v>
      </c>
      <c r="Z359" t="s">
        <v>1477</v>
      </c>
      <c r="AA359">
        <v>26</v>
      </c>
      <c r="AB359" s="10">
        <f t="shared" si="15"/>
        <v>-26</v>
      </c>
      <c r="AC359" s="10" t="str">
        <f t="shared" si="16"/>
        <v>-30 - -21%</v>
      </c>
      <c r="AD359">
        <v>4800</v>
      </c>
      <c r="AE359">
        <f t="shared" si="17"/>
        <v>-4800</v>
      </c>
      <c r="AF359" t="s">
        <v>1228</v>
      </c>
      <c r="AH359" t="s">
        <v>1489</v>
      </c>
      <c r="AM359" t="s">
        <v>1197</v>
      </c>
      <c r="AN359" t="s">
        <v>1197</v>
      </c>
      <c r="AR359" t="s">
        <v>1479</v>
      </c>
      <c r="AU359" t="s">
        <v>1518</v>
      </c>
      <c r="BA359" s="10">
        <v>19.63788301</v>
      </c>
      <c r="BB359">
        <v>0</v>
      </c>
    </row>
    <row r="360" spans="1:54" ht="15">
      <c r="A360">
        <v>11581241830</v>
      </c>
      <c r="B360" t="s">
        <v>1481</v>
      </c>
      <c r="C360" t="s">
        <v>1461</v>
      </c>
      <c r="E360" t="s">
        <v>1216</v>
      </c>
      <c r="F360" t="s">
        <v>117</v>
      </c>
      <c r="G360">
        <v>2</v>
      </c>
      <c r="H360" t="s">
        <v>1491</v>
      </c>
      <c r="I360">
        <v>5</v>
      </c>
      <c r="J360">
        <v>0</v>
      </c>
      <c r="K360">
        <v>0</v>
      </c>
      <c r="L360" t="s">
        <v>1474</v>
      </c>
      <c r="M360">
        <f>_xlfn.IFNA(VLOOKUP(L360,'Lookup Tables'!$A$2:$B$8,2,FALSE),"")</f>
        <v>9</v>
      </c>
      <c r="N360" t="s">
        <v>1228</v>
      </c>
      <c r="Q360" t="s">
        <v>1466</v>
      </c>
      <c r="S360" t="s">
        <v>1476</v>
      </c>
      <c r="Z360" t="s">
        <v>1477</v>
      </c>
      <c r="AA360">
        <v>26.9</v>
      </c>
      <c r="AB360" s="10">
        <f t="shared" si="15"/>
        <v>-26.9</v>
      </c>
      <c r="AC360" s="10" t="str">
        <f t="shared" si="16"/>
        <v>-30 - -21%</v>
      </c>
      <c r="AD360">
        <v>29574.89</v>
      </c>
      <c r="AE360">
        <f t="shared" si="17"/>
        <v>-29574.89</v>
      </c>
      <c r="AF360" t="s">
        <v>1197</v>
      </c>
      <c r="AJ360" t="s">
        <v>1498</v>
      </c>
      <c r="AM360" t="s">
        <v>1502</v>
      </c>
      <c r="AN360" t="s">
        <v>1197</v>
      </c>
      <c r="AP360" t="s">
        <v>1606</v>
      </c>
      <c r="AY360" t="s">
        <v>1487</v>
      </c>
      <c r="BA360" s="10">
        <v>11.44278607</v>
      </c>
      <c r="BB360">
        <v>0</v>
      </c>
    </row>
    <row r="361" spans="1:54" ht="15">
      <c r="A361">
        <v>11581266336</v>
      </c>
      <c r="B361" t="s">
        <v>1564</v>
      </c>
      <c r="C361" t="s">
        <v>1461</v>
      </c>
      <c r="E361" t="s">
        <v>1472</v>
      </c>
      <c r="F361" t="s">
        <v>117</v>
      </c>
      <c r="G361">
        <v>15</v>
      </c>
      <c r="H361" t="s">
        <v>1482</v>
      </c>
      <c r="I361">
        <v>1</v>
      </c>
      <c r="J361">
        <v>1</v>
      </c>
      <c r="K361">
        <v>0</v>
      </c>
      <c r="L361" t="s">
        <v>1499</v>
      </c>
      <c r="M361">
        <f>_xlfn.IFNA(VLOOKUP(L361,'Lookup Tables'!$A$2:$B$8,2,FALSE),"")</f>
        <v>15</v>
      </c>
      <c r="N361" t="s">
        <v>1197</v>
      </c>
      <c r="AB361" s="10">
        <f t="shared" si="15"/>
        <v>0</v>
      </c>
      <c r="AC361" s="10" t="str">
        <f t="shared" si="16"/>
        <v>0 - 9%</v>
      </c>
      <c r="AE361" t="str">
        <f t="shared" si="17"/>
        <v/>
      </c>
      <c r="AF361" t="s">
        <v>1197</v>
      </c>
      <c r="AJ361" t="s">
        <v>1498</v>
      </c>
      <c r="AM361" t="s">
        <v>1502</v>
      </c>
      <c r="AN361" t="s">
        <v>1197</v>
      </c>
      <c r="AP361" t="s">
        <v>1495</v>
      </c>
      <c r="AY361" t="s">
        <v>1487</v>
      </c>
      <c r="BA361" s="10">
        <v>14.94773</v>
      </c>
      <c r="BB361">
        <v>0</v>
      </c>
    </row>
    <row r="362" spans="1:54" ht="15">
      <c r="A362">
        <v>11581301499</v>
      </c>
      <c r="B362" t="s">
        <v>1513</v>
      </c>
      <c r="C362" t="s">
        <v>1461</v>
      </c>
      <c r="E362" t="s">
        <v>1472</v>
      </c>
      <c r="F362" t="s">
        <v>129</v>
      </c>
      <c r="G362">
        <v>3</v>
      </c>
      <c r="H362" t="s">
        <v>1491</v>
      </c>
      <c r="I362">
        <v>0</v>
      </c>
      <c r="J362">
        <v>0</v>
      </c>
      <c r="K362">
        <v>1</v>
      </c>
      <c r="L362" t="s">
        <v>1474</v>
      </c>
      <c r="M362">
        <f>_xlfn.IFNA(VLOOKUP(L362,'Lookup Tables'!$A$2:$B$8,2,FALSE),"")</f>
        <v>9</v>
      </c>
      <c r="N362" t="s">
        <v>1228</v>
      </c>
      <c r="Q362" t="s">
        <v>1466</v>
      </c>
      <c r="R362" t="s">
        <v>1501</v>
      </c>
      <c r="U362" t="s">
        <v>1468</v>
      </c>
      <c r="V362" t="s">
        <v>1469</v>
      </c>
      <c r="Z362" t="s">
        <v>1477</v>
      </c>
      <c r="AA362">
        <v>90</v>
      </c>
      <c r="AB362" s="10">
        <f t="shared" si="15"/>
        <v>-90</v>
      </c>
      <c r="AC362" s="10" t="str">
        <f t="shared" si="16"/>
        <v>-90 - -81%</v>
      </c>
      <c r="AE362" t="str">
        <f t="shared" si="17"/>
        <v/>
      </c>
      <c r="AF362" t="s">
        <v>1197</v>
      </c>
      <c r="AJ362" t="s">
        <v>1498</v>
      </c>
      <c r="AM362" t="s">
        <v>1502</v>
      </c>
      <c r="AN362" t="s">
        <v>1197</v>
      </c>
      <c r="AR362" t="s">
        <v>1479</v>
      </c>
      <c r="AS362" t="s">
        <v>1505</v>
      </c>
      <c r="AT362" t="s">
        <v>1510</v>
      </c>
      <c r="AU362" t="s">
        <v>1518</v>
      </c>
      <c r="AV362" t="s">
        <v>1480</v>
      </c>
      <c r="AW362" t="s">
        <v>1511</v>
      </c>
      <c r="BA362" s="10">
        <v>38.66015</v>
      </c>
      <c r="BB362">
        <v>0</v>
      </c>
    </row>
    <row r="363" spans="1:54" ht="15">
      <c r="A363">
        <v>11581309444</v>
      </c>
      <c r="B363" t="s">
        <v>1521</v>
      </c>
      <c r="C363" t="s">
        <v>1461</v>
      </c>
      <c r="E363" t="s">
        <v>1472</v>
      </c>
      <c r="L363" t="s">
        <v>1474</v>
      </c>
      <c r="M363">
        <f>_xlfn.IFNA(VLOOKUP(L363,'Lookup Tables'!$A$2:$B$8,2,FALSE),"")</f>
        <v>9</v>
      </c>
      <c r="N363" t="s">
        <v>1197</v>
      </c>
      <c r="AB363" s="10">
        <f t="shared" si="15"/>
        <v>0</v>
      </c>
      <c r="AC363" s="10" t="str">
        <f t="shared" si="16"/>
        <v>0 - 9%</v>
      </c>
      <c r="AE363" t="str">
        <f t="shared" si="17"/>
        <v/>
      </c>
      <c r="AF363" t="s">
        <v>1197</v>
      </c>
      <c r="AJ363" t="s">
        <v>1498</v>
      </c>
      <c r="AN363" t="s">
        <v>1197</v>
      </c>
      <c r="AZ363" t="s">
        <v>1495</v>
      </c>
      <c r="BA363" s="10">
        <v>34.86404834</v>
      </c>
      <c r="BB363">
        <v>0</v>
      </c>
    </row>
    <row r="364" spans="1:54" ht="15">
      <c r="A364">
        <v>11581311682</v>
      </c>
      <c r="B364" t="s">
        <v>1537</v>
      </c>
      <c r="C364" t="s">
        <v>1461</v>
      </c>
      <c r="E364" t="s">
        <v>1216</v>
      </c>
      <c r="L364" t="s">
        <v>1488</v>
      </c>
      <c r="M364" t="str">
        <f>_xlfn.IFNA(VLOOKUP(L364,'Lookup Tables'!$A$2:$B$8,2,FALSE),"")</f>
        <v/>
      </c>
      <c r="N364" t="s">
        <v>1487</v>
      </c>
      <c r="AB364" s="10">
        <f t="shared" si="15"/>
        <v>0</v>
      </c>
      <c r="AC364" s="10" t="str">
        <f t="shared" si="16"/>
        <v>0 - 9%</v>
      </c>
      <c r="AE364" t="str">
        <f t="shared" si="17"/>
        <v/>
      </c>
      <c r="AF364" t="s">
        <v>1228</v>
      </c>
      <c r="AH364" t="s">
        <v>1489</v>
      </c>
      <c r="AI364" t="s">
        <v>1500</v>
      </c>
      <c r="AN364" t="s">
        <v>1487</v>
      </c>
      <c r="AQ364" t="s">
        <v>1496</v>
      </c>
      <c r="AR364" t="s">
        <v>1479</v>
      </c>
      <c r="AV364" t="s">
        <v>1480</v>
      </c>
      <c r="AW364" t="s">
        <v>1511</v>
      </c>
      <c r="BA364" s="10">
        <v>21.17202268</v>
      </c>
      <c r="BB364">
        <v>0</v>
      </c>
    </row>
    <row r="365" spans="1:54" ht="15">
      <c r="A365">
        <v>11581332235</v>
      </c>
      <c r="B365" t="s">
        <v>1481</v>
      </c>
      <c r="C365" t="s">
        <v>1461</v>
      </c>
      <c r="E365" t="s">
        <v>1216</v>
      </c>
      <c r="F365" t="s">
        <v>117</v>
      </c>
      <c r="G365">
        <v>8</v>
      </c>
      <c r="H365" t="s">
        <v>1491</v>
      </c>
      <c r="I365">
        <v>2</v>
      </c>
      <c r="J365">
        <v>0</v>
      </c>
      <c r="K365">
        <v>0</v>
      </c>
      <c r="L365" t="s">
        <v>1499</v>
      </c>
      <c r="M365">
        <f>_xlfn.IFNA(VLOOKUP(L365,'Lookup Tables'!$A$2:$B$8,2,FALSE),"")</f>
        <v>15</v>
      </c>
      <c r="N365" t="s">
        <v>1228</v>
      </c>
      <c r="U365" t="s">
        <v>1468</v>
      </c>
      <c r="Z365" t="s">
        <v>1470</v>
      </c>
      <c r="AA365">
        <v>0.03</v>
      </c>
      <c r="AB365" s="10">
        <f t="shared" si="15"/>
        <v>0.03</v>
      </c>
      <c r="AC365" s="10" t="str">
        <f t="shared" si="16"/>
        <v>0 - 9%</v>
      </c>
      <c r="AD365">
        <v>583</v>
      </c>
      <c r="AE365">
        <f t="shared" si="17"/>
        <v>583</v>
      </c>
      <c r="AF365" t="s">
        <v>1228</v>
      </c>
      <c r="AH365" t="s">
        <v>1489</v>
      </c>
      <c r="AM365" t="s">
        <v>1502</v>
      </c>
      <c r="AN365" t="s">
        <v>1487</v>
      </c>
      <c r="AP365" t="s">
        <v>1495</v>
      </c>
      <c r="AQ365" t="s">
        <v>1496</v>
      </c>
      <c r="AR365" t="s">
        <v>1479</v>
      </c>
      <c r="AT365" t="s">
        <v>1510</v>
      </c>
      <c r="AW365" t="s">
        <v>1511</v>
      </c>
      <c r="AX365" t="s">
        <v>1512</v>
      </c>
      <c r="BA365" s="10">
        <v>29.47658402</v>
      </c>
      <c r="BB365">
        <v>0</v>
      </c>
    </row>
    <row r="366" spans="1:54" ht="15">
      <c r="A366">
        <v>11581335135</v>
      </c>
      <c r="B366" t="s">
        <v>1481</v>
      </c>
      <c r="C366" t="s">
        <v>1461</v>
      </c>
      <c r="E366" t="s">
        <v>1216</v>
      </c>
      <c r="F366" t="s">
        <v>129</v>
      </c>
      <c r="G366">
        <v>10</v>
      </c>
      <c r="H366" t="s">
        <v>1491</v>
      </c>
      <c r="I366">
        <v>2</v>
      </c>
      <c r="J366">
        <v>0</v>
      </c>
      <c r="K366">
        <v>0</v>
      </c>
      <c r="L366" t="s">
        <v>1499</v>
      </c>
      <c r="M366">
        <f>_xlfn.IFNA(VLOOKUP(L366,'Lookup Tables'!$A$2:$B$8,2,FALSE),"")</f>
        <v>15</v>
      </c>
      <c r="N366" t="s">
        <v>1487</v>
      </c>
      <c r="AB366" s="10">
        <f t="shared" si="15"/>
        <v>0</v>
      </c>
      <c r="AC366" s="10" t="str">
        <f t="shared" si="16"/>
        <v>0 - 9%</v>
      </c>
      <c r="AE366" t="str">
        <f t="shared" si="17"/>
        <v/>
      </c>
      <c r="AF366" t="s">
        <v>1197</v>
      </c>
      <c r="AJ366" t="s">
        <v>1498</v>
      </c>
      <c r="AM366" t="s">
        <v>1502</v>
      </c>
      <c r="AN366" t="s">
        <v>1197</v>
      </c>
      <c r="AY366" t="s">
        <v>1487</v>
      </c>
      <c r="BA366" s="10">
        <v>26.16033755</v>
      </c>
      <c r="BB366">
        <v>0</v>
      </c>
    </row>
    <row r="367" spans="1:54" ht="15">
      <c r="A367">
        <v>11581356979</v>
      </c>
      <c r="B367" t="s">
        <v>1513</v>
      </c>
      <c r="C367" t="s">
        <v>1461</v>
      </c>
      <c r="E367" t="s">
        <v>1472</v>
      </c>
      <c r="F367" t="s">
        <v>129</v>
      </c>
      <c r="G367">
        <v>0</v>
      </c>
      <c r="H367" t="s">
        <v>1497</v>
      </c>
      <c r="L367" t="s">
        <v>1550</v>
      </c>
      <c r="M367">
        <f>_xlfn.IFNA(VLOOKUP(L367,'Lookup Tables'!$A$2:$B$8,2,FALSE),"")</f>
        <v>0</v>
      </c>
      <c r="N367" t="s">
        <v>1197</v>
      </c>
      <c r="AB367" s="10">
        <f t="shared" si="15"/>
        <v>0</v>
      </c>
      <c r="AC367" s="10" t="str">
        <f t="shared" si="16"/>
        <v>0 - 9%</v>
      </c>
      <c r="AE367" t="str">
        <f t="shared" si="17"/>
        <v/>
      </c>
      <c r="AF367" t="s">
        <v>1197</v>
      </c>
      <c r="AJ367" t="s">
        <v>1498</v>
      </c>
      <c r="AM367" t="s">
        <v>1197</v>
      </c>
      <c r="AN367" t="s">
        <v>1197</v>
      </c>
      <c r="AS367" t="s">
        <v>1505</v>
      </c>
      <c r="AV367" t="s">
        <v>1480</v>
      </c>
      <c r="BA367" s="10">
        <v>54.40245</v>
      </c>
      <c r="BB367">
        <v>0</v>
      </c>
    </row>
    <row r="368" spans="1:54" ht="15">
      <c r="A368">
        <v>11581359220</v>
      </c>
      <c r="B368" t="s">
        <v>1481</v>
      </c>
      <c r="C368" t="s">
        <v>1461</v>
      </c>
      <c r="E368" t="s">
        <v>1472</v>
      </c>
      <c r="F368" t="s">
        <v>117</v>
      </c>
      <c r="G368">
        <v>0</v>
      </c>
      <c r="H368" t="s">
        <v>1497</v>
      </c>
      <c r="I368">
        <v>1</v>
      </c>
      <c r="J368">
        <v>3</v>
      </c>
      <c r="K368">
        <v>1</v>
      </c>
      <c r="L368" t="s">
        <v>1464</v>
      </c>
      <c r="M368">
        <f>_xlfn.IFNA(VLOOKUP(L368,'Lookup Tables'!$A$2:$B$8,2,FALSE),"")</f>
        <v>1</v>
      </c>
      <c r="N368" t="s">
        <v>1487</v>
      </c>
      <c r="AB368" s="10">
        <f t="shared" si="15"/>
        <v>0</v>
      </c>
      <c r="AC368" s="10" t="str">
        <f t="shared" si="16"/>
        <v>0 - 9%</v>
      </c>
      <c r="AE368" t="str">
        <f t="shared" si="17"/>
        <v/>
      </c>
      <c r="AF368" t="s">
        <v>1228</v>
      </c>
      <c r="AH368" t="s">
        <v>1489</v>
      </c>
      <c r="AL368" t="s">
        <v>1607</v>
      </c>
      <c r="AM368" t="s">
        <v>1197</v>
      </c>
      <c r="AN368" t="s">
        <v>1197</v>
      </c>
      <c r="AY368" t="s">
        <v>1487</v>
      </c>
      <c r="BB368">
        <v>0</v>
      </c>
    </row>
    <row r="369" spans="1:54" ht="15">
      <c r="A369">
        <v>11581374343</v>
      </c>
      <c r="B369" t="s">
        <v>1513</v>
      </c>
      <c r="C369" t="s">
        <v>1461</v>
      </c>
      <c r="E369" t="s">
        <v>1472</v>
      </c>
      <c r="F369" t="s">
        <v>129</v>
      </c>
      <c r="G369">
        <v>0</v>
      </c>
      <c r="H369" t="s">
        <v>1497</v>
      </c>
      <c r="I369">
        <v>1</v>
      </c>
      <c r="J369">
        <v>1</v>
      </c>
      <c r="K369">
        <v>0</v>
      </c>
      <c r="L369" t="s">
        <v>1474</v>
      </c>
      <c r="M369">
        <f>_xlfn.IFNA(VLOOKUP(L369,'Lookup Tables'!$A$2:$B$8,2,FALSE),"")</f>
        <v>9</v>
      </c>
      <c r="N369" t="s">
        <v>1197</v>
      </c>
      <c r="AB369" s="10">
        <f t="shared" si="15"/>
        <v>0</v>
      </c>
      <c r="AC369" s="10" t="str">
        <f t="shared" si="16"/>
        <v>0 - 9%</v>
      </c>
      <c r="AE369" t="str">
        <f t="shared" si="17"/>
        <v/>
      </c>
      <c r="AF369" t="s">
        <v>1197</v>
      </c>
      <c r="AJ369" t="s">
        <v>1498</v>
      </c>
      <c r="AM369" t="s">
        <v>1502</v>
      </c>
      <c r="AN369" t="s">
        <v>1197</v>
      </c>
      <c r="AQ369" t="s">
        <v>1496</v>
      </c>
      <c r="AR369" t="s">
        <v>1479</v>
      </c>
      <c r="AS369" t="s">
        <v>1505</v>
      </c>
      <c r="AT369" t="s">
        <v>1510</v>
      </c>
      <c r="AU369" t="s">
        <v>1518</v>
      </c>
      <c r="BB369">
        <v>0</v>
      </c>
    </row>
    <row r="370" spans="1:54" ht="15">
      <c r="A370">
        <v>11581401368</v>
      </c>
      <c r="B370" t="s">
        <v>1481</v>
      </c>
      <c r="C370" t="s">
        <v>1461</v>
      </c>
      <c r="E370" t="s">
        <v>1472</v>
      </c>
      <c r="F370" t="s">
        <v>129</v>
      </c>
      <c r="G370">
        <v>6</v>
      </c>
      <c r="H370" t="s">
        <v>1491</v>
      </c>
      <c r="I370">
        <v>1</v>
      </c>
      <c r="J370">
        <v>1</v>
      </c>
      <c r="K370">
        <v>0</v>
      </c>
      <c r="L370" t="s">
        <v>1499</v>
      </c>
      <c r="M370">
        <f>_xlfn.IFNA(VLOOKUP(L370,'Lookup Tables'!$A$2:$B$8,2,FALSE),"")</f>
        <v>15</v>
      </c>
      <c r="N370" t="s">
        <v>1197</v>
      </c>
      <c r="AB370" s="10">
        <f t="shared" si="15"/>
        <v>0</v>
      </c>
      <c r="AC370" s="10" t="str">
        <f t="shared" si="16"/>
        <v>0 - 9%</v>
      </c>
      <c r="AE370" t="str">
        <f t="shared" si="17"/>
        <v/>
      </c>
      <c r="AF370" t="s">
        <v>1197</v>
      </c>
      <c r="AJ370" t="s">
        <v>1498</v>
      </c>
      <c r="AM370" t="s">
        <v>1502</v>
      </c>
      <c r="AN370" t="s">
        <v>1197</v>
      </c>
      <c r="AP370" t="s">
        <v>1495</v>
      </c>
      <c r="AY370" t="s">
        <v>1487</v>
      </c>
      <c r="BA370" s="10">
        <v>23.71134021</v>
      </c>
      <c r="BB370">
        <v>0</v>
      </c>
    </row>
    <row r="371" spans="1:54" ht="15">
      <c r="A371">
        <v>11581409168</v>
      </c>
      <c r="B371" t="s">
        <v>1559</v>
      </c>
      <c r="C371" t="s">
        <v>1461</v>
      </c>
      <c r="E371" t="s">
        <v>1472</v>
      </c>
      <c r="F371" t="s">
        <v>129</v>
      </c>
      <c r="G371">
        <v>0</v>
      </c>
      <c r="H371" t="s">
        <v>1497</v>
      </c>
      <c r="I371">
        <v>0</v>
      </c>
      <c r="J371">
        <v>0</v>
      </c>
      <c r="K371">
        <v>1</v>
      </c>
      <c r="L371" t="s">
        <v>1550</v>
      </c>
      <c r="M371">
        <f>_xlfn.IFNA(VLOOKUP(L371,'Lookup Tables'!$A$2:$B$8,2,FALSE),"")</f>
        <v>0</v>
      </c>
      <c r="N371" t="s">
        <v>1197</v>
      </c>
      <c r="AB371" s="10">
        <f t="shared" si="15"/>
        <v>0</v>
      </c>
      <c r="AC371" s="10" t="str">
        <f t="shared" si="16"/>
        <v>0 - 9%</v>
      </c>
      <c r="AE371" t="str">
        <f t="shared" si="17"/>
        <v/>
      </c>
      <c r="AF371" t="s">
        <v>1197</v>
      </c>
      <c r="AJ371" t="s">
        <v>1498</v>
      </c>
      <c r="AM371" t="s">
        <v>1502</v>
      </c>
      <c r="AN371" t="s">
        <v>1197</v>
      </c>
      <c r="AY371" t="s">
        <v>1487</v>
      </c>
      <c r="BA371" s="10">
        <v>0</v>
      </c>
      <c r="BB371">
        <v>0</v>
      </c>
    </row>
    <row r="372" spans="1:54" ht="15">
      <c r="A372">
        <v>11581410948</v>
      </c>
      <c r="B372" t="s">
        <v>1559</v>
      </c>
      <c r="C372" t="s">
        <v>1461</v>
      </c>
      <c r="E372" t="s">
        <v>1216</v>
      </c>
      <c r="F372" t="s">
        <v>117</v>
      </c>
      <c r="G372">
        <v>6</v>
      </c>
      <c r="H372" t="s">
        <v>1491</v>
      </c>
      <c r="I372">
        <v>1</v>
      </c>
      <c r="J372">
        <v>1</v>
      </c>
      <c r="K372">
        <v>2</v>
      </c>
      <c r="L372" t="s">
        <v>1478</v>
      </c>
      <c r="M372" t="str">
        <f>_xlfn.IFNA(VLOOKUP(L372,'Lookup Tables'!$A$2:$B$8,2,FALSE),"")</f>
        <v/>
      </c>
      <c r="N372" t="s">
        <v>1487</v>
      </c>
      <c r="AB372" s="10">
        <f t="shared" si="15"/>
        <v>0</v>
      </c>
      <c r="AC372" s="10" t="str">
        <f t="shared" si="16"/>
        <v>0 - 9%</v>
      </c>
      <c r="AE372" t="str">
        <f t="shared" si="17"/>
        <v/>
      </c>
      <c r="AK372" t="s">
        <v>1478</v>
      </c>
      <c r="AM372" t="s">
        <v>1197</v>
      </c>
      <c r="AN372" t="s">
        <v>1197</v>
      </c>
      <c r="AY372" t="s">
        <v>1487</v>
      </c>
      <c r="BA372" s="10">
        <v>30.10577705</v>
      </c>
      <c r="BB372">
        <v>0</v>
      </c>
    </row>
    <row r="373" spans="1:54" ht="15">
      <c r="A373">
        <v>11581427822</v>
      </c>
      <c r="B373" t="s">
        <v>1506</v>
      </c>
      <c r="C373" t="s">
        <v>1461</v>
      </c>
      <c r="E373" t="s">
        <v>1216</v>
      </c>
      <c r="F373" t="s">
        <v>122</v>
      </c>
      <c r="G373">
        <v>35</v>
      </c>
      <c r="H373" t="s">
        <v>1493</v>
      </c>
      <c r="I373">
        <v>5</v>
      </c>
      <c r="J373">
        <v>1</v>
      </c>
      <c r="K373">
        <v>0</v>
      </c>
      <c r="L373" t="s">
        <v>1483</v>
      </c>
      <c r="M373">
        <f>_xlfn.IFNA(VLOOKUP(L373,'Lookup Tables'!$A$2:$B$8,2,FALSE),"")</f>
        <v>4</v>
      </c>
      <c r="N373" t="s">
        <v>1228</v>
      </c>
      <c r="O373" t="s">
        <v>1475</v>
      </c>
      <c r="P373" t="s">
        <v>1465</v>
      </c>
      <c r="Q373" t="s">
        <v>1466</v>
      </c>
      <c r="R373" t="s">
        <v>1501</v>
      </c>
      <c r="S373" t="s">
        <v>1476</v>
      </c>
      <c r="T373" t="s">
        <v>1467</v>
      </c>
      <c r="U373" t="s">
        <v>1468</v>
      </c>
      <c r="V373" t="s">
        <v>1469</v>
      </c>
      <c r="Z373" t="s">
        <v>1477</v>
      </c>
      <c r="AA373">
        <v>10</v>
      </c>
      <c r="AB373" s="10">
        <f t="shared" si="15"/>
        <v>-10</v>
      </c>
      <c r="AC373" s="10" t="str">
        <f t="shared" si="16"/>
        <v>-10 - -1%</v>
      </c>
      <c r="AD373">
        <v>8000</v>
      </c>
      <c r="AE373">
        <f t="shared" si="17"/>
        <v>-8000</v>
      </c>
      <c r="AF373" t="s">
        <v>1228</v>
      </c>
      <c r="AH373" t="s">
        <v>1489</v>
      </c>
      <c r="AI373" t="s">
        <v>1500</v>
      </c>
      <c r="AM373" t="s">
        <v>1228</v>
      </c>
      <c r="AN373" t="s">
        <v>1228</v>
      </c>
      <c r="AO373" t="s">
        <v>1494</v>
      </c>
      <c r="AY373" t="s">
        <v>1487</v>
      </c>
      <c r="BA373" s="10">
        <v>4.761904762</v>
      </c>
      <c r="BB373">
        <v>0</v>
      </c>
    </row>
    <row r="374" spans="1:54" ht="15">
      <c r="A374">
        <v>11581436437</v>
      </c>
      <c r="B374" t="s">
        <v>1559</v>
      </c>
      <c r="C374" t="s">
        <v>1461</v>
      </c>
      <c r="E374" t="s">
        <v>1472</v>
      </c>
      <c r="F374" t="s">
        <v>129</v>
      </c>
      <c r="G374">
        <v>0</v>
      </c>
      <c r="H374" t="s">
        <v>1497</v>
      </c>
      <c r="I374">
        <v>2</v>
      </c>
      <c r="J374">
        <v>0</v>
      </c>
      <c r="K374">
        <v>0</v>
      </c>
      <c r="L374" t="s">
        <v>1499</v>
      </c>
      <c r="M374">
        <f>_xlfn.IFNA(VLOOKUP(L374,'Lookup Tables'!$A$2:$B$8,2,FALSE),"")</f>
        <v>15</v>
      </c>
      <c r="N374" t="s">
        <v>1197</v>
      </c>
      <c r="AB374" s="10">
        <f t="shared" si="15"/>
        <v>0</v>
      </c>
      <c r="AC374" s="10" t="str">
        <f t="shared" si="16"/>
        <v>0 - 9%</v>
      </c>
      <c r="AE374" t="str">
        <f t="shared" si="17"/>
        <v/>
      </c>
      <c r="AF374" t="s">
        <v>1197</v>
      </c>
      <c r="AJ374" t="s">
        <v>1498</v>
      </c>
      <c r="AM374" t="s">
        <v>1502</v>
      </c>
      <c r="AN374" t="s">
        <v>1197</v>
      </c>
      <c r="AP374" t="s">
        <v>1495</v>
      </c>
      <c r="AZ374" t="s">
        <v>1495</v>
      </c>
      <c r="BA374" s="10">
        <v>15.67656766</v>
      </c>
      <c r="BB374">
        <v>0</v>
      </c>
    </row>
    <row r="375" spans="1:54" ht="15">
      <c r="A375">
        <v>11581453239</v>
      </c>
      <c r="B375" t="s">
        <v>1559</v>
      </c>
      <c r="C375" t="s">
        <v>1461</v>
      </c>
      <c r="E375" t="s">
        <v>1472</v>
      </c>
      <c r="F375" t="s">
        <v>129</v>
      </c>
      <c r="G375">
        <v>0</v>
      </c>
      <c r="H375" t="s">
        <v>1497</v>
      </c>
      <c r="I375">
        <v>0</v>
      </c>
      <c r="J375">
        <v>5</v>
      </c>
      <c r="K375">
        <v>0</v>
      </c>
      <c r="L375" t="s">
        <v>1499</v>
      </c>
      <c r="M375">
        <f>_xlfn.IFNA(VLOOKUP(L375,'Lookup Tables'!$A$2:$B$8,2,FALSE),"")</f>
        <v>15</v>
      </c>
      <c r="N375" t="s">
        <v>1487</v>
      </c>
      <c r="AB375" s="10">
        <f t="shared" si="15"/>
        <v>0</v>
      </c>
      <c r="AC375" s="10" t="str">
        <f t="shared" si="16"/>
        <v>0 - 9%</v>
      </c>
      <c r="AE375" t="str">
        <f t="shared" si="17"/>
        <v/>
      </c>
      <c r="AF375" t="s">
        <v>1228</v>
      </c>
      <c r="AH375" t="s">
        <v>1489</v>
      </c>
      <c r="AM375" t="s">
        <v>1197</v>
      </c>
      <c r="AN375" t="s">
        <v>1197</v>
      </c>
      <c r="AV375" t="s">
        <v>1480</v>
      </c>
      <c r="BA375" s="10">
        <v>27.97619048</v>
      </c>
      <c r="BB375">
        <v>0</v>
      </c>
    </row>
    <row r="376" spans="1:54" ht="15">
      <c r="A376">
        <v>11581470623</v>
      </c>
      <c r="B376" t="s">
        <v>1599</v>
      </c>
      <c r="C376" t="s">
        <v>1461</v>
      </c>
      <c r="E376" t="s">
        <v>1216</v>
      </c>
      <c r="F376" t="s">
        <v>117</v>
      </c>
      <c r="G376">
        <v>30</v>
      </c>
      <c r="H376" t="s">
        <v>1463</v>
      </c>
      <c r="I376">
        <v>1</v>
      </c>
      <c r="J376">
        <v>0</v>
      </c>
      <c r="K376">
        <v>1</v>
      </c>
      <c r="L376" t="s">
        <v>1478</v>
      </c>
      <c r="M376" t="str">
        <f>_xlfn.IFNA(VLOOKUP(L376,'Lookup Tables'!$A$2:$B$8,2,FALSE),"")</f>
        <v/>
      </c>
      <c r="N376" t="s">
        <v>1197</v>
      </c>
      <c r="AB376" s="10">
        <f t="shared" si="15"/>
        <v>0</v>
      </c>
      <c r="AC376" s="10" t="str">
        <f t="shared" si="16"/>
        <v>0 - 9%</v>
      </c>
      <c r="AE376" t="str">
        <f t="shared" si="17"/>
        <v/>
      </c>
      <c r="AF376" t="s">
        <v>1228</v>
      </c>
      <c r="AH376" t="s">
        <v>1489</v>
      </c>
      <c r="AM376" t="s">
        <v>1197</v>
      </c>
      <c r="AN376" t="s">
        <v>1197</v>
      </c>
      <c r="AY376" t="s">
        <v>1487</v>
      </c>
      <c r="BA376" s="10">
        <v>27.97731569</v>
      </c>
      <c r="BB376">
        <v>0</v>
      </c>
    </row>
    <row r="377" spans="1:54" ht="15">
      <c r="A377">
        <v>11581493814</v>
      </c>
      <c r="B377" t="s">
        <v>1559</v>
      </c>
      <c r="C377" t="s">
        <v>1461</v>
      </c>
      <c r="E377" t="s">
        <v>1216</v>
      </c>
      <c r="F377" t="s">
        <v>144</v>
      </c>
      <c r="G377">
        <v>50</v>
      </c>
      <c r="H377" t="s">
        <v>1473</v>
      </c>
      <c r="I377">
        <v>21</v>
      </c>
      <c r="J377">
        <v>0</v>
      </c>
      <c r="K377">
        <v>1</v>
      </c>
      <c r="L377" t="s">
        <v>1483</v>
      </c>
      <c r="M377">
        <f>_xlfn.IFNA(VLOOKUP(L377,'Lookup Tables'!$A$2:$B$8,2,FALSE),"")</f>
        <v>4</v>
      </c>
      <c r="N377" t="s">
        <v>1228</v>
      </c>
      <c r="O377" t="s">
        <v>1475</v>
      </c>
      <c r="P377" t="s">
        <v>1465</v>
      </c>
      <c r="Q377" t="s">
        <v>1466</v>
      </c>
      <c r="R377" t="s">
        <v>1501</v>
      </c>
      <c r="S377" t="s">
        <v>1476</v>
      </c>
      <c r="T377" t="s">
        <v>1467</v>
      </c>
      <c r="U377" t="s">
        <v>1468</v>
      </c>
      <c r="V377" t="s">
        <v>1469</v>
      </c>
      <c r="Z377" t="s">
        <v>1477</v>
      </c>
      <c r="AA377">
        <v>10</v>
      </c>
      <c r="AB377" s="10">
        <f t="shared" si="15"/>
        <v>-10</v>
      </c>
      <c r="AC377" s="10" t="str">
        <f t="shared" si="16"/>
        <v>-10 - -1%</v>
      </c>
      <c r="AD377">
        <v>30000</v>
      </c>
      <c r="AE377">
        <f t="shared" si="17"/>
        <v>-30000</v>
      </c>
      <c r="AF377" t="s">
        <v>1228</v>
      </c>
      <c r="AG377" t="s">
        <v>1485</v>
      </c>
      <c r="AH377" t="s">
        <v>1489</v>
      </c>
      <c r="AI377" t="s">
        <v>1500</v>
      </c>
      <c r="AM377" t="s">
        <v>1228</v>
      </c>
      <c r="AN377" t="s">
        <v>1197</v>
      </c>
      <c r="AR377" t="s">
        <v>1479</v>
      </c>
      <c r="AS377" t="s">
        <v>1505</v>
      </c>
      <c r="AW377" t="s">
        <v>1511</v>
      </c>
      <c r="BA377" s="10">
        <v>32.21798499</v>
      </c>
      <c r="BB377">
        <v>0</v>
      </c>
    </row>
    <row r="378" spans="1:54" ht="15">
      <c r="A378">
        <v>11581494805</v>
      </c>
      <c r="B378" t="s">
        <v>1506</v>
      </c>
      <c r="C378" t="s">
        <v>1461</v>
      </c>
      <c r="E378" t="s">
        <v>1216</v>
      </c>
      <c r="F378" t="s">
        <v>117</v>
      </c>
      <c r="I378">
        <v>2</v>
      </c>
      <c r="J378">
        <v>3</v>
      </c>
      <c r="K378">
        <v>0</v>
      </c>
      <c r="L378" t="s">
        <v>1488</v>
      </c>
      <c r="M378" t="str">
        <f>_xlfn.IFNA(VLOOKUP(L378,'Lookup Tables'!$A$2:$B$8,2,FALSE),"")</f>
        <v/>
      </c>
      <c r="N378" t="s">
        <v>1487</v>
      </c>
      <c r="AB378" s="10">
        <f t="shared" si="15"/>
        <v>0</v>
      </c>
      <c r="AC378" s="10" t="str">
        <f t="shared" si="16"/>
        <v>0 - 9%</v>
      </c>
      <c r="AE378" t="str">
        <f t="shared" si="17"/>
        <v/>
      </c>
      <c r="AF378" t="s">
        <v>1228</v>
      </c>
      <c r="AG378" t="s">
        <v>1485</v>
      </c>
      <c r="AM378" t="s">
        <v>1197</v>
      </c>
      <c r="AN378" t="s">
        <v>1197</v>
      </c>
      <c r="AQ378" t="s">
        <v>1496</v>
      </c>
      <c r="AR378" t="s">
        <v>1479</v>
      </c>
      <c r="AV378" t="s">
        <v>1480</v>
      </c>
      <c r="BA378" s="10">
        <v>30.0660793</v>
      </c>
      <c r="BB378">
        <v>0</v>
      </c>
    </row>
    <row r="379" spans="1:54" ht="15">
      <c r="A379">
        <v>11581508345</v>
      </c>
      <c r="B379" t="s">
        <v>1471</v>
      </c>
      <c r="C379" t="s">
        <v>1461</v>
      </c>
      <c r="E379" t="s">
        <v>1216</v>
      </c>
      <c r="F379" t="s">
        <v>117</v>
      </c>
      <c r="G379">
        <v>20</v>
      </c>
      <c r="H379" t="s">
        <v>1482</v>
      </c>
      <c r="I379">
        <v>6</v>
      </c>
      <c r="J379">
        <v>1</v>
      </c>
      <c r="K379">
        <v>0</v>
      </c>
      <c r="L379" t="s">
        <v>1474</v>
      </c>
      <c r="M379">
        <f>_xlfn.IFNA(VLOOKUP(L379,'Lookup Tables'!$A$2:$B$8,2,FALSE),"")</f>
        <v>9</v>
      </c>
      <c r="N379" t="s">
        <v>1228</v>
      </c>
      <c r="O379" t="s">
        <v>1475</v>
      </c>
      <c r="R379" t="s">
        <v>1501</v>
      </c>
      <c r="S379" t="s">
        <v>1476</v>
      </c>
      <c r="T379" t="s">
        <v>1467</v>
      </c>
      <c r="U379" t="s">
        <v>1468</v>
      </c>
      <c r="V379" t="s">
        <v>1469</v>
      </c>
      <c r="Z379" t="s">
        <v>1477</v>
      </c>
      <c r="AA379">
        <v>13</v>
      </c>
      <c r="AB379" s="10">
        <f t="shared" si="15"/>
        <v>-13</v>
      </c>
      <c r="AC379" s="10" t="str">
        <f t="shared" si="16"/>
        <v>-20 - -11%</v>
      </c>
      <c r="AE379" t="str">
        <f t="shared" si="17"/>
        <v/>
      </c>
      <c r="AF379" t="s">
        <v>1228</v>
      </c>
      <c r="AL379" t="s">
        <v>1524</v>
      </c>
      <c r="AM379" t="s">
        <v>1197</v>
      </c>
      <c r="AN379" t="s">
        <v>1197</v>
      </c>
      <c r="AP379" t="s">
        <v>1543</v>
      </c>
      <c r="AZ379" t="s">
        <v>1527</v>
      </c>
      <c r="BA379" s="10">
        <v>5.73372206</v>
      </c>
      <c r="BB379">
        <v>0</v>
      </c>
    </row>
    <row r="380" spans="1:54" ht="15">
      <c r="A380">
        <v>11581518228</v>
      </c>
      <c r="B380" t="s">
        <v>1559</v>
      </c>
      <c r="C380" t="s">
        <v>1461</v>
      </c>
      <c r="E380" t="s">
        <v>1472</v>
      </c>
      <c r="F380" t="s">
        <v>129</v>
      </c>
      <c r="G380">
        <v>0</v>
      </c>
      <c r="H380" t="s">
        <v>1497</v>
      </c>
      <c r="I380">
        <v>0</v>
      </c>
      <c r="J380">
        <v>4</v>
      </c>
      <c r="K380">
        <v>0</v>
      </c>
      <c r="L380" t="s">
        <v>1499</v>
      </c>
      <c r="M380">
        <f>_xlfn.IFNA(VLOOKUP(L380,'Lookup Tables'!$A$2:$B$8,2,FALSE),"")</f>
        <v>15</v>
      </c>
      <c r="N380" t="s">
        <v>1228</v>
      </c>
      <c r="O380" t="s">
        <v>1475</v>
      </c>
      <c r="P380" t="s">
        <v>1465</v>
      </c>
      <c r="Q380" t="s">
        <v>1466</v>
      </c>
      <c r="S380" t="s">
        <v>1476</v>
      </c>
      <c r="T380" t="s">
        <v>1467</v>
      </c>
      <c r="U380" t="s">
        <v>1468</v>
      </c>
      <c r="V380" t="s">
        <v>1469</v>
      </c>
      <c r="Z380" t="s">
        <v>1477</v>
      </c>
      <c r="AA380">
        <v>10</v>
      </c>
      <c r="AB380" s="10">
        <f t="shared" si="15"/>
        <v>-10</v>
      </c>
      <c r="AC380" s="10" t="str">
        <f t="shared" si="16"/>
        <v>-10 - -1%</v>
      </c>
      <c r="AD380">
        <v>700</v>
      </c>
      <c r="AE380">
        <f t="shared" si="17"/>
        <v>-700</v>
      </c>
      <c r="AF380" t="s">
        <v>1228</v>
      </c>
      <c r="AH380" t="s">
        <v>1489</v>
      </c>
      <c r="AM380" t="s">
        <v>1197</v>
      </c>
      <c r="AN380" t="s">
        <v>1487</v>
      </c>
      <c r="AT380" t="s">
        <v>1510</v>
      </c>
      <c r="BA380" s="10">
        <v>0</v>
      </c>
      <c r="BB380">
        <v>0</v>
      </c>
    </row>
    <row r="381" spans="1:54" ht="15">
      <c r="A381">
        <v>11581520549</v>
      </c>
      <c r="B381" t="s">
        <v>1513</v>
      </c>
      <c r="C381" t="s">
        <v>1461</v>
      </c>
      <c r="E381" t="s">
        <v>1472</v>
      </c>
      <c r="F381" t="s">
        <v>117</v>
      </c>
      <c r="G381">
        <v>0</v>
      </c>
      <c r="H381" t="s">
        <v>1497</v>
      </c>
      <c r="I381">
        <v>1</v>
      </c>
      <c r="J381">
        <v>3</v>
      </c>
      <c r="K381">
        <v>0</v>
      </c>
      <c r="L381" t="s">
        <v>1474</v>
      </c>
      <c r="M381">
        <f>_xlfn.IFNA(VLOOKUP(L381,'Lookup Tables'!$A$2:$B$8,2,FALSE),"")</f>
        <v>9</v>
      </c>
      <c r="N381" t="s">
        <v>1228</v>
      </c>
      <c r="Q381" t="s">
        <v>1466</v>
      </c>
      <c r="R381" t="s">
        <v>1501</v>
      </c>
      <c r="S381" t="s">
        <v>1476</v>
      </c>
      <c r="T381" t="s">
        <v>1467</v>
      </c>
      <c r="U381" t="s">
        <v>1468</v>
      </c>
      <c r="Z381" t="s">
        <v>1477</v>
      </c>
      <c r="AA381">
        <v>35</v>
      </c>
      <c r="AB381" s="10">
        <f t="shared" si="15"/>
        <v>-35</v>
      </c>
      <c r="AC381" s="10" t="str">
        <f t="shared" si="16"/>
        <v>-40 - -31%</v>
      </c>
      <c r="AD381">
        <v>20000</v>
      </c>
      <c r="AE381">
        <f t="shared" si="17"/>
        <v>-20000</v>
      </c>
      <c r="AF381" t="s">
        <v>1197</v>
      </c>
      <c r="AJ381" t="s">
        <v>1498</v>
      </c>
      <c r="AM381" t="s">
        <v>1502</v>
      </c>
      <c r="AN381" t="s">
        <v>1228</v>
      </c>
      <c r="AO381" t="s">
        <v>1558</v>
      </c>
      <c r="AR381" t="s">
        <v>1479</v>
      </c>
      <c r="AU381" t="s">
        <v>1518</v>
      </c>
      <c r="AV381" t="s">
        <v>1480</v>
      </c>
      <c r="AX381" t="s">
        <v>1512</v>
      </c>
      <c r="BA381" s="10">
        <v>55.20574</v>
      </c>
      <c r="BB381">
        <v>0</v>
      </c>
    </row>
    <row r="382" spans="1:54" ht="15">
      <c r="A382">
        <v>11581547646</v>
      </c>
      <c r="B382" t="s">
        <v>1481</v>
      </c>
      <c r="C382" t="s">
        <v>1461</v>
      </c>
      <c r="E382" t="s">
        <v>1216</v>
      </c>
      <c r="F382" t="s">
        <v>117</v>
      </c>
      <c r="G382">
        <v>15</v>
      </c>
      <c r="H382" t="s">
        <v>1482</v>
      </c>
      <c r="I382">
        <v>4</v>
      </c>
      <c r="J382">
        <v>1</v>
      </c>
      <c r="K382">
        <v>0</v>
      </c>
      <c r="L382" t="s">
        <v>1499</v>
      </c>
      <c r="M382">
        <f>_xlfn.IFNA(VLOOKUP(L382,'Lookup Tables'!$A$2:$B$8,2,FALSE),"")</f>
        <v>15</v>
      </c>
      <c r="N382" t="s">
        <v>1228</v>
      </c>
      <c r="W382" t="s">
        <v>1503</v>
      </c>
      <c r="Z382" t="s">
        <v>1477</v>
      </c>
      <c r="AA382">
        <v>5</v>
      </c>
      <c r="AB382" s="10">
        <f t="shared" si="15"/>
        <v>-5</v>
      </c>
      <c r="AC382" s="10" t="str">
        <f t="shared" si="16"/>
        <v>-10 - -1%</v>
      </c>
      <c r="AD382">
        <v>20100</v>
      </c>
      <c r="AE382">
        <f t="shared" si="17"/>
        <v>-20100</v>
      </c>
      <c r="AF382" t="s">
        <v>1228</v>
      </c>
      <c r="AH382" t="s">
        <v>1489</v>
      </c>
      <c r="AM382" t="s">
        <v>1197</v>
      </c>
      <c r="AN382" t="s">
        <v>1197</v>
      </c>
      <c r="AY382" t="s">
        <v>1487</v>
      </c>
      <c r="BA382" s="10">
        <v>28.42377261</v>
      </c>
      <c r="BB382">
        <v>0</v>
      </c>
    </row>
    <row r="383" spans="1:54" ht="15">
      <c r="A383">
        <v>11581565612</v>
      </c>
      <c r="B383" t="s">
        <v>1603</v>
      </c>
      <c r="C383" t="s">
        <v>1461</v>
      </c>
      <c r="E383" t="s">
        <v>1216</v>
      </c>
      <c r="F383" t="s">
        <v>117</v>
      </c>
      <c r="G383">
        <v>20</v>
      </c>
      <c r="H383" t="s">
        <v>1482</v>
      </c>
      <c r="I383">
        <v>4</v>
      </c>
      <c r="J383">
        <v>1</v>
      </c>
      <c r="K383">
        <v>0</v>
      </c>
      <c r="L383" t="s">
        <v>1488</v>
      </c>
      <c r="M383" t="str">
        <f>_xlfn.IFNA(VLOOKUP(L383,'Lookup Tables'!$A$2:$B$8,2,FALSE),"")</f>
        <v/>
      </c>
      <c r="N383" t="s">
        <v>1197</v>
      </c>
      <c r="AB383" s="10">
        <f t="shared" si="15"/>
        <v>0</v>
      </c>
      <c r="AC383" s="10" t="str">
        <f t="shared" si="16"/>
        <v>0 - 9%</v>
      </c>
      <c r="AE383" t="str">
        <f t="shared" si="17"/>
        <v/>
      </c>
      <c r="AF383" t="s">
        <v>1228</v>
      </c>
      <c r="AH383" t="s">
        <v>1489</v>
      </c>
      <c r="AI383" t="s">
        <v>1500</v>
      </c>
      <c r="AM383" t="s">
        <v>1197</v>
      </c>
      <c r="AN383" t="s">
        <v>1197</v>
      </c>
      <c r="AY383" t="s">
        <v>1487</v>
      </c>
      <c r="BA383" s="10">
        <v>0.332594235</v>
      </c>
      <c r="BB383">
        <v>0</v>
      </c>
    </row>
    <row r="384" spans="1:54" ht="15">
      <c r="A384">
        <v>11581649743</v>
      </c>
      <c r="B384" t="s">
        <v>1513</v>
      </c>
      <c r="C384" t="s">
        <v>1461</v>
      </c>
      <c r="E384" t="s">
        <v>1472</v>
      </c>
      <c r="F384" t="s">
        <v>129</v>
      </c>
      <c r="G384">
        <v>0</v>
      </c>
      <c r="H384" t="s">
        <v>1497</v>
      </c>
      <c r="I384">
        <v>0</v>
      </c>
      <c r="J384">
        <v>0</v>
      </c>
      <c r="K384">
        <v>0</v>
      </c>
      <c r="L384" t="s">
        <v>1550</v>
      </c>
      <c r="M384">
        <f>_xlfn.IFNA(VLOOKUP(L384,'Lookup Tables'!$A$2:$B$8,2,FALSE),"")</f>
        <v>0</v>
      </c>
      <c r="N384" t="s">
        <v>1487</v>
      </c>
      <c r="AB384" s="10">
        <f t="shared" si="15"/>
        <v>0</v>
      </c>
      <c r="AC384" s="10" t="str">
        <f t="shared" si="16"/>
        <v>0 - 9%</v>
      </c>
      <c r="AE384" t="str">
        <f t="shared" si="17"/>
        <v/>
      </c>
      <c r="AF384" t="s">
        <v>1197</v>
      </c>
      <c r="AJ384" t="s">
        <v>1498</v>
      </c>
      <c r="AM384" t="s">
        <v>1502</v>
      </c>
      <c r="AN384" t="s">
        <v>1487</v>
      </c>
      <c r="AP384" t="s">
        <v>1495</v>
      </c>
      <c r="AS384" t="s">
        <v>1505</v>
      </c>
      <c r="AU384" t="s">
        <v>1518</v>
      </c>
      <c r="AV384" t="s">
        <v>1480</v>
      </c>
      <c r="BA384" s="10">
        <v>48.12006</v>
      </c>
      <c r="BB384">
        <v>0</v>
      </c>
    </row>
    <row r="385" spans="1:54" ht="15">
      <c r="A385">
        <v>11581651405</v>
      </c>
      <c r="B385" t="s">
        <v>1513</v>
      </c>
      <c r="C385" t="s">
        <v>1461</v>
      </c>
      <c r="E385" t="s">
        <v>1472</v>
      </c>
      <c r="F385" t="s">
        <v>129</v>
      </c>
      <c r="G385">
        <v>2</v>
      </c>
      <c r="H385" t="s">
        <v>1491</v>
      </c>
      <c r="I385">
        <v>1</v>
      </c>
      <c r="J385">
        <v>2</v>
      </c>
      <c r="K385">
        <v>0</v>
      </c>
      <c r="L385" t="s">
        <v>1550</v>
      </c>
      <c r="M385">
        <f>_xlfn.IFNA(VLOOKUP(L385,'Lookup Tables'!$A$2:$B$8,2,FALSE),"")</f>
        <v>0</v>
      </c>
      <c r="N385" t="s">
        <v>1228</v>
      </c>
      <c r="S385" t="s">
        <v>1476</v>
      </c>
      <c r="T385" t="s">
        <v>1467</v>
      </c>
      <c r="U385" t="s">
        <v>1468</v>
      </c>
      <c r="Z385" t="s">
        <v>1523</v>
      </c>
      <c r="AA385">
        <v>0</v>
      </c>
      <c r="AB385" s="10">
        <f t="shared" si="15"/>
        <v>0</v>
      </c>
      <c r="AC385" s="10" t="str">
        <f t="shared" si="16"/>
        <v>0 - 9%</v>
      </c>
      <c r="AD385">
        <v>0</v>
      </c>
      <c r="AE385">
        <f t="shared" si="17"/>
        <v>0</v>
      </c>
      <c r="AF385" t="s">
        <v>1197</v>
      </c>
      <c r="AJ385" t="s">
        <v>1498</v>
      </c>
      <c r="AM385" t="s">
        <v>1502</v>
      </c>
      <c r="AN385" t="s">
        <v>1487</v>
      </c>
      <c r="AP385" t="s">
        <v>1495</v>
      </c>
      <c r="AQ385" t="s">
        <v>1496</v>
      </c>
      <c r="AR385" t="s">
        <v>1479</v>
      </c>
      <c r="AT385" t="s">
        <v>1510</v>
      </c>
      <c r="AV385" t="s">
        <v>1480</v>
      </c>
      <c r="BA385" s="10">
        <v>36.65331</v>
      </c>
      <c r="BB385">
        <v>0</v>
      </c>
    </row>
    <row r="386" spans="1:54" ht="15">
      <c r="A386">
        <v>11581667541</v>
      </c>
      <c r="B386" t="s">
        <v>1595</v>
      </c>
      <c r="C386" t="s">
        <v>1461</v>
      </c>
      <c r="E386" t="s">
        <v>1216</v>
      </c>
      <c r="F386" t="s">
        <v>117</v>
      </c>
      <c r="G386">
        <v>10</v>
      </c>
      <c r="H386" t="s">
        <v>1491</v>
      </c>
      <c r="I386">
        <v>3</v>
      </c>
      <c r="J386">
        <v>0</v>
      </c>
      <c r="K386">
        <v>0</v>
      </c>
      <c r="L386" t="s">
        <v>1488</v>
      </c>
      <c r="M386" t="str">
        <f>_xlfn.IFNA(VLOOKUP(L386,'Lookup Tables'!$A$2:$B$8,2,FALSE),"")</f>
        <v/>
      </c>
      <c r="N386" t="s">
        <v>1487</v>
      </c>
      <c r="AB386" s="10">
        <f aca="true" t="shared" si="18" ref="AB386:AB449">IF(AND(Z386="Decrease",AA386&lt;&gt;""),-AA386,IF(AND(ISBLANK(AA386),OR(N386="No",N386="Not Sure",Z386="No change")),0,IF(ISBLANK(AA386),"",AA386)))</f>
        <v>0</v>
      </c>
      <c r="AC386" s="10" t="str">
        <f aca="true" t="shared" si="19" ref="AC386:AC449">_xlfn.IFERROR(_XLFN.CONCAT(_xlfn.FLOOR.MATH(AB386,10)," - ",_xlfn.FLOOR.MATH(AB386+10,10)-1,"%"),"")</f>
        <v>0 - 9%</v>
      </c>
      <c r="AE386" t="str">
        <f aca="true" t="shared" si="20" ref="AE386:AE449">IF(ISBLANK(AD386),"",IF(Z386="Decrease",-AD386,AD386))</f>
        <v/>
      </c>
      <c r="AF386" t="s">
        <v>1228</v>
      </c>
      <c r="AG386" t="s">
        <v>1485</v>
      </c>
      <c r="AH386" t="s">
        <v>1489</v>
      </c>
      <c r="AI386" t="s">
        <v>1500</v>
      </c>
      <c r="AM386" t="s">
        <v>1197</v>
      </c>
      <c r="AN386" t="s">
        <v>1197</v>
      </c>
      <c r="AY386" t="s">
        <v>1487</v>
      </c>
      <c r="BA386" s="10">
        <v>11.49068323</v>
      </c>
      <c r="BB386">
        <v>0</v>
      </c>
    </row>
    <row r="387" spans="1:54" ht="15">
      <c r="A387">
        <v>11581740304</v>
      </c>
      <c r="B387" t="s">
        <v>1559</v>
      </c>
      <c r="C387" t="s">
        <v>1336</v>
      </c>
      <c r="E387" t="s">
        <v>1472</v>
      </c>
      <c r="F387" t="s">
        <v>117</v>
      </c>
      <c r="I387">
        <v>0</v>
      </c>
      <c r="J387">
        <v>0</v>
      </c>
      <c r="K387">
        <v>1</v>
      </c>
      <c r="L387" t="s">
        <v>1474</v>
      </c>
      <c r="M387">
        <f>_xlfn.IFNA(VLOOKUP(L387,'Lookup Tables'!$A$2:$B$8,2,FALSE),"")</f>
        <v>9</v>
      </c>
      <c r="N387" t="s">
        <v>1228</v>
      </c>
      <c r="O387" t="s">
        <v>1475</v>
      </c>
      <c r="Q387" t="s">
        <v>1466</v>
      </c>
      <c r="Y387" t="s">
        <v>1484</v>
      </c>
      <c r="Z387" t="s">
        <v>1523</v>
      </c>
      <c r="AA387">
        <v>0</v>
      </c>
      <c r="AB387" s="10">
        <f t="shared" si="18"/>
        <v>0</v>
      </c>
      <c r="AC387" s="10" t="str">
        <f t="shared" si="19"/>
        <v>0 - 9%</v>
      </c>
      <c r="AD387">
        <v>0</v>
      </c>
      <c r="AE387">
        <f t="shared" si="20"/>
        <v>0</v>
      </c>
      <c r="AF387" t="s">
        <v>1197</v>
      </c>
      <c r="AJ387" t="s">
        <v>1498</v>
      </c>
      <c r="AM387" t="s">
        <v>1502</v>
      </c>
      <c r="AN387" t="s">
        <v>1197</v>
      </c>
      <c r="AY387" t="s">
        <v>1487</v>
      </c>
      <c r="BA387" s="10">
        <v>15.67656766</v>
      </c>
      <c r="BB387">
        <v>0</v>
      </c>
    </row>
    <row r="388" spans="1:54" ht="15">
      <c r="A388">
        <v>11581742029</v>
      </c>
      <c r="B388" t="s">
        <v>1559</v>
      </c>
      <c r="C388" t="s">
        <v>1461</v>
      </c>
      <c r="E388" t="s">
        <v>1216</v>
      </c>
      <c r="F388" t="s">
        <v>117</v>
      </c>
      <c r="G388">
        <v>8</v>
      </c>
      <c r="H388" t="s">
        <v>1491</v>
      </c>
      <c r="I388">
        <v>6</v>
      </c>
      <c r="J388">
        <v>1</v>
      </c>
      <c r="K388">
        <v>1</v>
      </c>
      <c r="L388" t="s">
        <v>1488</v>
      </c>
      <c r="M388" t="str">
        <f>_xlfn.IFNA(VLOOKUP(L388,'Lookup Tables'!$A$2:$B$8,2,FALSE),"")</f>
        <v/>
      </c>
      <c r="N388" t="s">
        <v>1228</v>
      </c>
      <c r="O388" t="s">
        <v>1475</v>
      </c>
      <c r="P388" t="s">
        <v>1465</v>
      </c>
      <c r="Q388" t="s">
        <v>1466</v>
      </c>
      <c r="R388" t="s">
        <v>1501</v>
      </c>
      <c r="S388" t="s">
        <v>1476</v>
      </c>
      <c r="T388" t="s">
        <v>1467</v>
      </c>
      <c r="U388" t="s">
        <v>1468</v>
      </c>
      <c r="V388" t="s">
        <v>1469</v>
      </c>
      <c r="Z388" t="s">
        <v>1523</v>
      </c>
      <c r="AA388">
        <v>0</v>
      </c>
      <c r="AB388" s="10">
        <f t="shared" si="18"/>
        <v>0</v>
      </c>
      <c r="AC388" s="10" t="str">
        <f t="shared" si="19"/>
        <v>0 - 9%</v>
      </c>
      <c r="AD388">
        <v>0</v>
      </c>
      <c r="AE388">
        <f t="shared" si="20"/>
        <v>0</v>
      </c>
      <c r="AF388" t="s">
        <v>1228</v>
      </c>
      <c r="AH388" t="s">
        <v>1489</v>
      </c>
      <c r="AI388" t="s">
        <v>1500</v>
      </c>
      <c r="AL388" t="s">
        <v>1515</v>
      </c>
      <c r="AM388" t="s">
        <v>1502</v>
      </c>
      <c r="AN388" t="s">
        <v>1197</v>
      </c>
      <c r="AP388" t="s">
        <v>1551</v>
      </c>
      <c r="AT388" t="s">
        <v>1510</v>
      </c>
      <c r="AU388" t="s">
        <v>1518</v>
      </c>
      <c r="AZ388" t="s">
        <v>1579</v>
      </c>
      <c r="BA388" s="10">
        <v>23.25878594</v>
      </c>
      <c r="BB388">
        <v>0</v>
      </c>
    </row>
    <row r="389" spans="1:54" ht="15">
      <c r="A389">
        <v>11581827184</v>
      </c>
      <c r="B389" t="s">
        <v>1608</v>
      </c>
      <c r="C389" t="s">
        <v>1461</v>
      </c>
      <c r="E389" t="s">
        <v>1472</v>
      </c>
      <c r="F389" t="s">
        <v>129</v>
      </c>
      <c r="G389">
        <v>0</v>
      </c>
      <c r="H389" t="s">
        <v>1497</v>
      </c>
      <c r="I389">
        <v>1</v>
      </c>
      <c r="J389">
        <v>1</v>
      </c>
      <c r="K389">
        <v>0</v>
      </c>
      <c r="L389" t="s">
        <v>1474</v>
      </c>
      <c r="M389">
        <f>_xlfn.IFNA(VLOOKUP(L389,'Lookup Tables'!$A$2:$B$8,2,FALSE),"")</f>
        <v>9</v>
      </c>
      <c r="N389" t="s">
        <v>1487</v>
      </c>
      <c r="AB389" s="10">
        <f t="shared" si="18"/>
        <v>0</v>
      </c>
      <c r="AC389" s="10" t="str">
        <f t="shared" si="19"/>
        <v>0 - 9%</v>
      </c>
      <c r="AE389" t="str">
        <f t="shared" si="20"/>
        <v/>
      </c>
      <c r="AF389" t="s">
        <v>1197</v>
      </c>
      <c r="AJ389" t="s">
        <v>1498</v>
      </c>
      <c r="AM389" t="s">
        <v>1502</v>
      </c>
      <c r="AN389" t="s">
        <v>1197</v>
      </c>
      <c r="AZ389" t="s">
        <v>1609</v>
      </c>
      <c r="BA389" s="10">
        <v>14.7761666</v>
      </c>
      <c r="BB389">
        <v>0</v>
      </c>
    </row>
    <row r="390" spans="1:54" ht="15">
      <c r="A390">
        <v>11581853158</v>
      </c>
      <c r="B390" t="s">
        <v>1513</v>
      </c>
      <c r="C390" t="s">
        <v>1461</v>
      </c>
      <c r="E390" t="s">
        <v>1472</v>
      </c>
      <c r="F390" t="s">
        <v>129</v>
      </c>
      <c r="G390">
        <v>0</v>
      </c>
      <c r="H390" t="s">
        <v>1497</v>
      </c>
      <c r="L390" t="s">
        <v>1474</v>
      </c>
      <c r="M390">
        <f>_xlfn.IFNA(VLOOKUP(L390,'Lookup Tables'!$A$2:$B$8,2,FALSE),"")</f>
        <v>9</v>
      </c>
      <c r="N390" t="s">
        <v>1228</v>
      </c>
      <c r="Q390" t="s">
        <v>1466</v>
      </c>
      <c r="Z390" t="s">
        <v>1477</v>
      </c>
      <c r="AA390">
        <v>20</v>
      </c>
      <c r="AB390" s="10">
        <f t="shared" si="18"/>
        <v>-20</v>
      </c>
      <c r="AC390" s="10" t="str">
        <f t="shared" si="19"/>
        <v>-20 - -11%</v>
      </c>
      <c r="AD390">
        <v>250</v>
      </c>
      <c r="AE390">
        <f t="shared" si="20"/>
        <v>-250</v>
      </c>
      <c r="AF390" t="s">
        <v>1197</v>
      </c>
      <c r="AJ390" t="s">
        <v>1498</v>
      </c>
      <c r="AM390" t="s">
        <v>1502</v>
      </c>
      <c r="AN390" t="s">
        <v>1197</v>
      </c>
      <c r="AS390" t="s">
        <v>1505</v>
      </c>
      <c r="BA390" s="10">
        <v>39.08368</v>
      </c>
      <c r="BB390">
        <v>0</v>
      </c>
    </row>
    <row r="391" spans="1:54" ht="15">
      <c r="A391">
        <v>11581858626</v>
      </c>
      <c r="B391" t="s">
        <v>1513</v>
      </c>
      <c r="C391" t="s">
        <v>1461</v>
      </c>
      <c r="E391" t="s">
        <v>1472</v>
      </c>
      <c r="F391" t="s">
        <v>129</v>
      </c>
      <c r="G391">
        <v>100</v>
      </c>
      <c r="H391" t="s">
        <v>1544</v>
      </c>
      <c r="I391">
        <v>0</v>
      </c>
      <c r="J391">
        <v>0</v>
      </c>
      <c r="K391">
        <v>0</v>
      </c>
      <c r="L391" t="s">
        <v>1483</v>
      </c>
      <c r="M391">
        <f>_xlfn.IFNA(VLOOKUP(L391,'Lookup Tables'!$A$2:$B$8,2,FALSE),"")</f>
        <v>4</v>
      </c>
      <c r="N391" t="s">
        <v>1228</v>
      </c>
      <c r="R391" t="s">
        <v>1501</v>
      </c>
      <c r="S391" t="s">
        <v>1476</v>
      </c>
      <c r="T391" t="s">
        <v>1467</v>
      </c>
      <c r="U391" t="s">
        <v>1468</v>
      </c>
      <c r="V391" t="s">
        <v>1469</v>
      </c>
      <c r="Z391" t="s">
        <v>1477</v>
      </c>
      <c r="AA391">
        <v>40</v>
      </c>
      <c r="AB391" s="10">
        <f t="shared" si="18"/>
        <v>-40</v>
      </c>
      <c r="AC391" s="10" t="str">
        <f t="shared" si="19"/>
        <v>-40 - -31%</v>
      </c>
      <c r="AD391">
        <v>800</v>
      </c>
      <c r="AE391">
        <f t="shared" si="20"/>
        <v>-800</v>
      </c>
      <c r="AF391" t="s">
        <v>1197</v>
      </c>
      <c r="AJ391" t="s">
        <v>1498</v>
      </c>
      <c r="AM391" t="s">
        <v>1502</v>
      </c>
      <c r="AN391" t="s">
        <v>1228</v>
      </c>
      <c r="AO391" t="s">
        <v>1610</v>
      </c>
      <c r="AP391" t="s">
        <v>1589</v>
      </c>
      <c r="AQ391" t="s">
        <v>1496</v>
      </c>
      <c r="AR391" t="s">
        <v>1479</v>
      </c>
      <c r="AS391" t="s">
        <v>1505</v>
      </c>
      <c r="AT391" t="s">
        <v>1510</v>
      </c>
      <c r="AU391" t="s">
        <v>1518</v>
      </c>
      <c r="AV391" t="s">
        <v>1480</v>
      </c>
      <c r="AW391" t="s">
        <v>1511</v>
      </c>
      <c r="AX391" t="s">
        <v>1512</v>
      </c>
      <c r="BB391">
        <v>0</v>
      </c>
    </row>
    <row r="392" spans="1:54" ht="15">
      <c r="A392">
        <v>11581903051</v>
      </c>
      <c r="B392" t="s">
        <v>1490</v>
      </c>
      <c r="C392" t="s">
        <v>1461</v>
      </c>
      <c r="E392" t="s">
        <v>1472</v>
      </c>
      <c r="F392" t="s">
        <v>117</v>
      </c>
      <c r="G392">
        <v>100</v>
      </c>
      <c r="H392" t="s">
        <v>1544</v>
      </c>
      <c r="I392">
        <v>0</v>
      </c>
      <c r="J392">
        <v>1</v>
      </c>
      <c r="K392">
        <v>0</v>
      </c>
      <c r="L392" t="s">
        <v>1488</v>
      </c>
      <c r="M392" t="str">
        <f>_xlfn.IFNA(VLOOKUP(L392,'Lookup Tables'!$A$2:$B$8,2,FALSE),"")</f>
        <v/>
      </c>
      <c r="N392" t="s">
        <v>1487</v>
      </c>
      <c r="AB392" s="10">
        <f t="shared" si="18"/>
        <v>0</v>
      </c>
      <c r="AC392" s="10" t="str">
        <f t="shared" si="19"/>
        <v>0 - 9%</v>
      </c>
      <c r="AE392" t="str">
        <f t="shared" si="20"/>
        <v/>
      </c>
      <c r="AF392" t="s">
        <v>1228</v>
      </c>
      <c r="AH392" t="s">
        <v>1489</v>
      </c>
      <c r="AM392" t="s">
        <v>1197</v>
      </c>
      <c r="AN392" t="s">
        <v>1197</v>
      </c>
      <c r="AY392" t="s">
        <v>1487</v>
      </c>
      <c r="BA392" s="10">
        <v>17.911975</v>
      </c>
      <c r="BB392">
        <v>0</v>
      </c>
    </row>
    <row r="393" spans="1:54" ht="15">
      <c r="A393">
        <v>11581940368</v>
      </c>
      <c r="B393" t="s">
        <v>1559</v>
      </c>
      <c r="C393" t="s">
        <v>1461</v>
      </c>
      <c r="E393" t="s">
        <v>1472</v>
      </c>
      <c r="F393" t="s">
        <v>129</v>
      </c>
      <c r="G393">
        <v>0</v>
      </c>
      <c r="H393" t="s">
        <v>1497</v>
      </c>
      <c r="I393">
        <v>0</v>
      </c>
      <c r="J393">
        <v>0</v>
      </c>
      <c r="K393">
        <v>2</v>
      </c>
      <c r="L393" t="s">
        <v>1483</v>
      </c>
      <c r="M393">
        <f>_xlfn.IFNA(VLOOKUP(L393,'Lookup Tables'!$A$2:$B$8,2,FALSE),"")</f>
        <v>4</v>
      </c>
      <c r="N393" t="s">
        <v>1487</v>
      </c>
      <c r="AB393" s="10">
        <f t="shared" si="18"/>
        <v>0</v>
      </c>
      <c r="AC393" s="10" t="str">
        <f t="shared" si="19"/>
        <v>0 - 9%</v>
      </c>
      <c r="AE393" t="str">
        <f t="shared" si="20"/>
        <v/>
      </c>
      <c r="AF393" t="s">
        <v>1228</v>
      </c>
      <c r="AL393" t="s">
        <v>1525</v>
      </c>
      <c r="AM393" t="s">
        <v>1502</v>
      </c>
      <c r="AN393" t="s">
        <v>1197</v>
      </c>
      <c r="AQ393" t="s">
        <v>1496</v>
      </c>
      <c r="AR393" t="s">
        <v>1479</v>
      </c>
      <c r="BA393" s="10">
        <v>54.50643777</v>
      </c>
      <c r="BB393">
        <v>0</v>
      </c>
    </row>
    <row r="394" spans="1:54" ht="15">
      <c r="A394">
        <v>11582091762</v>
      </c>
      <c r="B394" t="s">
        <v>1559</v>
      </c>
      <c r="C394" t="s">
        <v>1461</v>
      </c>
      <c r="E394" t="s">
        <v>1472</v>
      </c>
      <c r="F394" t="s">
        <v>129</v>
      </c>
      <c r="G394">
        <v>2</v>
      </c>
      <c r="H394" t="s">
        <v>1491</v>
      </c>
      <c r="I394">
        <v>0</v>
      </c>
      <c r="J394">
        <v>0</v>
      </c>
      <c r="K394">
        <v>1</v>
      </c>
      <c r="L394" t="s">
        <v>1499</v>
      </c>
      <c r="M394">
        <f>_xlfn.IFNA(VLOOKUP(L394,'Lookup Tables'!$A$2:$B$8,2,FALSE),"")</f>
        <v>15</v>
      </c>
      <c r="N394" t="s">
        <v>1197</v>
      </c>
      <c r="AB394" s="10">
        <f t="shared" si="18"/>
        <v>0</v>
      </c>
      <c r="AC394" s="10" t="str">
        <f t="shared" si="19"/>
        <v>0 - 9%</v>
      </c>
      <c r="AE394" t="str">
        <f t="shared" si="20"/>
        <v/>
      </c>
      <c r="AF394" t="s">
        <v>1197</v>
      </c>
      <c r="AJ394" t="s">
        <v>1498</v>
      </c>
      <c r="AM394" t="s">
        <v>1502</v>
      </c>
      <c r="AN394" t="s">
        <v>1197</v>
      </c>
      <c r="AZ394" t="s">
        <v>1495</v>
      </c>
      <c r="BA394" s="10">
        <v>7.804878049</v>
      </c>
      <c r="BB394">
        <v>0</v>
      </c>
    </row>
    <row r="395" spans="1:54" ht="15">
      <c r="A395">
        <v>11582104181</v>
      </c>
      <c r="B395" t="s">
        <v>1513</v>
      </c>
      <c r="C395" t="s">
        <v>1461</v>
      </c>
      <c r="E395" t="s">
        <v>1472</v>
      </c>
      <c r="F395" t="s">
        <v>117</v>
      </c>
      <c r="G395">
        <v>1</v>
      </c>
      <c r="H395" t="s">
        <v>1491</v>
      </c>
      <c r="I395">
        <v>1</v>
      </c>
      <c r="J395">
        <v>0</v>
      </c>
      <c r="K395">
        <v>0</v>
      </c>
      <c r="L395" t="s">
        <v>1499</v>
      </c>
      <c r="M395">
        <f>_xlfn.IFNA(VLOOKUP(L395,'Lookup Tables'!$A$2:$B$8,2,FALSE),"")</f>
        <v>15</v>
      </c>
      <c r="N395" t="s">
        <v>1228</v>
      </c>
      <c r="Q395" t="s">
        <v>1466</v>
      </c>
      <c r="R395" t="s">
        <v>1501</v>
      </c>
      <c r="S395" t="s">
        <v>1476</v>
      </c>
      <c r="T395" t="s">
        <v>1467</v>
      </c>
      <c r="U395" t="s">
        <v>1468</v>
      </c>
      <c r="Z395" t="s">
        <v>1477</v>
      </c>
      <c r="AB395" s="10" t="str">
        <f t="shared" si="18"/>
        <v/>
      </c>
      <c r="AC395" s="10" t="str">
        <f t="shared" si="19"/>
        <v/>
      </c>
      <c r="AD395">
        <v>8500</v>
      </c>
      <c r="AE395">
        <f t="shared" si="20"/>
        <v>-8500</v>
      </c>
      <c r="AL395" t="s">
        <v>1611</v>
      </c>
      <c r="AM395" t="s">
        <v>1502</v>
      </c>
      <c r="AN395" t="s">
        <v>1228</v>
      </c>
      <c r="AO395" t="s">
        <v>1538</v>
      </c>
      <c r="AP395" t="s">
        <v>1529</v>
      </c>
      <c r="AQ395" t="s">
        <v>1496</v>
      </c>
      <c r="AR395" t="s">
        <v>1479</v>
      </c>
      <c r="AT395" t="s">
        <v>1510</v>
      </c>
      <c r="AU395" t="s">
        <v>1518</v>
      </c>
      <c r="AX395" t="s">
        <v>1512</v>
      </c>
      <c r="AZ395" t="s">
        <v>1612</v>
      </c>
      <c r="BA395" s="10">
        <v>72.015915</v>
      </c>
      <c r="BB395">
        <v>0</v>
      </c>
    </row>
    <row r="396" spans="1:54" ht="15">
      <c r="A396">
        <v>11582280803</v>
      </c>
      <c r="B396" t="s">
        <v>1608</v>
      </c>
      <c r="C396" t="s">
        <v>1461</v>
      </c>
      <c r="E396" t="s">
        <v>1472</v>
      </c>
      <c r="F396" t="s">
        <v>129</v>
      </c>
      <c r="G396">
        <v>1</v>
      </c>
      <c r="H396" t="s">
        <v>1491</v>
      </c>
      <c r="I396">
        <v>0</v>
      </c>
      <c r="J396">
        <v>1</v>
      </c>
      <c r="K396">
        <v>0</v>
      </c>
      <c r="L396" t="s">
        <v>1488</v>
      </c>
      <c r="M396" t="str">
        <f>_xlfn.IFNA(VLOOKUP(L396,'Lookup Tables'!$A$2:$B$8,2,FALSE),"")</f>
        <v/>
      </c>
      <c r="N396" t="s">
        <v>1487</v>
      </c>
      <c r="AB396" s="10">
        <f t="shared" si="18"/>
        <v>0</v>
      </c>
      <c r="AC396" s="10" t="str">
        <f t="shared" si="19"/>
        <v>0 - 9%</v>
      </c>
      <c r="AE396" t="str">
        <f t="shared" si="20"/>
        <v/>
      </c>
      <c r="AF396" t="s">
        <v>1228</v>
      </c>
      <c r="AH396" t="s">
        <v>1489</v>
      </c>
      <c r="AM396" t="s">
        <v>1197</v>
      </c>
      <c r="AN396" t="s">
        <v>1197</v>
      </c>
      <c r="AQ396" t="s">
        <v>1496</v>
      </c>
      <c r="AR396" t="s">
        <v>1479</v>
      </c>
      <c r="AS396" t="s">
        <v>1505</v>
      </c>
      <c r="BA396" s="10">
        <v>15.38461538</v>
      </c>
      <c r="BB396">
        <v>0</v>
      </c>
    </row>
    <row r="397" spans="1:54" ht="15">
      <c r="A397">
        <v>11582328570</v>
      </c>
      <c r="B397" t="s">
        <v>1559</v>
      </c>
      <c r="C397" t="s">
        <v>1461</v>
      </c>
      <c r="E397" t="s">
        <v>1472</v>
      </c>
      <c r="F397" t="s">
        <v>129</v>
      </c>
      <c r="I397">
        <v>0</v>
      </c>
      <c r="J397">
        <v>1</v>
      </c>
      <c r="K397">
        <v>0</v>
      </c>
      <c r="L397" t="s">
        <v>1488</v>
      </c>
      <c r="M397" t="str">
        <f>_xlfn.IFNA(VLOOKUP(L397,'Lookup Tables'!$A$2:$B$8,2,FALSE),"")</f>
        <v/>
      </c>
      <c r="N397" t="s">
        <v>1487</v>
      </c>
      <c r="AB397" s="10">
        <f t="shared" si="18"/>
        <v>0</v>
      </c>
      <c r="AC397" s="10" t="str">
        <f t="shared" si="19"/>
        <v>0 - 9%</v>
      </c>
      <c r="AE397" t="str">
        <f t="shared" si="20"/>
        <v/>
      </c>
      <c r="AL397" t="s">
        <v>1551</v>
      </c>
      <c r="AM397" t="s">
        <v>1197</v>
      </c>
      <c r="AN397" t="s">
        <v>1197</v>
      </c>
      <c r="AP397" t="s">
        <v>1543</v>
      </c>
      <c r="AY397" t="s">
        <v>1487</v>
      </c>
      <c r="BB397">
        <v>0</v>
      </c>
    </row>
    <row r="398" spans="1:54" ht="15">
      <c r="A398">
        <v>11582391343</v>
      </c>
      <c r="B398" t="s">
        <v>1559</v>
      </c>
      <c r="C398" t="s">
        <v>1461</v>
      </c>
      <c r="E398" t="s">
        <v>1472</v>
      </c>
      <c r="F398" t="s">
        <v>129</v>
      </c>
      <c r="G398">
        <v>0</v>
      </c>
      <c r="H398" t="s">
        <v>1497</v>
      </c>
      <c r="I398">
        <v>5</v>
      </c>
      <c r="J398">
        <v>0</v>
      </c>
      <c r="K398">
        <v>1</v>
      </c>
      <c r="L398" t="s">
        <v>1488</v>
      </c>
      <c r="M398" t="str">
        <f>_xlfn.IFNA(VLOOKUP(L398,'Lookup Tables'!$A$2:$B$8,2,FALSE),"")</f>
        <v/>
      </c>
      <c r="N398" t="s">
        <v>1487</v>
      </c>
      <c r="AB398" s="10">
        <f t="shared" si="18"/>
        <v>0</v>
      </c>
      <c r="AC398" s="10" t="str">
        <f t="shared" si="19"/>
        <v>0 - 9%</v>
      </c>
      <c r="AE398" t="str">
        <f t="shared" si="20"/>
        <v/>
      </c>
      <c r="AF398" t="s">
        <v>1228</v>
      </c>
      <c r="AI398" t="s">
        <v>1500</v>
      </c>
      <c r="AM398" t="s">
        <v>1197</v>
      </c>
      <c r="AN398" t="s">
        <v>1228</v>
      </c>
      <c r="AO398" t="s">
        <v>1494</v>
      </c>
      <c r="AP398" t="s">
        <v>1529</v>
      </c>
      <c r="AV398" t="s">
        <v>1480</v>
      </c>
      <c r="BA398" s="10">
        <v>27.97619048</v>
      </c>
      <c r="BB398">
        <v>0</v>
      </c>
    </row>
    <row r="399" spans="1:54" ht="15">
      <c r="A399">
        <v>11582433463</v>
      </c>
      <c r="B399" t="s">
        <v>1513</v>
      </c>
      <c r="C399" t="s">
        <v>1461</v>
      </c>
      <c r="E399" t="s">
        <v>1472</v>
      </c>
      <c r="F399" t="s">
        <v>129</v>
      </c>
      <c r="G399">
        <v>0</v>
      </c>
      <c r="H399" t="s">
        <v>1497</v>
      </c>
      <c r="L399" t="s">
        <v>1464</v>
      </c>
      <c r="M399">
        <f>_xlfn.IFNA(VLOOKUP(L399,'Lookup Tables'!$A$2:$B$8,2,FALSE),"")</f>
        <v>1</v>
      </c>
      <c r="N399" t="s">
        <v>1228</v>
      </c>
      <c r="Q399" t="s">
        <v>1466</v>
      </c>
      <c r="R399" t="s">
        <v>1501</v>
      </c>
      <c r="S399" t="s">
        <v>1476</v>
      </c>
      <c r="T399" t="s">
        <v>1467</v>
      </c>
      <c r="V399" t="s">
        <v>1469</v>
      </c>
      <c r="Z399" t="s">
        <v>1477</v>
      </c>
      <c r="AA399">
        <v>70</v>
      </c>
      <c r="AB399" s="10">
        <f t="shared" si="18"/>
        <v>-70</v>
      </c>
      <c r="AC399" s="10" t="str">
        <f t="shared" si="19"/>
        <v>-70 - -61%</v>
      </c>
      <c r="AD399">
        <v>1344</v>
      </c>
      <c r="AE399">
        <f t="shared" si="20"/>
        <v>-1344</v>
      </c>
      <c r="AF399" t="s">
        <v>1197</v>
      </c>
      <c r="AJ399" t="s">
        <v>1498</v>
      </c>
      <c r="AM399" t="s">
        <v>1502</v>
      </c>
      <c r="AN399" t="s">
        <v>1197</v>
      </c>
      <c r="AQ399" t="s">
        <v>1496</v>
      </c>
      <c r="AR399" t="s">
        <v>1479</v>
      </c>
      <c r="AS399" t="s">
        <v>1505</v>
      </c>
      <c r="AT399" t="s">
        <v>1510</v>
      </c>
      <c r="AU399" t="s">
        <v>1518</v>
      </c>
      <c r="AV399" t="s">
        <v>1480</v>
      </c>
      <c r="BA399" s="10">
        <v>50.521363</v>
      </c>
      <c r="BB399">
        <v>0</v>
      </c>
    </row>
    <row r="400" spans="1:54" ht="15">
      <c r="A400">
        <v>11582998519</v>
      </c>
      <c r="B400" t="s">
        <v>1490</v>
      </c>
      <c r="C400" t="s">
        <v>1461</v>
      </c>
      <c r="E400" t="s">
        <v>1216</v>
      </c>
      <c r="F400" t="s">
        <v>117</v>
      </c>
      <c r="G400">
        <v>15</v>
      </c>
      <c r="H400" t="s">
        <v>1482</v>
      </c>
      <c r="I400">
        <v>3</v>
      </c>
      <c r="J400">
        <v>3</v>
      </c>
      <c r="K400">
        <v>1</v>
      </c>
      <c r="L400" t="s">
        <v>1483</v>
      </c>
      <c r="M400">
        <f>_xlfn.IFNA(VLOOKUP(L400,'Lookup Tables'!$A$2:$B$8,2,FALSE),"")</f>
        <v>4</v>
      </c>
      <c r="N400" t="s">
        <v>1228</v>
      </c>
      <c r="O400" t="s">
        <v>1475</v>
      </c>
      <c r="R400" t="s">
        <v>1501</v>
      </c>
      <c r="S400" t="s">
        <v>1476</v>
      </c>
      <c r="U400" t="s">
        <v>1468</v>
      </c>
      <c r="Z400" t="s">
        <v>1477</v>
      </c>
      <c r="AA400">
        <v>40</v>
      </c>
      <c r="AB400" s="10">
        <f t="shared" si="18"/>
        <v>-40</v>
      </c>
      <c r="AC400" s="10" t="str">
        <f t="shared" si="19"/>
        <v>-40 - -31%</v>
      </c>
      <c r="AD400">
        <v>15000</v>
      </c>
      <c r="AE400">
        <f t="shared" si="20"/>
        <v>-15000</v>
      </c>
      <c r="AF400" t="s">
        <v>1228</v>
      </c>
      <c r="AL400" t="s">
        <v>1525</v>
      </c>
      <c r="AM400" t="s">
        <v>1502</v>
      </c>
      <c r="AN400" t="s">
        <v>1197</v>
      </c>
      <c r="AS400" t="s">
        <v>1505</v>
      </c>
      <c r="AU400" t="s">
        <v>1518</v>
      </c>
      <c r="BA400" s="10">
        <v>20.04950495</v>
      </c>
      <c r="BB400">
        <v>0</v>
      </c>
    </row>
    <row r="401" spans="1:54" ht="15">
      <c r="A401">
        <v>11583127686</v>
      </c>
      <c r="B401" t="s">
        <v>1613</v>
      </c>
      <c r="C401" t="s">
        <v>1461</v>
      </c>
      <c r="E401" t="s">
        <v>1472</v>
      </c>
      <c r="F401" t="s">
        <v>129</v>
      </c>
      <c r="G401">
        <v>25</v>
      </c>
      <c r="H401" t="s">
        <v>1463</v>
      </c>
      <c r="I401">
        <v>15</v>
      </c>
      <c r="J401">
        <v>0</v>
      </c>
      <c r="K401">
        <v>0</v>
      </c>
      <c r="L401" t="s">
        <v>1488</v>
      </c>
      <c r="M401" t="str">
        <f>_xlfn.IFNA(VLOOKUP(L401,'Lookup Tables'!$A$2:$B$8,2,FALSE),"")</f>
        <v/>
      </c>
      <c r="N401" t="s">
        <v>1487</v>
      </c>
      <c r="AB401" s="10">
        <f t="shared" si="18"/>
        <v>0</v>
      </c>
      <c r="AC401" s="10" t="str">
        <f t="shared" si="19"/>
        <v>0 - 9%</v>
      </c>
      <c r="AE401" t="str">
        <f t="shared" si="20"/>
        <v/>
      </c>
      <c r="BA401" s="10">
        <v>12.8440367</v>
      </c>
      <c r="BB401">
        <v>0</v>
      </c>
    </row>
    <row r="402" spans="1:54" ht="15">
      <c r="A402">
        <v>11583345204</v>
      </c>
      <c r="B402" t="s">
        <v>1595</v>
      </c>
      <c r="C402" t="s">
        <v>1461</v>
      </c>
      <c r="D402" t="s">
        <v>1410</v>
      </c>
      <c r="E402" t="s">
        <v>1216</v>
      </c>
      <c r="F402" t="s">
        <v>117</v>
      </c>
      <c r="G402">
        <v>20</v>
      </c>
      <c r="H402" t="s">
        <v>1482</v>
      </c>
      <c r="I402">
        <v>4</v>
      </c>
      <c r="J402">
        <v>0</v>
      </c>
      <c r="K402">
        <v>0</v>
      </c>
      <c r="L402" t="s">
        <v>1464</v>
      </c>
      <c r="M402">
        <f>_xlfn.IFNA(VLOOKUP(L402,'Lookup Tables'!$A$2:$B$8,2,FALSE),"")</f>
        <v>1</v>
      </c>
      <c r="N402" t="s">
        <v>1228</v>
      </c>
      <c r="AB402" s="10" t="str">
        <f t="shared" si="18"/>
        <v/>
      </c>
      <c r="AC402" s="10" t="str">
        <f t="shared" si="19"/>
        <v/>
      </c>
      <c r="AE402" t="str">
        <f t="shared" si="20"/>
        <v/>
      </c>
      <c r="BA402" s="10">
        <v>20.63862928</v>
      </c>
      <c r="BB402">
        <v>0</v>
      </c>
    </row>
    <row r="403" spans="1:54" ht="15">
      <c r="A403">
        <v>11583391355</v>
      </c>
      <c r="B403" t="s">
        <v>1506</v>
      </c>
      <c r="C403" t="s">
        <v>1504</v>
      </c>
      <c r="E403" t="s">
        <v>1216</v>
      </c>
      <c r="F403" t="s">
        <v>122</v>
      </c>
      <c r="G403">
        <v>16</v>
      </c>
      <c r="H403" t="s">
        <v>1482</v>
      </c>
      <c r="I403">
        <v>6</v>
      </c>
      <c r="J403">
        <v>0</v>
      </c>
      <c r="K403">
        <v>0</v>
      </c>
      <c r="L403" t="s">
        <v>1464</v>
      </c>
      <c r="M403">
        <f>_xlfn.IFNA(VLOOKUP(L403,'Lookup Tables'!$A$2:$B$8,2,FALSE),"")</f>
        <v>1</v>
      </c>
      <c r="N403" t="s">
        <v>1228</v>
      </c>
      <c r="R403" t="s">
        <v>1501</v>
      </c>
      <c r="S403" t="s">
        <v>1476</v>
      </c>
      <c r="T403" t="s">
        <v>1467</v>
      </c>
      <c r="V403" t="s">
        <v>1469</v>
      </c>
      <c r="Z403" t="s">
        <v>1477</v>
      </c>
      <c r="AA403">
        <v>5</v>
      </c>
      <c r="AB403" s="10">
        <f t="shared" si="18"/>
        <v>-5</v>
      </c>
      <c r="AC403" s="10" t="str">
        <f t="shared" si="19"/>
        <v>-10 - -1%</v>
      </c>
      <c r="AD403">
        <v>3782</v>
      </c>
      <c r="AE403">
        <f t="shared" si="20"/>
        <v>-3782</v>
      </c>
      <c r="AF403" t="s">
        <v>1228</v>
      </c>
      <c r="AG403" t="s">
        <v>1485</v>
      </c>
      <c r="AM403" t="s">
        <v>1197</v>
      </c>
      <c r="AN403" t="s">
        <v>1197</v>
      </c>
      <c r="AP403" t="s">
        <v>1495</v>
      </c>
      <c r="AU403" t="s">
        <v>1518</v>
      </c>
      <c r="BB403">
        <v>0</v>
      </c>
    </row>
    <row r="404" spans="1:54" ht="15">
      <c r="A404">
        <v>11583570371</v>
      </c>
      <c r="B404" t="s">
        <v>1559</v>
      </c>
      <c r="C404" t="s">
        <v>1461</v>
      </c>
      <c r="E404" t="s">
        <v>1472</v>
      </c>
      <c r="F404" t="s">
        <v>117</v>
      </c>
      <c r="G404">
        <v>0</v>
      </c>
      <c r="H404" t="s">
        <v>1497</v>
      </c>
      <c r="I404">
        <v>0</v>
      </c>
      <c r="J404">
        <v>1</v>
      </c>
      <c r="K404">
        <v>0</v>
      </c>
      <c r="L404" t="s">
        <v>1488</v>
      </c>
      <c r="M404" t="str">
        <f>_xlfn.IFNA(VLOOKUP(L404,'Lookup Tables'!$A$2:$B$8,2,FALSE),"")</f>
        <v/>
      </c>
      <c r="N404" t="s">
        <v>1197</v>
      </c>
      <c r="AB404" s="10">
        <f t="shared" si="18"/>
        <v>0</v>
      </c>
      <c r="AC404" s="10" t="str">
        <f t="shared" si="19"/>
        <v>0 - 9%</v>
      </c>
      <c r="AE404" t="str">
        <f t="shared" si="20"/>
        <v/>
      </c>
      <c r="AF404" t="s">
        <v>1228</v>
      </c>
      <c r="AH404" t="s">
        <v>1489</v>
      </c>
      <c r="AM404" t="s">
        <v>1197</v>
      </c>
      <c r="AN404" t="s">
        <v>1228</v>
      </c>
      <c r="AO404" t="s">
        <v>1494</v>
      </c>
      <c r="AY404" t="s">
        <v>1487</v>
      </c>
      <c r="BA404" s="10">
        <v>35.6918239</v>
      </c>
      <c r="BB404">
        <v>0</v>
      </c>
    </row>
    <row r="405" spans="1:54" ht="15">
      <c r="A405">
        <v>11583597450</v>
      </c>
      <c r="B405" t="s">
        <v>1555</v>
      </c>
      <c r="C405" t="s">
        <v>1461</v>
      </c>
      <c r="E405" t="s">
        <v>1472</v>
      </c>
      <c r="F405" t="s">
        <v>129</v>
      </c>
      <c r="G405">
        <v>0</v>
      </c>
      <c r="H405" t="s">
        <v>1497</v>
      </c>
      <c r="I405">
        <v>1</v>
      </c>
      <c r="J405">
        <v>0</v>
      </c>
      <c r="K405">
        <v>1</v>
      </c>
      <c r="L405" t="s">
        <v>1499</v>
      </c>
      <c r="M405">
        <f>_xlfn.IFNA(VLOOKUP(L405,'Lookup Tables'!$A$2:$B$8,2,FALSE),"")</f>
        <v>15</v>
      </c>
      <c r="N405" t="s">
        <v>1197</v>
      </c>
      <c r="AB405" s="10">
        <f t="shared" si="18"/>
        <v>0</v>
      </c>
      <c r="AC405" s="10" t="str">
        <f t="shared" si="19"/>
        <v>0 - 9%</v>
      </c>
      <c r="AE405" t="str">
        <f t="shared" si="20"/>
        <v/>
      </c>
      <c r="AF405" t="s">
        <v>1197</v>
      </c>
      <c r="AJ405" t="s">
        <v>1498</v>
      </c>
      <c r="AM405" t="s">
        <v>1197</v>
      </c>
      <c r="AN405" t="s">
        <v>1197</v>
      </c>
      <c r="AY405" t="s">
        <v>1487</v>
      </c>
      <c r="BA405" s="10">
        <v>2.126246</v>
      </c>
      <c r="BB405">
        <v>0</v>
      </c>
    </row>
    <row r="406" spans="1:54" ht="15">
      <c r="A406">
        <v>11583792862</v>
      </c>
      <c r="B406" t="s">
        <v>1513</v>
      </c>
      <c r="C406" t="s">
        <v>1461</v>
      </c>
      <c r="E406" t="s">
        <v>1472</v>
      </c>
      <c r="F406" t="s">
        <v>129</v>
      </c>
      <c r="L406" t="s">
        <v>1499</v>
      </c>
      <c r="M406">
        <f>_xlfn.IFNA(VLOOKUP(L406,'Lookup Tables'!$A$2:$B$8,2,FALSE),"")</f>
        <v>15</v>
      </c>
      <c r="N406" t="s">
        <v>1487</v>
      </c>
      <c r="AB406" s="10">
        <f t="shared" si="18"/>
        <v>0</v>
      </c>
      <c r="AC406" s="10" t="str">
        <f t="shared" si="19"/>
        <v>0 - 9%</v>
      </c>
      <c r="AE406" t="str">
        <f t="shared" si="20"/>
        <v/>
      </c>
      <c r="AF406" t="s">
        <v>1197</v>
      </c>
      <c r="AJ406" t="s">
        <v>1498</v>
      </c>
      <c r="AM406" t="s">
        <v>1502</v>
      </c>
      <c r="AN406" t="s">
        <v>1197</v>
      </c>
      <c r="AU406" t="s">
        <v>1518</v>
      </c>
      <c r="BA406" s="10">
        <v>69.5405</v>
      </c>
      <c r="BB406">
        <v>0</v>
      </c>
    </row>
    <row r="407" spans="1:54" ht="15">
      <c r="A407">
        <v>11583852229</v>
      </c>
      <c r="B407" t="s">
        <v>1576</v>
      </c>
      <c r="C407" t="s">
        <v>1461</v>
      </c>
      <c r="E407" t="s">
        <v>1472</v>
      </c>
      <c r="F407" t="s">
        <v>129</v>
      </c>
      <c r="G407">
        <v>0</v>
      </c>
      <c r="H407" t="s">
        <v>1497</v>
      </c>
      <c r="I407">
        <v>3</v>
      </c>
      <c r="J407">
        <v>0</v>
      </c>
      <c r="K407">
        <v>0</v>
      </c>
      <c r="L407" t="s">
        <v>1474</v>
      </c>
      <c r="M407">
        <f>_xlfn.IFNA(VLOOKUP(L407,'Lookup Tables'!$A$2:$B$8,2,FALSE),"")</f>
        <v>9</v>
      </c>
      <c r="N407" t="s">
        <v>1487</v>
      </c>
      <c r="AB407" s="10">
        <f t="shared" si="18"/>
        <v>0</v>
      </c>
      <c r="AC407" s="10" t="str">
        <f t="shared" si="19"/>
        <v>0 - 9%</v>
      </c>
      <c r="AE407" t="str">
        <f t="shared" si="20"/>
        <v/>
      </c>
      <c r="AF407" t="s">
        <v>1228</v>
      </c>
      <c r="AI407" t="s">
        <v>1500</v>
      </c>
      <c r="AM407" t="s">
        <v>1197</v>
      </c>
      <c r="AN407" t="s">
        <v>1197</v>
      </c>
      <c r="AY407" t="s">
        <v>1487</v>
      </c>
      <c r="BA407" s="10">
        <v>31.56626506</v>
      </c>
      <c r="BB407">
        <v>0</v>
      </c>
    </row>
    <row r="408" spans="1:54" ht="15">
      <c r="A408">
        <v>11583861105</v>
      </c>
      <c r="B408" t="s">
        <v>1513</v>
      </c>
      <c r="C408" t="s">
        <v>1461</v>
      </c>
      <c r="E408" t="s">
        <v>1472</v>
      </c>
      <c r="F408" t="s">
        <v>129</v>
      </c>
      <c r="G408">
        <v>0</v>
      </c>
      <c r="H408" t="s">
        <v>1497</v>
      </c>
      <c r="L408" t="s">
        <v>1483</v>
      </c>
      <c r="M408">
        <f>_xlfn.IFNA(VLOOKUP(L408,'Lookup Tables'!$A$2:$B$8,2,FALSE),"")</f>
        <v>4</v>
      </c>
      <c r="N408" t="s">
        <v>1487</v>
      </c>
      <c r="AB408" s="10">
        <f t="shared" si="18"/>
        <v>0</v>
      </c>
      <c r="AC408" s="10" t="str">
        <f t="shared" si="19"/>
        <v>0 - 9%</v>
      </c>
      <c r="AE408" t="str">
        <f t="shared" si="20"/>
        <v/>
      </c>
      <c r="AF408" t="s">
        <v>1228</v>
      </c>
      <c r="AL408" t="s">
        <v>1515</v>
      </c>
      <c r="AM408" t="s">
        <v>1197</v>
      </c>
      <c r="AN408" t="s">
        <v>1197</v>
      </c>
      <c r="AP408" t="s">
        <v>1551</v>
      </c>
      <c r="AT408" t="s">
        <v>1510</v>
      </c>
      <c r="BA408" s="10">
        <v>69.5405</v>
      </c>
      <c r="BB408">
        <v>0</v>
      </c>
    </row>
    <row r="409" spans="1:54" ht="15">
      <c r="A409">
        <v>11583922003</v>
      </c>
      <c r="B409" t="s">
        <v>1506</v>
      </c>
      <c r="C409" t="s">
        <v>1461</v>
      </c>
      <c r="E409" t="s">
        <v>1472</v>
      </c>
      <c r="F409" t="s">
        <v>122</v>
      </c>
      <c r="G409">
        <v>26</v>
      </c>
      <c r="H409" t="s">
        <v>1463</v>
      </c>
      <c r="I409">
        <v>9</v>
      </c>
      <c r="J409">
        <v>0</v>
      </c>
      <c r="K409">
        <v>0</v>
      </c>
      <c r="L409" t="s">
        <v>1474</v>
      </c>
      <c r="M409">
        <f>_xlfn.IFNA(VLOOKUP(L409,'Lookup Tables'!$A$2:$B$8,2,FALSE),"")</f>
        <v>9</v>
      </c>
      <c r="N409" t="s">
        <v>1228</v>
      </c>
      <c r="O409" t="s">
        <v>1475</v>
      </c>
      <c r="Q409" t="s">
        <v>1466</v>
      </c>
      <c r="R409" t="s">
        <v>1501</v>
      </c>
      <c r="Z409" t="s">
        <v>1477</v>
      </c>
      <c r="AA409">
        <v>20</v>
      </c>
      <c r="AB409" s="10">
        <f t="shared" si="18"/>
        <v>-20</v>
      </c>
      <c r="AC409" s="10" t="str">
        <f t="shared" si="19"/>
        <v>-20 - -11%</v>
      </c>
      <c r="AD409">
        <v>27000</v>
      </c>
      <c r="AE409">
        <f t="shared" si="20"/>
        <v>-27000</v>
      </c>
      <c r="AF409" t="s">
        <v>1228</v>
      </c>
      <c r="AG409" t="s">
        <v>1485</v>
      </c>
      <c r="AH409" t="s">
        <v>1489</v>
      </c>
      <c r="AM409" t="s">
        <v>1197</v>
      </c>
      <c r="AN409" t="s">
        <v>1197</v>
      </c>
      <c r="AQ409" t="s">
        <v>1496</v>
      </c>
      <c r="AT409" t="s">
        <v>1510</v>
      </c>
      <c r="BA409" s="10">
        <v>37.62575453</v>
      </c>
      <c r="BB409">
        <v>0</v>
      </c>
    </row>
    <row r="410" spans="1:54" ht="15">
      <c r="A410">
        <v>11584256371</v>
      </c>
      <c r="B410" t="s">
        <v>1559</v>
      </c>
      <c r="C410" t="s">
        <v>1461</v>
      </c>
      <c r="E410" t="s">
        <v>1472</v>
      </c>
      <c r="F410" t="s">
        <v>117</v>
      </c>
      <c r="G410">
        <v>0</v>
      </c>
      <c r="H410" t="s">
        <v>1497</v>
      </c>
      <c r="I410">
        <v>0</v>
      </c>
      <c r="J410">
        <v>4</v>
      </c>
      <c r="K410">
        <v>0</v>
      </c>
      <c r="L410" t="s">
        <v>1499</v>
      </c>
      <c r="M410">
        <f>_xlfn.IFNA(VLOOKUP(L410,'Lookup Tables'!$A$2:$B$8,2,FALSE),"")</f>
        <v>15</v>
      </c>
      <c r="N410" t="s">
        <v>1487</v>
      </c>
      <c r="AB410" s="10">
        <f t="shared" si="18"/>
        <v>0</v>
      </c>
      <c r="AC410" s="10" t="str">
        <f t="shared" si="19"/>
        <v>0 - 9%</v>
      </c>
      <c r="AE410" t="str">
        <f t="shared" si="20"/>
        <v/>
      </c>
      <c r="AF410" t="s">
        <v>1228</v>
      </c>
      <c r="AI410" t="s">
        <v>1500</v>
      </c>
      <c r="AM410" t="s">
        <v>1197</v>
      </c>
      <c r="AN410" t="s">
        <v>1197</v>
      </c>
      <c r="AP410" t="s">
        <v>1560</v>
      </c>
      <c r="AR410" t="s">
        <v>1479</v>
      </c>
      <c r="AV410" t="s">
        <v>1480</v>
      </c>
      <c r="AY410" t="s">
        <v>1487</v>
      </c>
      <c r="BA410" s="10">
        <v>85.10638298</v>
      </c>
      <c r="BB410">
        <v>0</v>
      </c>
    </row>
    <row r="411" spans="1:54" ht="15">
      <c r="A411">
        <v>11584342593</v>
      </c>
      <c r="B411" t="s">
        <v>1559</v>
      </c>
      <c r="C411" t="s">
        <v>1461</v>
      </c>
      <c r="E411" t="s">
        <v>1472</v>
      </c>
      <c r="F411" t="s">
        <v>117</v>
      </c>
      <c r="G411">
        <v>10</v>
      </c>
      <c r="H411" t="s">
        <v>1491</v>
      </c>
      <c r="I411">
        <v>0</v>
      </c>
      <c r="J411">
        <v>0</v>
      </c>
      <c r="K411">
        <v>2</v>
      </c>
      <c r="L411" t="s">
        <v>1499</v>
      </c>
      <c r="M411">
        <f>_xlfn.IFNA(VLOOKUP(L411,'Lookup Tables'!$A$2:$B$8,2,FALSE),"")</f>
        <v>15</v>
      </c>
      <c r="N411" t="s">
        <v>1197</v>
      </c>
      <c r="AB411" s="10">
        <f t="shared" si="18"/>
        <v>0</v>
      </c>
      <c r="AC411" s="10" t="str">
        <f t="shared" si="19"/>
        <v>0 - 9%</v>
      </c>
      <c r="AE411" t="str">
        <f t="shared" si="20"/>
        <v/>
      </c>
      <c r="AF411" t="s">
        <v>1228</v>
      </c>
      <c r="AH411" t="s">
        <v>1489</v>
      </c>
      <c r="AM411" t="s">
        <v>1197</v>
      </c>
      <c r="AN411" t="s">
        <v>1197</v>
      </c>
      <c r="AZ411" t="s">
        <v>1495</v>
      </c>
      <c r="BA411" s="10">
        <v>16.75332178</v>
      </c>
      <c r="BB411">
        <v>0</v>
      </c>
    </row>
    <row r="412" spans="1:54" ht="15">
      <c r="A412">
        <v>11584476965</v>
      </c>
      <c r="B412" t="s">
        <v>1513</v>
      </c>
      <c r="C412" t="s">
        <v>1461</v>
      </c>
      <c r="E412" t="s">
        <v>1472</v>
      </c>
      <c r="F412" t="s">
        <v>129</v>
      </c>
      <c r="G412">
        <v>100</v>
      </c>
      <c r="H412" t="s">
        <v>1544</v>
      </c>
      <c r="I412">
        <v>3</v>
      </c>
      <c r="J412">
        <v>0</v>
      </c>
      <c r="K412">
        <v>0</v>
      </c>
      <c r="L412" t="s">
        <v>1488</v>
      </c>
      <c r="M412" t="str">
        <f>_xlfn.IFNA(VLOOKUP(L412,'Lookup Tables'!$A$2:$B$8,2,FALSE),"")</f>
        <v/>
      </c>
      <c r="N412" t="s">
        <v>1228</v>
      </c>
      <c r="O412" t="s">
        <v>1475</v>
      </c>
      <c r="P412" t="s">
        <v>1465</v>
      </c>
      <c r="Q412" t="s">
        <v>1466</v>
      </c>
      <c r="R412" t="s">
        <v>1501</v>
      </c>
      <c r="S412" t="s">
        <v>1476</v>
      </c>
      <c r="T412" t="s">
        <v>1467</v>
      </c>
      <c r="Z412" t="s">
        <v>1477</v>
      </c>
      <c r="AB412" s="10" t="str">
        <f t="shared" si="18"/>
        <v/>
      </c>
      <c r="AC412" s="10" t="str">
        <f t="shared" si="19"/>
        <v/>
      </c>
      <c r="AE412" t="str">
        <f t="shared" si="20"/>
        <v/>
      </c>
      <c r="AF412" t="s">
        <v>1197</v>
      </c>
      <c r="AJ412" t="s">
        <v>1498</v>
      </c>
      <c r="AM412" t="s">
        <v>1502</v>
      </c>
      <c r="AN412" t="s">
        <v>1228</v>
      </c>
      <c r="AS412" t="s">
        <v>1505</v>
      </c>
      <c r="BA412" s="10">
        <v>68.78505</v>
      </c>
      <c r="BB412">
        <v>0</v>
      </c>
    </row>
    <row r="413" spans="1:54" ht="15">
      <c r="A413">
        <v>11585062838</v>
      </c>
      <c r="B413" t="s">
        <v>1513</v>
      </c>
      <c r="C413" t="s">
        <v>1461</v>
      </c>
      <c r="E413" t="s">
        <v>1472</v>
      </c>
      <c r="F413" t="s">
        <v>129</v>
      </c>
      <c r="G413">
        <v>100</v>
      </c>
      <c r="H413" t="s">
        <v>1544</v>
      </c>
      <c r="I413">
        <v>0</v>
      </c>
      <c r="J413">
        <v>0</v>
      </c>
      <c r="K413">
        <v>0</v>
      </c>
      <c r="L413" t="s">
        <v>1499</v>
      </c>
      <c r="M413">
        <f>_xlfn.IFNA(VLOOKUP(L413,'Lookup Tables'!$A$2:$B$8,2,FALSE),"")</f>
        <v>15</v>
      </c>
      <c r="N413" t="s">
        <v>1197</v>
      </c>
      <c r="AB413" s="10">
        <f t="shared" si="18"/>
        <v>0</v>
      </c>
      <c r="AC413" s="10" t="str">
        <f t="shared" si="19"/>
        <v>0 - 9%</v>
      </c>
      <c r="AE413" t="str">
        <f t="shared" si="20"/>
        <v/>
      </c>
      <c r="AF413" t="s">
        <v>1197</v>
      </c>
      <c r="AJ413" t="s">
        <v>1498</v>
      </c>
      <c r="AM413" t="s">
        <v>1502</v>
      </c>
      <c r="AN413" t="s">
        <v>1197</v>
      </c>
      <c r="AP413" t="s">
        <v>1495</v>
      </c>
      <c r="AT413" t="s">
        <v>1510</v>
      </c>
      <c r="BA413" s="10">
        <v>50.521363</v>
      </c>
      <c r="BB413">
        <v>0</v>
      </c>
    </row>
    <row r="414" spans="1:54" ht="15">
      <c r="A414">
        <v>11585140657</v>
      </c>
      <c r="B414" t="s">
        <v>1559</v>
      </c>
      <c r="C414" t="s">
        <v>1461</v>
      </c>
      <c r="E414" t="s">
        <v>1472</v>
      </c>
      <c r="F414" t="s">
        <v>129</v>
      </c>
      <c r="G414">
        <v>100</v>
      </c>
      <c r="H414" t="s">
        <v>1544</v>
      </c>
      <c r="I414">
        <v>0</v>
      </c>
      <c r="J414">
        <v>0</v>
      </c>
      <c r="K414">
        <v>2</v>
      </c>
      <c r="L414" t="s">
        <v>1488</v>
      </c>
      <c r="M414" t="str">
        <f>_xlfn.IFNA(VLOOKUP(L414,'Lookup Tables'!$A$2:$B$8,2,FALSE),"")</f>
        <v/>
      </c>
      <c r="N414" t="s">
        <v>1228</v>
      </c>
      <c r="U414" t="s">
        <v>1468</v>
      </c>
      <c r="Z414" t="s">
        <v>1477</v>
      </c>
      <c r="AA414">
        <v>18</v>
      </c>
      <c r="AB414" s="10">
        <f t="shared" si="18"/>
        <v>-18</v>
      </c>
      <c r="AC414" s="10" t="str">
        <f t="shared" si="19"/>
        <v>-20 - -11%</v>
      </c>
      <c r="AD414">
        <v>675</v>
      </c>
      <c r="AE414">
        <f t="shared" si="20"/>
        <v>-675</v>
      </c>
      <c r="AF414" t="s">
        <v>1228</v>
      </c>
      <c r="AI414" t="s">
        <v>1500</v>
      </c>
      <c r="AL414" t="s">
        <v>1614</v>
      </c>
      <c r="AM414" t="s">
        <v>1197</v>
      </c>
      <c r="AN414" t="s">
        <v>1197</v>
      </c>
      <c r="AR414" t="s">
        <v>1479</v>
      </c>
      <c r="BA414" s="10">
        <v>0</v>
      </c>
      <c r="BB414">
        <v>0</v>
      </c>
    </row>
    <row r="415" spans="1:54" ht="15">
      <c r="A415">
        <v>11585183296</v>
      </c>
      <c r="B415" t="s">
        <v>1559</v>
      </c>
      <c r="C415" t="s">
        <v>1461</v>
      </c>
      <c r="E415" t="s">
        <v>1472</v>
      </c>
      <c r="F415" t="s">
        <v>129</v>
      </c>
      <c r="I415">
        <v>0</v>
      </c>
      <c r="J415">
        <v>1</v>
      </c>
      <c r="K415">
        <v>0</v>
      </c>
      <c r="L415" t="s">
        <v>1499</v>
      </c>
      <c r="M415">
        <f>_xlfn.IFNA(VLOOKUP(L415,'Lookup Tables'!$A$2:$B$8,2,FALSE),"")</f>
        <v>15</v>
      </c>
      <c r="N415" t="s">
        <v>1197</v>
      </c>
      <c r="AB415" s="10">
        <f t="shared" si="18"/>
        <v>0</v>
      </c>
      <c r="AC415" s="10" t="str">
        <f t="shared" si="19"/>
        <v>0 - 9%</v>
      </c>
      <c r="AE415" t="str">
        <f t="shared" si="20"/>
        <v/>
      </c>
      <c r="AF415" t="s">
        <v>1197</v>
      </c>
      <c r="AJ415" t="s">
        <v>1498</v>
      </c>
      <c r="AM415" t="s">
        <v>1502</v>
      </c>
      <c r="AN415" t="s">
        <v>1197</v>
      </c>
      <c r="AP415" t="s">
        <v>1543</v>
      </c>
      <c r="AY415" t="s">
        <v>1487</v>
      </c>
      <c r="BA415" s="10">
        <v>26.20476762</v>
      </c>
      <c r="BB415">
        <v>0</v>
      </c>
    </row>
    <row r="416" spans="1:54" ht="15">
      <c r="A416">
        <v>11585219629</v>
      </c>
      <c r="B416" t="s">
        <v>1506</v>
      </c>
      <c r="C416" t="s">
        <v>1461</v>
      </c>
      <c r="E416" t="s">
        <v>1216</v>
      </c>
      <c r="F416" t="s">
        <v>117</v>
      </c>
      <c r="G416">
        <v>10</v>
      </c>
      <c r="H416" t="s">
        <v>1491</v>
      </c>
      <c r="I416">
        <v>4</v>
      </c>
      <c r="J416">
        <v>1</v>
      </c>
      <c r="K416">
        <v>2</v>
      </c>
      <c r="L416" t="s">
        <v>1483</v>
      </c>
      <c r="M416">
        <f>_xlfn.IFNA(VLOOKUP(L416,'Lookup Tables'!$A$2:$B$8,2,FALSE),"")</f>
        <v>4</v>
      </c>
      <c r="N416" t="s">
        <v>1228</v>
      </c>
      <c r="O416" t="s">
        <v>1475</v>
      </c>
      <c r="Q416" t="s">
        <v>1466</v>
      </c>
      <c r="R416" t="s">
        <v>1501</v>
      </c>
      <c r="V416" t="s">
        <v>1469</v>
      </c>
      <c r="Z416" t="s">
        <v>1477</v>
      </c>
      <c r="AA416">
        <v>20</v>
      </c>
      <c r="AB416" s="10">
        <f t="shared" si="18"/>
        <v>-20</v>
      </c>
      <c r="AC416" s="10" t="str">
        <f t="shared" si="19"/>
        <v>-20 - -11%</v>
      </c>
      <c r="AD416">
        <v>25000</v>
      </c>
      <c r="AE416">
        <f t="shared" si="20"/>
        <v>-25000</v>
      </c>
      <c r="AF416" t="s">
        <v>1228</v>
      </c>
      <c r="AH416" t="s">
        <v>1489</v>
      </c>
      <c r="AM416" t="s">
        <v>1197</v>
      </c>
      <c r="AN416" t="s">
        <v>1228</v>
      </c>
      <c r="AO416" t="s">
        <v>1522</v>
      </c>
      <c r="AQ416" t="s">
        <v>1496</v>
      </c>
      <c r="AR416" t="s">
        <v>1479</v>
      </c>
      <c r="AS416" t="s">
        <v>1505</v>
      </c>
      <c r="AT416" t="s">
        <v>1510</v>
      </c>
      <c r="AU416" t="s">
        <v>1518</v>
      </c>
      <c r="AV416" t="s">
        <v>1480</v>
      </c>
      <c r="AW416" t="s">
        <v>1511</v>
      </c>
      <c r="AX416" t="s">
        <v>1512</v>
      </c>
      <c r="BA416" s="10">
        <v>23.46723044</v>
      </c>
      <c r="BB416">
        <v>0</v>
      </c>
    </row>
    <row r="417" spans="1:54" ht="15">
      <c r="A417">
        <v>11585262376</v>
      </c>
      <c r="B417" t="s">
        <v>1506</v>
      </c>
      <c r="C417" t="s">
        <v>1461</v>
      </c>
      <c r="E417" t="s">
        <v>1492</v>
      </c>
      <c r="F417" t="s">
        <v>129</v>
      </c>
      <c r="G417">
        <v>10</v>
      </c>
      <c r="H417" t="s">
        <v>1491</v>
      </c>
      <c r="I417">
        <v>0</v>
      </c>
      <c r="J417">
        <v>3</v>
      </c>
      <c r="K417">
        <v>1</v>
      </c>
      <c r="L417" t="s">
        <v>1488</v>
      </c>
      <c r="M417" t="str">
        <f>_xlfn.IFNA(VLOOKUP(L417,'Lookup Tables'!$A$2:$B$8,2,FALSE),"")</f>
        <v/>
      </c>
      <c r="N417" t="s">
        <v>1487</v>
      </c>
      <c r="AB417" s="10">
        <f t="shared" si="18"/>
        <v>0</v>
      </c>
      <c r="AC417" s="10" t="str">
        <f t="shared" si="19"/>
        <v>0 - 9%</v>
      </c>
      <c r="AE417" t="str">
        <f t="shared" si="20"/>
        <v/>
      </c>
      <c r="AF417" t="s">
        <v>1228</v>
      </c>
      <c r="AG417" t="s">
        <v>1485</v>
      </c>
      <c r="AM417" t="s">
        <v>1197</v>
      </c>
      <c r="AN417" t="s">
        <v>1197</v>
      </c>
      <c r="AQ417" t="s">
        <v>1496</v>
      </c>
      <c r="AV417" t="s">
        <v>1480</v>
      </c>
      <c r="BA417" s="10">
        <v>32.66129032</v>
      </c>
      <c r="BB417">
        <v>0</v>
      </c>
    </row>
    <row r="418" spans="1:54" ht="15">
      <c r="A418">
        <v>11585338009</v>
      </c>
      <c r="B418" t="s">
        <v>1559</v>
      </c>
      <c r="C418" t="s">
        <v>1461</v>
      </c>
      <c r="E418" t="s">
        <v>1472</v>
      </c>
      <c r="I418">
        <v>3</v>
      </c>
      <c r="J418">
        <v>0</v>
      </c>
      <c r="K418">
        <v>0</v>
      </c>
      <c r="L418" t="s">
        <v>1499</v>
      </c>
      <c r="M418">
        <f>_xlfn.IFNA(VLOOKUP(L418,'Lookup Tables'!$A$2:$B$8,2,FALSE),"")</f>
        <v>15</v>
      </c>
      <c r="N418" t="s">
        <v>1228</v>
      </c>
      <c r="T418" t="s">
        <v>1467</v>
      </c>
      <c r="U418" t="s">
        <v>1468</v>
      </c>
      <c r="Z418" t="s">
        <v>1523</v>
      </c>
      <c r="AA418">
        <v>0</v>
      </c>
      <c r="AB418" s="10">
        <f t="shared" si="18"/>
        <v>0</v>
      </c>
      <c r="AC418" s="10" t="str">
        <f t="shared" si="19"/>
        <v>0 - 9%</v>
      </c>
      <c r="AD418">
        <v>0</v>
      </c>
      <c r="AE418">
        <f t="shared" si="20"/>
        <v>0</v>
      </c>
      <c r="AF418" t="s">
        <v>1197</v>
      </c>
      <c r="AJ418" t="s">
        <v>1498</v>
      </c>
      <c r="AM418" t="s">
        <v>1197</v>
      </c>
      <c r="AN418" t="s">
        <v>1197</v>
      </c>
      <c r="AY418" t="s">
        <v>1487</v>
      </c>
      <c r="BB418">
        <v>0</v>
      </c>
    </row>
    <row r="419" spans="1:54" ht="15">
      <c r="A419">
        <v>11585340147</v>
      </c>
      <c r="B419" t="s">
        <v>1471</v>
      </c>
      <c r="C419" t="s">
        <v>1461</v>
      </c>
      <c r="E419" t="s">
        <v>1472</v>
      </c>
      <c r="F419" t="s">
        <v>129</v>
      </c>
      <c r="I419">
        <v>0</v>
      </c>
      <c r="J419">
        <v>2</v>
      </c>
      <c r="K419">
        <v>2</v>
      </c>
      <c r="L419" t="s">
        <v>1488</v>
      </c>
      <c r="M419" t="str">
        <f>_xlfn.IFNA(VLOOKUP(L419,'Lookup Tables'!$A$2:$B$8,2,FALSE),"")</f>
        <v/>
      </c>
      <c r="N419" t="s">
        <v>1487</v>
      </c>
      <c r="AB419" s="10">
        <f t="shared" si="18"/>
        <v>0</v>
      </c>
      <c r="AC419" s="10" t="str">
        <f t="shared" si="19"/>
        <v>0 - 9%</v>
      </c>
      <c r="AE419" t="str">
        <f t="shared" si="20"/>
        <v/>
      </c>
      <c r="AF419" t="s">
        <v>1228</v>
      </c>
      <c r="AI419" t="s">
        <v>1500</v>
      </c>
      <c r="AM419" t="s">
        <v>1228</v>
      </c>
      <c r="AN419" t="s">
        <v>1228</v>
      </c>
      <c r="AO419" t="s">
        <v>1551</v>
      </c>
      <c r="AP419" t="s">
        <v>1495</v>
      </c>
      <c r="AR419" t="s">
        <v>1479</v>
      </c>
      <c r="AU419" t="s">
        <v>1518</v>
      </c>
      <c r="AZ419" t="s">
        <v>1615</v>
      </c>
      <c r="BA419" s="10">
        <v>42.62490087</v>
      </c>
      <c r="BB419">
        <v>0</v>
      </c>
    </row>
    <row r="420" spans="1:54" ht="15">
      <c r="A420">
        <v>11586253289</v>
      </c>
      <c r="B420" t="s">
        <v>1471</v>
      </c>
      <c r="C420" t="s">
        <v>1461</v>
      </c>
      <c r="E420" t="s">
        <v>1472</v>
      </c>
      <c r="F420" t="s">
        <v>129</v>
      </c>
      <c r="G420">
        <v>0</v>
      </c>
      <c r="H420" t="s">
        <v>1497</v>
      </c>
      <c r="I420">
        <v>0</v>
      </c>
      <c r="J420">
        <v>4</v>
      </c>
      <c r="K420">
        <v>2</v>
      </c>
      <c r="L420" t="s">
        <v>1464</v>
      </c>
      <c r="M420">
        <f>_xlfn.IFNA(VLOOKUP(L420,'Lookup Tables'!$A$2:$B$8,2,FALSE),"")</f>
        <v>1</v>
      </c>
      <c r="N420" t="s">
        <v>1197</v>
      </c>
      <c r="AB420" s="10">
        <f t="shared" si="18"/>
        <v>0</v>
      </c>
      <c r="AC420" s="10" t="str">
        <f t="shared" si="19"/>
        <v>0 - 9%</v>
      </c>
      <c r="AE420" t="str">
        <f t="shared" si="20"/>
        <v/>
      </c>
      <c r="AF420" t="s">
        <v>1197</v>
      </c>
      <c r="AJ420" t="s">
        <v>1498</v>
      </c>
      <c r="AM420" t="s">
        <v>1502</v>
      </c>
      <c r="AN420" t="s">
        <v>1228</v>
      </c>
      <c r="AO420" t="s">
        <v>1538</v>
      </c>
      <c r="AP420" t="s">
        <v>1495</v>
      </c>
      <c r="AY420" t="s">
        <v>1487</v>
      </c>
      <c r="BB420">
        <v>0</v>
      </c>
    </row>
    <row r="421" spans="1:54" ht="15">
      <c r="A421">
        <v>11587255723</v>
      </c>
      <c r="B421" t="s">
        <v>1599</v>
      </c>
      <c r="C421" t="s">
        <v>1461</v>
      </c>
      <c r="E421" t="s">
        <v>1216</v>
      </c>
      <c r="F421" t="s">
        <v>117</v>
      </c>
      <c r="G421">
        <v>65</v>
      </c>
      <c r="H421" t="s">
        <v>1602</v>
      </c>
      <c r="I421">
        <v>1</v>
      </c>
      <c r="J421">
        <v>1</v>
      </c>
      <c r="K421">
        <v>0</v>
      </c>
      <c r="L421" t="s">
        <v>1550</v>
      </c>
      <c r="M421">
        <f>_xlfn.IFNA(VLOOKUP(L421,'Lookup Tables'!$A$2:$B$8,2,FALSE),"")</f>
        <v>0</v>
      </c>
      <c r="N421" t="s">
        <v>1228</v>
      </c>
      <c r="O421" t="s">
        <v>1475</v>
      </c>
      <c r="Q421" t="s">
        <v>1466</v>
      </c>
      <c r="R421" t="s">
        <v>1501</v>
      </c>
      <c r="S421" t="s">
        <v>1476</v>
      </c>
      <c r="V421" t="s">
        <v>1469</v>
      </c>
      <c r="Z421" t="s">
        <v>1477</v>
      </c>
      <c r="AA421">
        <v>35</v>
      </c>
      <c r="AB421" s="10">
        <f t="shared" si="18"/>
        <v>-35</v>
      </c>
      <c r="AC421" s="10" t="str">
        <f t="shared" si="19"/>
        <v>-40 - -31%</v>
      </c>
      <c r="AE421" t="str">
        <f t="shared" si="20"/>
        <v/>
      </c>
      <c r="AK421" t="s">
        <v>1478</v>
      </c>
      <c r="AM421" t="s">
        <v>1502</v>
      </c>
      <c r="AN421" t="s">
        <v>1487</v>
      </c>
      <c r="AS421" t="s">
        <v>1505</v>
      </c>
      <c r="AT421" t="s">
        <v>1510</v>
      </c>
      <c r="AU421" t="s">
        <v>1518</v>
      </c>
      <c r="AX421" t="s">
        <v>1512</v>
      </c>
      <c r="BA421" s="10">
        <v>49.84</v>
      </c>
      <c r="BB421">
        <v>0</v>
      </c>
    </row>
    <row r="422" spans="1:54" ht="15">
      <c r="A422">
        <v>11587315544</v>
      </c>
      <c r="B422" t="s">
        <v>1595</v>
      </c>
      <c r="C422" t="s">
        <v>1461</v>
      </c>
      <c r="E422" t="s">
        <v>1216</v>
      </c>
      <c r="F422" t="s">
        <v>117</v>
      </c>
      <c r="G422">
        <v>18</v>
      </c>
      <c r="H422" t="s">
        <v>1482</v>
      </c>
      <c r="I422">
        <v>1</v>
      </c>
      <c r="J422">
        <v>0</v>
      </c>
      <c r="K422">
        <v>0</v>
      </c>
      <c r="L422" t="s">
        <v>1499</v>
      </c>
      <c r="M422">
        <f>_xlfn.IFNA(VLOOKUP(L422,'Lookup Tables'!$A$2:$B$8,2,FALSE),"")</f>
        <v>15</v>
      </c>
      <c r="N422" t="s">
        <v>1197</v>
      </c>
      <c r="AB422" s="10">
        <f t="shared" si="18"/>
        <v>0</v>
      </c>
      <c r="AC422" s="10" t="str">
        <f t="shared" si="19"/>
        <v>0 - 9%</v>
      </c>
      <c r="AE422" t="str">
        <f t="shared" si="20"/>
        <v/>
      </c>
      <c r="AF422" t="s">
        <v>1228</v>
      </c>
      <c r="AH422" t="s">
        <v>1489</v>
      </c>
      <c r="AI422" t="s">
        <v>1500</v>
      </c>
      <c r="AM422" t="s">
        <v>1197</v>
      </c>
      <c r="AN422" t="s">
        <v>1197</v>
      </c>
      <c r="AZ422" t="s">
        <v>1495</v>
      </c>
      <c r="BA422" s="10">
        <v>7.789855072</v>
      </c>
      <c r="BB422">
        <v>0</v>
      </c>
    </row>
    <row r="423" spans="1:54" ht="15">
      <c r="A423">
        <v>11587315939</v>
      </c>
      <c r="B423" t="s">
        <v>1490</v>
      </c>
      <c r="C423" t="s">
        <v>1461</v>
      </c>
      <c r="E423" t="s">
        <v>1472</v>
      </c>
      <c r="F423" t="s">
        <v>117</v>
      </c>
      <c r="G423">
        <v>4</v>
      </c>
      <c r="H423" t="s">
        <v>1491</v>
      </c>
      <c r="I423">
        <v>2</v>
      </c>
      <c r="J423">
        <v>2</v>
      </c>
      <c r="K423">
        <v>0</v>
      </c>
      <c r="L423" t="s">
        <v>1474</v>
      </c>
      <c r="M423">
        <f>_xlfn.IFNA(VLOOKUP(L423,'Lookup Tables'!$A$2:$B$8,2,FALSE),"")</f>
        <v>9</v>
      </c>
      <c r="N423" t="s">
        <v>1487</v>
      </c>
      <c r="AB423" s="10">
        <f t="shared" si="18"/>
        <v>0</v>
      </c>
      <c r="AC423" s="10" t="str">
        <f t="shared" si="19"/>
        <v>0 - 9%</v>
      </c>
      <c r="AE423" t="str">
        <f t="shared" si="20"/>
        <v/>
      </c>
      <c r="AF423" t="s">
        <v>1228</v>
      </c>
      <c r="AH423" t="s">
        <v>1489</v>
      </c>
      <c r="AM423" t="s">
        <v>1197</v>
      </c>
      <c r="AN423" t="s">
        <v>1197</v>
      </c>
      <c r="AP423" t="s">
        <v>1543</v>
      </c>
      <c r="AY423" t="s">
        <v>1487</v>
      </c>
      <c r="BA423" s="10">
        <v>20.87124</v>
      </c>
      <c r="BB423">
        <v>0</v>
      </c>
    </row>
    <row r="424" spans="1:54" ht="15">
      <c r="A424">
        <v>11587342568</v>
      </c>
      <c r="B424" t="s">
        <v>1595</v>
      </c>
      <c r="C424" t="s">
        <v>1461</v>
      </c>
      <c r="E424" t="s">
        <v>1216</v>
      </c>
      <c r="F424" t="s">
        <v>117</v>
      </c>
      <c r="G424">
        <v>12</v>
      </c>
      <c r="H424" t="s">
        <v>1482</v>
      </c>
      <c r="I424">
        <v>2</v>
      </c>
      <c r="J424">
        <v>0</v>
      </c>
      <c r="K424">
        <v>0</v>
      </c>
      <c r="L424" t="s">
        <v>1499</v>
      </c>
      <c r="M424">
        <f>_xlfn.IFNA(VLOOKUP(L424,'Lookup Tables'!$A$2:$B$8,2,FALSE),"")</f>
        <v>15</v>
      </c>
      <c r="N424" t="s">
        <v>1197</v>
      </c>
      <c r="AB424" s="10">
        <f t="shared" si="18"/>
        <v>0</v>
      </c>
      <c r="AC424" s="10" t="str">
        <f t="shared" si="19"/>
        <v>0 - 9%</v>
      </c>
      <c r="AE424" t="str">
        <f t="shared" si="20"/>
        <v/>
      </c>
      <c r="AF424" t="s">
        <v>1228</v>
      </c>
      <c r="AG424" t="s">
        <v>1485</v>
      </c>
      <c r="AM424" t="s">
        <v>1197</v>
      </c>
      <c r="AN424" t="s">
        <v>1197</v>
      </c>
      <c r="AY424" t="s">
        <v>1487</v>
      </c>
      <c r="BA424" s="10">
        <v>7.748934522</v>
      </c>
      <c r="BB424">
        <v>0</v>
      </c>
    </row>
    <row r="425" spans="1:54" ht="15">
      <c r="A425">
        <v>11587408461</v>
      </c>
      <c r="B425" t="s">
        <v>1471</v>
      </c>
      <c r="C425" t="s">
        <v>1461</v>
      </c>
      <c r="D425" t="s">
        <v>1410</v>
      </c>
      <c r="E425" t="s">
        <v>1216</v>
      </c>
      <c r="F425" t="s">
        <v>117</v>
      </c>
      <c r="G425">
        <v>24</v>
      </c>
      <c r="H425" t="s">
        <v>1463</v>
      </c>
      <c r="I425">
        <v>4</v>
      </c>
      <c r="J425">
        <v>0</v>
      </c>
      <c r="K425">
        <v>0</v>
      </c>
      <c r="L425" t="s">
        <v>1483</v>
      </c>
      <c r="M425">
        <f>_xlfn.IFNA(VLOOKUP(L425,'Lookup Tables'!$A$2:$B$8,2,FALSE),"")</f>
        <v>4</v>
      </c>
      <c r="N425" t="s">
        <v>1228</v>
      </c>
      <c r="AB425" s="10" t="str">
        <f t="shared" si="18"/>
        <v/>
      </c>
      <c r="AC425" s="10" t="str">
        <f t="shared" si="19"/>
        <v/>
      </c>
      <c r="AE425" t="str">
        <f t="shared" si="20"/>
        <v/>
      </c>
      <c r="BA425" s="10">
        <v>20.16908213</v>
      </c>
      <c r="BB425">
        <v>0</v>
      </c>
    </row>
    <row r="426" spans="1:54" ht="15">
      <c r="A426">
        <v>11587426673</v>
      </c>
      <c r="B426" t="s">
        <v>1593</v>
      </c>
      <c r="C426" t="s">
        <v>1461</v>
      </c>
      <c r="E426" t="s">
        <v>1216</v>
      </c>
      <c r="F426" t="s">
        <v>129</v>
      </c>
      <c r="G426">
        <v>19</v>
      </c>
      <c r="H426" t="s">
        <v>1482</v>
      </c>
      <c r="I426">
        <v>0</v>
      </c>
      <c r="J426">
        <v>1</v>
      </c>
      <c r="K426">
        <v>2</v>
      </c>
      <c r="L426" t="s">
        <v>1499</v>
      </c>
      <c r="M426">
        <f>_xlfn.IFNA(VLOOKUP(L426,'Lookup Tables'!$A$2:$B$8,2,FALSE),"")</f>
        <v>15</v>
      </c>
      <c r="N426" t="s">
        <v>1228</v>
      </c>
      <c r="S426" t="s">
        <v>1476</v>
      </c>
      <c r="V426" t="s">
        <v>1469</v>
      </c>
      <c r="Z426" t="s">
        <v>1523</v>
      </c>
      <c r="AA426">
        <v>0</v>
      </c>
      <c r="AB426" s="10">
        <f t="shared" si="18"/>
        <v>0</v>
      </c>
      <c r="AC426" s="10" t="str">
        <f t="shared" si="19"/>
        <v>0 - 9%</v>
      </c>
      <c r="AD426">
        <v>0</v>
      </c>
      <c r="AE426">
        <f t="shared" si="20"/>
        <v>0</v>
      </c>
      <c r="AF426" t="s">
        <v>1197</v>
      </c>
      <c r="AJ426" t="s">
        <v>1498</v>
      </c>
      <c r="AN426" t="s">
        <v>1228</v>
      </c>
      <c r="AO426" t="s">
        <v>1522</v>
      </c>
      <c r="AQ426" t="s">
        <v>1496</v>
      </c>
      <c r="AU426" t="s">
        <v>1518</v>
      </c>
      <c r="AW426" t="s">
        <v>1511</v>
      </c>
      <c r="BA426" s="10">
        <v>21.50537634</v>
      </c>
      <c r="BB426">
        <v>0</v>
      </c>
    </row>
    <row r="427" spans="1:54" ht="15">
      <c r="A427">
        <v>11587429614</v>
      </c>
      <c r="B427" t="s">
        <v>1506</v>
      </c>
      <c r="C427" t="s">
        <v>1504</v>
      </c>
      <c r="E427" t="s">
        <v>1472</v>
      </c>
      <c r="F427" t="s">
        <v>122</v>
      </c>
      <c r="G427">
        <v>6</v>
      </c>
      <c r="H427" t="s">
        <v>1491</v>
      </c>
      <c r="I427">
        <v>4</v>
      </c>
      <c r="J427">
        <v>2</v>
      </c>
      <c r="K427">
        <v>1</v>
      </c>
      <c r="L427" t="s">
        <v>1474</v>
      </c>
      <c r="M427">
        <f>_xlfn.IFNA(VLOOKUP(L427,'Lookup Tables'!$A$2:$B$8,2,FALSE),"")</f>
        <v>9</v>
      </c>
      <c r="N427" t="s">
        <v>1487</v>
      </c>
      <c r="AB427" s="10">
        <f t="shared" si="18"/>
        <v>0</v>
      </c>
      <c r="AC427" s="10" t="str">
        <f t="shared" si="19"/>
        <v>0 - 9%</v>
      </c>
      <c r="AE427" t="str">
        <f t="shared" si="20"/>
        <v/>
      </c>
      <c r="AF427" t="s">
        <v>1228</v>
      </c>
      <c r="AG427" t="s">
        <v>1485</v>
      </c>
      <c r="AM427" t="s">
        <v>1502</v>
      </c>
      <c r="AN427" t="s">
        <v>1228</v>
      </c>
      <c r="AP427" t="s">
        <v>1529</v>
      </c>
      <c r="AY427" t="s">
        <v>1487</v>
      </c>
      <c r="BA427" s="10">
        <v>21.03329129</v>
      </c>
      <c r="BB427">
        <v>0</v>
      </c>
    </row>
    <row r="428" spans="1:54" ht="15">
      <c r="A428">
        <v>11587499260</v>
      </c>
      <c r="B428" t="s">
        <v>1506</v>
      </c>
      <c r="C428" t="s">
        <v>1461</v>
      </c>
      <c r="E428" t="s">
        <v>1492</v>
      </c>
      <c r="F428" t="s">
        <v>117</v>
      </c>
      <c r="G428">
        <v>10</v>
      </c>
      <c r="H428" t="s">
        <v>1491</v>
      </c>
      <c r="I428">
        <v>2</v>
      </c>
      <c r="J428">
        <v>1</v>
      </c>
      <c r="K428">
        <v>0</v>
      </c>
      <c r="L428" t="s">
        <v>1488</v>
      </c>
      <c r="M428" t="str">
        <f>_xlfn.IFNA(VLOOKUP(L428,'Lookup Tables'!$A$2:$B$8,2,FALSE),"")</f>
        <v/>
      </c>
      <c r="N428" t="s">
        <v>1487</v>
      </c>
      <c r="AB428" s="10">
        <f t="shared" si="18"/>
        <v>0</v>
      </c>
      <c r="AC428" s="10" t="str">
        <f t="shared" si="19"/>
        <v>0 - 9%</v>
      </c>
      <c r="AE428" t="str">
        <f t="shared" si="20"/>
        <v/>
      </c>
      <c r="AF428" t="s">
        <v>1228</v>
      </c>
      <c r="AH428" t="s">
        <v>1489</v>
      </c>
      <c r="AM428" t="s">
        <v>1197</v>
      </c>
      <c r="AN428" t="s">
        <v>1197</v>
      </c>
      <c r="AP428" t="s">
        <v>1495</v>
      </c>
      <c r="AR428" t="s">
        <v>1479</v>
      </c>
      <c r="AS428" t="s">
        <v>1505</v>
      </c>
      <c r="AT428" t="s">
        <v>1510</v>
      </c>
      <c r="BA428" s="10">
        <v>35.61643836</v>
      </c>
      <c r="BB428">
        <v>0</v>
      </c>
    </row>
    <row r="429" spans="1:54" ht="15">
      <c r="A429">
        <v>11587507133</v>
      </c>
      <c r="B429" t="s">
        <v>1599</v>
      </c>
      <c r="C429" t="s">
        <v>1461</v>
      </c>
      <c r="E429" t="s">
        <v>1216</v>
      </c>
      <c r="F429" t="s">
        <v>117</v>
      </c>
      <c r="G429">
        <v>10</v>
      </c>
      <c r="H429" t="s">
        <v>1491</v>
      </c>
      <c r="I429">
        <v>1</v>
      </c>
      <c r="J429">
        <v>0</v>
      </c>
      <c r="K429">
        <v>0</v>
      </c>
      <c r="L429" t="s">
        <v>1499</v>
      </c>
      <c r="M429">
        <f>_xlfn.IFNA(VLOOKUP(L429,'Lookup Tables'!$A$2:$B$8,2,FALSE),"")</f>
        <v>15</v>
      </c>
      <c r="N429" t="s">
        <v>1197</v>
      </c>
      <c r="AB429" s="10">
        <f t="shared" si="18"/>
        <v>0</v>
      </c>
      <c r="AC429" s="10" t="str">
        <f t="shared" si="19"/>
        <v>0 - 9%</v>
      </c>
      <c r="AE429" t="str">
        <f t="shared" si="20"/>
        <v/>
      </c>
      <c r="AF429" t="s">
        <v>1228</v>
      </c>
      <c r="AI429" t="s">
        <v>1500</v>
      </c>
      <c r="AM429" t="s">
        <v>1197</v>
      </c>
      <c r="AN429" t="s">
        <v>1197</v>
      </c>
      <c r="AP429" t="s">
        <v>1495</v>
      </c>
      <c r="AZ429" t="s">
        <v>1495</v>
      </c>
      <c r="BA429" s="10">
        <v>14.28571429</v>
      </c>
      <c r="BB429">
        <v>0</v>
      </c>
    </row>
    <row r="430" spans="1:54" ht="15">
      <c r="A430">
        <v>11587511612</v>
      </c>
      <c r="B430" t="s">
        <v>1514</v>
      </c>
      <c r="C430" t="s">
        <v>1461</v>
      </c>
      <c r="E430" t="s">
        <v>1472</v>
      </c>
      <c r="F430" t="s">
        <v>117</v>
      </c>
      <c r="G430">
        <v>52</v>
      </c>
      <c r="H430" t="s">
        <v>1571</v>
      </c>
      <c r="I430">
        <v>4</v>
      </c>
      <c r="J430">
        <v>0</v>
      </c>
      <c r="K430">
        <v>0</v>
      </c>
      <c r="L430" t="s">
        <v>1474</v>
      </c>
      <c r="M430">
        <f>_xlfn.IFNA(VLOOKUP(L430,'Lookup Tables'!$A$2:$B$8,2,FALSE),"")</f>
        <v>9</v>
      </c>
      <c r="N430" t="s">
        <v>1197</v>
      </c>
      <c r="AB430" s="10">
        <f t="shared" si="18"/>
        <v>0</v>
      </c>
      <c r="AC430" s="10" t="str">
        <f t="shared" si="19"/>
        <v>0 - 9%</v>
      </c>
      <c r="AE430" t="str">
        <f t="shared" si="20"/>
        <v/>
      </c>
      <c r="AF430" t="s">
        <v>1228</v>
      </c>
      <c r="AG430" t="s">
        <v>1485</v>
      </c>
      <c r="AH430" t="s">
        <v>1489</v>
      </c>
      <c r="AI430" t="s">
        <v>1500</v>
      </c>
      <c r="AM430" t="s">
        <v>1197</v>
      </c>
      <c r="AN430" t="s">
        <v>1197</v>
      </c>
      <c r="AT430" t="s">
        <v>1510</v>
      </c>
      <c r="BA430" s="10">
        <v>5.381165919</v>
      </c>
      <c r="BB430">
        <v>0</v>
      </c>
    </row>
    <row r="431" spans="1:54" ht="15">
      <c r="A431">
        <v>11587521993</v>
      </c>
      <c r="B431" t="s">
        <v>1548</v>
      </c>
      <c r="C431" t="s">
        <v>1461</v>
      </c>
      <c r="E431" t="s">
        <v>1216</v>
      </c>
      <c r="F431" t="s">
        <v>129</v>
      </c>
      <c r="G431">
        <v>11</v>
      </c>
      <c r="H431" t="s">
        <v>1482</v>
      </c>
      <c r="I431">
        <v>0</v>
      </c>
      <c r="J431">
        <v>3</v>
      </c>
      <c r="K431">
        <v>2</v>
      </c>
      <c r="L431" t="s">
        <v>1499</v>
      </c>
      <c r="M431">
        <f>_xlfn.IFNA(VLOOKUP(L431,'Lookup Tables'!$A$2:$B$8,2,FALSE),"")</f>
        <v>15</v>
      </c>
      <c r="N431" t="s">
        <v>1228</v>
      </c>
      <c r="O431" t="s">
        <v>1475</v>
      </c>
      <c r="Z431" t="s">
        <v>1477</v>
      </c>
      <c r="AA431">
        <v>7</v>
      </c>
      <c r="AB431" s="10">
        <f t="shared" si="18"/>
        <v>-7</v>
      </c>
      <c r="AC431" s="10" t="str">
        <f t="shared" si="19"/>
        <v>-10 - -1%</v>
      </c>
      <c r="AD431">
        <v>400</v>
      </c>
      <c r="AE431">
        <f t="shared" si="20"/>
        <v>-400</v>
      </c>
      <c r="AF431" t="s">
        <v>1197</v>
      </c>
      <c r="AJ431" t="s">
        <v>1498</v>
      </c>
      <c r="AM431" t="s">
        <v>1197</v>
      </c>
      <c r="AN431" t="s">
        <v>1197</v>
      </c>
      <c r="AP431" t="s">
        <v>1543</v>
      </c>
      <c r="AR431" t="s">
        <v>1479</v>
      </c>
      <c r="AX431" t="s">
        <v>1512</v>
      </c>
      <c r="BA431" s="10">
        <v>23.52941176</v>
      </c>
      <c r="BB431">
        <v>0</v>
      </c>
    </row>
    <row r="432" spans="1:54" ht="15">
      <c r="A432">
        <v>11587561397</v>
      </c>
      <c r="B432" t="s">
        <v>1599</v>
      </c>
      <c r="C432" t="s">
        <v>1461</v>
      </c>
      <c r="E432" t="s">
        <v>1216</v>
      </c>
      <c r="F432" t="s">
        <v>129</v>
      </c>
      <c r="G432">
        <v>11</v>
      </c>
      <c r="H432" t="s">
        <v>1482</v>
      </c>
      <c r="I432">
        <v>0</v>
      </c>
      <c r="J432">
        <v>0</v>
      </c>
      <c r="K432">
        <v>1</v>
      </c>
      <c r="L432" t="s">
        <v>1499</v>
      </c>
      <c r="M432">
        <f>_xlfn.IFNA(VLOOKUP(L432,'Lookup Tables'!$A$2:$B$8,2,FALSE),"")</f>
        <v>15</v>
      </c>
      <c r="N432" t="s">
        <v>1197</v>
      </c>
      <c r="AB432" s="10">
        <f t="shared" si="18"/>
        <v>0</v>
      </c>
      <c r="AC432" s="10" t="str">
        <f t="shared" si="19"/>
        <v>0 - 9%</v>
      </c>
      <c r="AE432" t="str">
        <f t="shared" si="20"/>
        <v/>
      </c>
      <c r="BA432" s="10">
        <v>24.62006079</v>
      </c>
      <c r="BB432">
        <v>0</v>
      </c>
    </row>
    <row r="433" spans="1:54" ht="15">
      <c r="A433">
        <v>11587649186</v>
      </c>
      <c r="B433" t="s">
        <v>1593</v>
      </c>
      <c r="C433" t="s">
        <v>1461</v>
      </c>
      <c r="E433" t="s">
        <v>1216</v>
      </c>
      <c r="F433" t="s">
        <v>117</v>
      </c>
      <c r="G433">
        <v>1</v>
      </c>
      <c r="H433" t="s">
        <v>1491</v>
      </c>
      <c r="I433">
        <v>1</v>
      </c>
      <c r="J433">
        <v>0</v>
      </c>
      <c r="K433">
        <v>1</v>
      </c>
      <c r="L433" t="s">
        <v>1488</v>
      </c>
      <c r="M433" t="str">
        <f>_xlfn.IFNA(VLOOKUP(L433,'Lookup Tables'!$A$2:$B$8,2,FALSE),"")</f>
        <v/>
      </c>
      <c r="N433" t="s">
        <v>1487</v>
      </c>
      <c r="AB433" s="10">
        <f t="shared" si="18"/>
        <v>0</v>
      </c>
      <c r="AC433" s="10" t="str">
        <f t="shared" si="19"/>
        <v>0 - 9%</v>
      </c>
      <c r="AE433" t="str">
        <f t="shared" si="20"/>
        <v/>
      </c>
      <c r="AF433" t="s">
        <v>1228</v>
      </c>
      <c r="AH433" t="s">
        <v>1489</v>
      </c>
      <c r="AM433" t="s">
        <v>1197</v>
      </c>
      <c r="AN433" t="s">
        <v>1197</v>
      </c>
      <c r="AY433" t="s">
        <v>1487</v>
      </c>
      <c r="BA433" s="10">
        <v>21.33995037</v>
      </c>
      <c r="BB433">
        <v>0</v>
      </c>
    </row>
    <row r="434" spans="1:54" ht="15">
      <c r="A434">
        <v>11587670029</v>
      </c>
      <c r="B434" t="s">
        <v>1548</v>
      </c>
      <c r="C434" t="s">
        <v>1461</v>
      </c>
      <c r="E434" t="s">
        <v>1216</v>
      </c>
      <c r="F434" t="s">
        <v>117</v>
      </c>
      <c r="G434">
        <v>3</v>
      </c>
      <c r="H434" t="s">
        <v>1491</v>
      </c>
      <c r="I434">
        <v>3</v>
      </c>
      <c r="J434">
        <v>0</v>
      </c>
      <c r="K434">
        <v>3</v>
      </c>
      <c r="L434" t="s">
        <v>1483</v>
      </c>
      <c r="M434">
        <f>_xlfn.IFNA(VLOOKUP(L434,'Lookup Tables'!$A$2:$B$8,2,FALSE),"")</f>
        <v>4</v>
      </c>
      <c r="N434" t="s">
        <v>1228</v>
      </c>
      <c r="O434" t="s">
        <v>1475</v>
      </c>
      <c r="Q434" t="s">
        <v>1466</v>
      </c>
      <c r="R434" t="s">
        <v>1501</v>
      </c>
      <c r="S434" t="s">
        <v>1476</v>
      </c>
      <c r="T434" t="s">
        <v>1467</v>
      </c>
      <c r="U434" t="s">
        <v>1468</v>
      </c>
      <c r="Z434" t="s">
        <v>1477</v>
      </c>
      <c r="AA434">
        <v>35</v>
      </c>
      <c r="AB434" s="10">
        <f t="shared" si="18"/>
        <v>-35</v>
      </c>
      <c r="AC434" s="10" t="str">
        <f t="shared" si="19"/>
        <v>-40 - -31%</v>
      </c>
      <c r="AD434">
        <v>3128</v>
      </c>
      <c r="AE434">
        <f t="shared" si="20"/>
        <v>-3128</v>
      </c>
      <c r="AF434" t="s">
        <v>1197</v>
      </c>
      <c r="AJ434" t="s">
        <v>1498</v>
      </c>
      <c r="AM434" t="s">
        <v>1502</v>
      </c>
      <c r="AN434" t="s">
        <v>1228</v>
      </c>
      <c r="AO434" t="s">
        <v>1616</v>
      </c>
      <c r="AP434" t="s">
        <v>1526</v>
      </c>
      <c r="AQ434" t="s">
        <v>1496</v>
      </c>
      <c r="AR434" t="s">
        <v>1479</v>
      </c>
      <c r="AS434" t="s">
        <v>1505</v>
      </c>
      <c r="AU434" t="s">
        <v>1518</v>
      </c>
      <c r="AV434" t="s">
        <v>1480</v>
      </c>
      <c r="AX434" t="s">
        <v>1512</v>
      </c>
      <c r="BA434" s="10">
        <v>46.37362637</v>
      </c>
      <c r="BB434">
        <v>0</v>
      </c>
    </row>
    <row r="435" spans="1:54" ht="15">
      <c r="A435">
        <v>11587685210</v>
      </c>
      <c r="B435" t="s">
        <v>1570</v>
      </c>
      <c r="C435" t="s">
        <v>1461</v>
      </c>
      <c r="E435" t="s">
        <v>1216</v>
      </c>
      <c r="F435" t="s">
        <v>122</v>
      </c>
      <c r="G435">
        <v>33</v>
      </c>
      <c r="H435" t="s">
        <v>1493</v>
      </c>
      <c r="I435">
        <v>6</v>
      </c>
      <c r="J435">
        <v>0</v>
      </c>
      <c r="K435">
        <v>0</v>
      </c>
      <c r="L435" t="s">
        <v>1488</v>
      </c>
      <c r="M435" t="str">
        <f>_xlfn.IFNA(VLOOKUP(L435,'Lookup Tables'!$A$2:$B$8,2,FALSE),"")</f>
        <v/>
      </c>
      <c r="N435" t="s">
        <v>1228</v>
      </c>
      <c r="O435" t="s">
        <v>1475</v>
      </c>
      <c r="S435" t="s">
        <v>1476</v>
      </c>
      <c r="T435" t="s">
        <v>1467</v>
      </c>
      <c r="U435" t="s">
        <v>1468</v>
      </c>
      <c r="Z435" t="s">
        <v>1477</v>
      </c>
      <c r="AB435" s="10" t="str">
        <f t="shared" si="18"/>
        <v/>
      </c>
      <c r="AC435" s="10" t="str">
        <f t="shared" si="19"/>
        <v/>
      </c>
      <c r="AD435">
        <v>6000</v>
      </c>
      <c r="AE435">
        <f t="shared" si="20"/>
        <v>-6000</v>
      </c>
      <c r="AF435" t="s">
        <v>1228</v>
      </c>
      <c r="AH435" t="s">
        <v>1489</v>
      </c>
      <c r="AI435" t="s">
        <v>1500</v>
      </c>
      <c r="AM435" t="s">
        <v>1197</v>
      </c>
      <c r="AN435" t="s">
        <v>1228</v>
      </c>
      <c r="AO435" t="s">
        <v>1558</v>
      </c>
      <c r="AQ435" t="s">
        <v>1496</v>
      </c>
      <c r="AR435" t="s">
        <v>1479</v>
      </c>
      <c r="AT435" t="s">
        <v>1510</v>
      </c>
      <c r="AV435" t="s">
        <v>1480</v>
      </c>
      <c r="AW435" t="s">
        <v>1511</v>
      </c>
      <c r="AX435" t="s">
        <v>1512</v>
      </c>
      <c r="BA435" s="10">
        <v>9.440715884</v>
      </c>
      <c r="BB435">
        <v>0</v>
      </c>
    </row>
    <row r="436" spans="1:54" ht="15">
      <c r="A436">
        <v>11587694137</v>
      </c>
      <c r="B436" t="s">
        <v>1481</v>
      </c>
      <c r="C436" t="s">
        <v>1461</v>
      </c>
      <c r="E436" t="s">
        <v>1472</v>
      </c>
      <c r="F436" t="s">
        <v>129</v>
      </c>
      <c r="G436">
        <v>0</v>
      </c>
      <c r="H436" t="s">
        <v>1497</v>
      </c>
      <c r="I436">
        <v>1</v>
      </c>
      <c r="J436">
        <v>0</v>
      </c>
      <c r="K436">
        <v>1</v>
      </c>
      <c r="L436" t="s">
        <v>1488</v>
      </c>
      <c r="M436" t="str">
        <f>_xlfn.IFNA(VLOOKUP(L436,'Lookup Tables'!$A$2:$B$8,2,FALSE),"")</f>
        <v/>
      </c>
      <c r="N436" t="s">
        <v>1228</v>
      </c>
      <c r="W436" t="s">
        <v>1503</v>
      </c>
      <c r="Z436" t="s">
        <v>1470</v>
      </c>
      <c r="AA436">
        <v>8</v>
      </c>
      <c r="AB436" s="10">
        <f t="shared" si="18"/>
        <v>8</v>
      </c>
      <c r="AC436" s="10" t="str">
        <f t="shared" si="19"/>
        <v>0 - 9%</v>
      </c>
      <c r="AD436">
        <v>800.96</v>
      </c>
      <c r="AE436">
        <f t="shared" si="20"/>
        <v>800.96</v>
      </c>
      <c r="AF436" t="s">
        <v>1197</v>
      </c>
      <c r="AJ436" t="s">
        <v>1498</v>
      </c>
      <c r="AM436" t="s">
        <v>1502</v>
      </c>
      <c r="AN436" t="s">
        <v>1197</v>
      </c>
      <c r="AP436" t="s">
        <v>1495</v>
      </c>
      <c r="AY436" t="s">
        <v>1487</v>
      </c>
      <c r="BA436" s="10">
        <v>17.84037559</v>
      </c>
      <c r="BB436">
        <v>0</v>
      </c>
    </row>
    <row r="437" spans="1:54" ht="15">
      <c r="A437">
        <v>11587714770</v>
      </c>
      <c r="B437" t="s">
        <v>1595</v>
      </c>
      <c r="C437" t="s">
        <v>1461</v>
      </c>
      <c r="E437" t="s">
        <v>1216</v>
      </c>
      <c r="F437" t="s">
        <v>117</v>
      </c>
      <c r="G437">
        <v>30</v>
      </c>
      <c r="H437" t="s">
        <v>1463</v>
      </c>
      <c r="I437">
        <v>1</v>
      </c>
      <c r="J437">
        <v>4</v>
      </c>
      <c r="K437">
        <v>0</v>
      </c>
      <c r="L437" t="s">
        <v>1474</v>
      </c>
      <c r="M437">
        <f>_xlfn.IFNA(VLOOKUP(L437,'Lookup Tables'!$A$2:$B$8,2,FALSE),"")</f>
        <v>9</v>
      </c>
      <c r="N437" t="s">
        <v>1487</v>
      </c>
      <c r="AB437" s="10">
        <f t="shared" si="18"/>
        <v>0</v>
      </c>
      <c r="AC437" s="10" t="str">
        <f t="shared" si="19"/>
        <v>0 - 9%</v>
      </c>
      <c r="AE437" t="str">
        <f t="shared" si="20"/>
        <v/>
      </c>
      <c r="AK437" t="s">
        <v>1478</v>
      </c>
      <c r="AM437" t="s">
        <v>1197</v>
      </c>
      <c r="AN437" t="s">
        <v>1197</v>
      </c>
      <c r="AY437" t="s">
        <v>1487</v>
      </c>
      <c r="BA437" s="10">
        <v>7.593123209</v>
      </c>
      <c r="BB437">
        <v>0</v>
      </c>
    </row>
    <row r="438" spans="1:54" ht="15">
      <c r="A438">
        <v>11587723915</v>
      </c>
      <c r="B438" t="s">
        <v>1595</v>
      </c>
      <c r="C438" t="s">
        <v>1461</v>
      </c>
      <c r="E438" t="s">
        <v>1216</v>
      </c>
      <c r="F438" t="s">
        <v>129</v>
      </c>
      <c r="G438">
        <v>8</v>
      </c>
      <c r="H438" t="s">
        <v>1491</v>
      </c>
      <c r="I438">
        <v>1</v>
      </c>
      <c r="J438">
        <v>1</v>
      </c>
      <c r="K438">
        <v>0</v>
      </c>
      <c r="L438" t="s">
        <v>1488</v>
      </c>
      <c r="M438" t="str">
        <f>_xlfn.IFNA(VLOOKUP(L438,'Lookup Tables'!$A$2:$B$8,2,FALSE),"")</f>
        <v/>
      </c>
      <c r="N438" t="s">
        <v>1197</v>
      </c>
      <c r="AB438" s="10">
        <f t="shared" si="18"/>
        <v>0</v>
      </c>
      <c r="AC438" s="10" t="str">
        <f t="shared" si="19"/>
        <v>0 - 9%</v>
      </c>
      <c r="AE438" t="str">
        <f t="shared" si="20"/>
        <v/>
      </c>
      <c r="AF438" t="s">
        <v>1228</v>
      </c>
      <c r="AI438" t="s">
        <v>1500</v>
      </c>
      <c r="AM438" t="s">
        <v>1197</v>
      </c>
      <c r="AN438" t="s">
        <v>1197</v>
      </c>
      <c r="AY438" t="s">
        <v>1487</v>
      </c>
      <c r="BA438" s="10">
        <v>6.106870229</v>
      </c>
      <c r="BB438">
        <v>0</v>
      </c>
    </row>
    <row r="439" spans="1:54" ht="15">
      <c r="A439">
        <v>11587741736</v>
      </c>
      <c r="B439" t="s">
        <v>1595</v>
      </c>
      <c r="C439" t="s">
        <v>1461</v>
      </c>
      <c r="E439" t="s">
        <v>1216</v>
      </c>
      <c r="F439" t="s">
        <v>117</v>
      </c>
      <c r="G439">
        <v>65</v>
      </c>
      <c r="H439" t="s">
        <v>1602</v>
      </c>
      <c r="I439">
        <v>8</v>
      </c>
      <c r="J439">
        <v>0</v>
      </c>
      <c r="K439">
        <v>0</v>
      </c>
      <c r="L439" t="s">
        <v>1499</v>
      </c>
      <c r="M439">
        <f>_xlfn.IFNA(VLOOKUP(L439,'Lookup Tables'!$A$2:$B$8,2,FALSE),"")</f>
        <v>15</v>
      </c>
      <c r="N439" t="s">
        <v>1197</v>
      </c>
      <c r="AB439" s="10">
        <f t="shared" si="18"/>
        <v>0</v>
      </c>
      <c r="AC439" s="10" t="str">
        <f t="shared" si="19"/>
        <v>0 - 9%</v>
      </c>
      <c r="AE439" t="str">
        <f t="shared" si="20"/>
        <v/>
      </c>
      <c r="AF439" t="s">
        <v>1228</v>
      </c>
      <c r="AI439" t="s">
        <v>1500</v>
      </c>
      <c r="AM439" t="s">
        <v>1197</v>
      </c>
      <c r="AN439" t="s">
        <v>1228</v>
      </c>
      <c r="AO439" t="s">
        <v>1531</v>
      </c>
      <c r="AP439" t="s">
        <v>1547</v>
      </c>
      <c r="AY439" t="s">
        <v>1487</v>
      </c>
      <c r="BA439" s="10">
        <v>13.59069276</v>
      </c>
      <c r="BB439">
        <v>0</v>
      </c>
    </row>
    <row r="440" spans="1:54" ht="15">
      <c r="A440">
        <v>11587747062</v>
      </c>
      <c r="B440" t="s">
        <v>1575</v>
      </c>
      <c r="C440" t="s">
        <v>1461</v>
      </c>
      <c r="E440" t="s">
        <v>1216</v>
      </c>
      <c r="F440" t="s">
        <v>117</v>
      </c>
      <c r="G440">
        <v>20</v>
      </c>
      <c r="H440" t="s">
        <v>1482</v>
      </c>
      <c r="I440">
        <v>3</v>
      </c>
      <c r="J440">
        <v>0</v>
      </c>
      <c r="K440">
        <v>1</v>
      </c>
      <c r="L440" t="s">
        <v>1499</v>
      </c>
      <c r="M440">
        <f>_xlfn.IFNA(VLOOKUP(L440,'Lookup Tables'!$A$2:$B$8,2,FALSE),"")</f>
        <v>15</v>
      </c>
      <c r="N440" t="s">
        <v>1197</v>
      </c>
      <c r="AB440" s="10">
        <f t="shared" si="18"/>
        <v>0</v>
      </c>
      <c r="AC440" s="10" t="str">
        <f t="shared" si="19"/>
        <v>0 - 9%</v>
      </c>
      <c r="AE440" t="str">
        <f t="shared" si="20"/>
        <v/>
      </c>
      <c r="AF440" t="s">
        <v>1228</v>
      </c>
      <c r="AI440" t="s">
        <v>1500</v>
      </c>
      <c r="AM440" t="s">
        <v>1197</v>
      </c>
      <c r="AN440" t="s">
        <v>1197</v>
      </c>
      <c r="AU440" t="s">
        <v>1518</v>
      </c>
      <c r="BA440" s="10">
        <v>21.55108128</v>
      </c>
      <c r="BB440">
        <v>0</v>
      </c>
    </row>
    <row r="441" spans="1:54" ht="15">
      <c r="A441">
        <v>11587759751</v>
      </c>
      <c r="B441" t="s">
        <v>1595</v>
      </c>
      <c r="C441" t="s">
        <v>1461</v>
      </c>
      <c r="E441" t="s">
        <v>1216</v>
      </c>
      <c r="F441" t="s">
        <v>117</v>
      </c>
      <c r="G441">
        <v>35</v>
      </c>
      <c r="H441" t="s">
        <v>1493</v>
      </c>
      <c r="I441">
        <v>1</v>
      </c>
      <c r="J441">
        <v>0</v>
      </c>
      <c r="K441">
        <v>0</v>
      </c>
      <c r="L441" t="s">
        <v>1488</v>
      </c>
      <c r="M441" t="str">
        <f>_xlfn.IFNA(VLOOKUP(L441,'Lookup Tables'!$A$2:$B$8,2,FALSE),"")</f>
        <v/>
      </c>
      <c r="N441" t="s">
        <v>1487</v>
      </c>
      <c r="AB441" s="10">
        <f t="shared" si="18"/>
        <v>0</v>
      </c>
      <c r="AC441" s="10" t="str">
        <f t="shared" si="19"/>
        <v>0 - 9%</v>
      </c>
      <c r="AE441" t="str">
        <f t="shared" si="20"/>
        <v/>
      </c>
      <c r="AF441" t="s">
        <v>1228</v>
      </c>
      <c r="AG441" t="s">
        <v>1485</v>
      </c>
      <c r="AH441" t="s">
        <v>1489</v>
      </c>
      <c r="AM441" t="s">
        <v>1197</v>
      </c>
      <c r="AN441" t="s">
        <v>1197</v>
      </c>
      <c r="AY441" t="s">
        <v>1487</v>
      </c>
      <c r="BA441" s="10">
        <v>6.363636364</v>
      </c>
      <c r="BB441">
        <v>0</v>
      </c>
    </row>
    <row r="442" spans="1:54" ht="15">
      <c r="A442">
        <v>11587759810</v>
      </c>
      <c r="B442" t="s">
        <v>1594</v>
      </c>
      <c r="C442" t="s">
        <v>1461</v>
      </c>
      <c r="E442" t="s">
        <v>1216</v>
      </c>
      <c r="F442" t="s">
        <v>122</v>
      </c>
      <c r="G442">
        <v>10</v>
      </c>
      <c r="H442" t="s">
        <v>1491</v>
      </c>
      <c r="I442">
        <v>4</v>
      </c>
      <c r="J442">
        <v>0</v>
      </c>
      <c r="K442">
        <v>0</v>
      </c>
      <c r="L442" t="s">
        <v>1488</v>
      </c>
      <c r="M442" t="str">
        <f>_xlfn.IFNA(VLOOKUP(L442,'Lookup Tables'!$A$2:$B$8,2,FALSE),"")</f>
        <v/>
      </c>
      <c r="N442" t="s">
        <v>1228</v>
      </c>
      <c r="U442" t="s">
        <v>1468</v>
      </c>
      <c r="Z442" t="s">
        <v>1477</v>
      </c>
      <c r="AB442" s="10" t="str">
        <f t="shared" si="18"/>
        <v/>
      </c>
      <c r="AC442" s="10" t="str">
        <f t="shared" si="19"/>
        <v/>
      </c>
      <c r="AE442" t="str">
        <f t="shared" si="20"/>
        <v/>
      </c>
      <c r="AF442" t="s">
        <v>1228</v>
      </c>
      <c r="AH442" t="s">
        <v>1489</v>
      </c>
      <c r="AI442" t="s">
        <v>1500</v>
      </c>
      <c r="AM442" t="s">
        <v>1502</v>
      </c>
      <c r="AN442" t="s">
        <v>1487</v>
      </c>
      <c r="AY442" t="s">
        <v>1487</v>
      </c>
      <c r="BA442" s="10">
        <v>23.1968032</v>
      </c>
      <c r="BB442">
        <v>0</v>
      </c>
    </row>
    <row r="443" spans="1:54" ht="15">
      <c r="A443">
        <v>11587776769</v>
      </c>
      <c r="B443" t="s">
        <v>1575</v>
      </c>
      <c r="C443" t="s">
        <v>1461</v>
      </c>
      <c r="E443" t="s">
        <v>1216</v>
      </c>
      <c r="F443" t="s">
        <v>122</v>
      </c>
      <c r="G443">
        <v>16</v>
      </c>
      <c r="H443" t="s">
        <v>1482</v>
      </c>
      <c r="I443">
        <v>5</v>
      </c>
      <c r="J443">
        <v>1</v>
      </c>
      <c r="K443">
        <v>0</v>
      </c>
      <c r="L443" t="s">
        <v>1474</v>
      </c>
      <c r="M443">
        <f>_xlfn.IFNA(VLOOKUP(L443,'Lookup Tables'!$A$2:$B$8,2,FALSE),"")</f>
        <v>9</v>
      </c>
      <c r="N443" t="s">
        <v>1228</v>
      </c>
      <c r="S443" t="s">
        <v>1476</v>
      </c>
      <c r="U443" t="s">
        <v>1468</v>
      </c>
      <c r="Z443" t="s">
        <v>1477</v>
      </c>
      <c r="AA443">
        <v>10</v>
      </c>
      <c r="AB443" s="10">
        <f t="shared" si="18"/>
        <v>-10</v>
      </c>
      <c r="AC443" s="10" t="str">
        <f t="shared" si="19"/>
        <v>-10 - -1%</v>
      </c>
      <c r="AD443">
        <v>4770</v>
      </c>
      <c r="AE443">
        <f t="shared" si="20"/>
        <v>-4770</v>
      </c>
      <c r="AF443" t="s">
        <v>1228</v>
      </c>
      <c r="AG443" t="s">
        <v>1485</v>
      </c>
      <c r="AM443" t="s">
        <v>1197</v>
      </c>
      <c r="AN443" t="s">
        <v>1197</v>
      </c>
      <c r="AY443" t="s">
        <v>1487</v>
      </c>
      <c r="BA443" s="10">
        <v>5.48828125</v>
      </c>
      <c r="BB443">
        <v>0</v>
      </c>
    </row>
    <row r="444" spans="1:54" ht="15">
      <c r="A444">
        <v>11587814498</v>
      </c>
      <c r="B444" t="s">
        <v>1575</v>
      </c>
      <c r="C444" t="s">
        <v>1461</v>
      </c>
      <c r="E444" t="s">
        <v>1472</v>
      </c>
      <c r="F444" t="s">
        <v>117</v>
      </c>
      <c r="I444">
        <v>0</v>
      </c>
      <c r="J444">
        <v>3</v>
      </c>
      <c r="K444">
        <v>1</v>
      </c>
      <c r="L444" t="s">
        <v>1499</v>
      </c>
      <c r="M444">
        <f>_xlfn.IFNA(VLOOKUP(L444,'Lookup Tables'!$A$2:$B$8,2,FALSE),"")</f>
        <v>15</v>
      </c>
      <c r="N444" t="s">
        <v>1197</v>
      </c>
      <c r="AB444" s="10">
        <f t="shared" si="18"/>
        <v>0</v>
      </c>
      <c r="AC444" s="10" t="str">
        <f t="shared" si="19"/>
        <v>0 - 9%</v>
      </c>
      <c r="AE444" t="str">
        <f t="shared" si="20"/>
        <v/>
      </c>
      <c r="AF444" t="s">
        <v>1197</v>
      </c>
      <c r="AJ444" t="s">
        <v>1498</v>
      </c>
      <c r="AM444" t="s">
        <v>1502</v>
      </c>
      <c r="AN444" t="s">
        <v>1197</v>
      </c>
      <c r="AY444" t="s">
        <v>1487</v>
      </c>
      <c r="BA444" s="10">
        <v>27.56806486</v>
      </c>
      <c r="BB444">
        <v>0</v>
      </c>
    </row>
    <row r="445" spans="1:54" ht="15">
      <c r="A445">
        <v>11587825166</v>
      </c>
      <c r="B445" t="s">
        <v>1595</v>
      </c>
      <c r="C445" t="s">
        <v>1461</v>
      </c>
      <c r="E445" t="s">
        <v>1216</v>
      </c>
      <c r="F445" t="s">
        <v>117</v>
      </c>
      <c r="G445">
        <v>7</v>
      </c>
      <c r="H445" t="s">
        <v>1491</v>
      </c>
      <c r="I445">
        <v>4</v>
      </c>
      <c r="J445">
        <v>0</v>
      </c>
      <c r="K445">
        <v>0</v>
      </c>
      <c r="L445" t="s">
        <v>1488</v>
      </c>
      <c r="M445" t="str">
        <f>_xlfn.IFNA(VLOOKUP(L445,'Lookup Tables'!$A$2:$B$8,2,FALSE),"")</f>
        <v/>
      </c>
      <c r="N445" t="s">
        <v>1487</v>
      </c>
      <c r="AB445" s="10">
        <f t="shared" si="18"/>
        <v>0</v>
      </c>
      <c r="AC445" s="10" t="str">
        <f t="shared" si="19"/>
        <v>0 - 9%</v>
      </c>
      <c r="AE445" t="str">
        <f t="shared" si="20"/>
        <v/>
      </c>
      <c r="AF445" t="s">
        <v>1228</v>
      </c>
      <c r="AH445" t="s">
        <v>1489</v>
      </c>
      <c r="AM445" t="s">
        <v>1197</v>
      </c>
      <c r="AN445" t="s">
        <v>1197</v>
      </c>
      <c r="AP445" t="s">
        <v>1526</v>
      </c>
      <c r="AY445" t="s">
        <v>1487</v>
      </c>
      <c r="AZ445" t="s">
        <v>1495</v>
      </c>
      <c r="BA445" s="10">
        <v>8.078817734</v>
      </c>
      <c r="BB445">
        <v>0</v>
      </c>
    </row>
    <row r="446" spans="1:54" ht="15">
      <c r="A446">
        <v>11587850771</v>
      </c>
      <c r="B446" t="s">
        <v>1471</v>
      </c>
      <c r="C446" t="s">
        <v>1461</v>
      </c>
      <c r="E446" t="s">
        <v>1472</v>
      </c>
      <c r="F446" t="s">
        <v>129</v>
      </c>
      <c r="G446">
        <v>0</v>
      </c>
      <c r="H446" t="s">
        <v>1497</v>
      </c>
      <c r="I446">
        <v>1</v>
      </c>
      <c r="J446">
        <v>0</v>
      </c>
      <c r="K446">
        <v>0</v>
      </c>
      <c r="L446" t="s">
        <v>1474</v>
      </c>
      <c r="M446">
        <f>_xlfn.IFNA(VLOOKUP(L446,'Lookup Tables'!$A$2:$B$8,2,FALSE),"")</f>
        <v>9</v>
      </c>
      <c r="N446" t="s">
        <v>1487</v>
      </c>
      <c r="AB446" s="10">
        <f t="shared" si="18"/>
        <v>0</v>
      </c>
      <c r="AC446" s="10" t="str">
        <f t="shared" si="19"/>
        <v>0 - 9%</v>
      </c>
      <c r="AE446" t="str">
        <f t="shared" si="20"/>
        <v/>
      </c>
      <c r="AF446" t="s">
        <v>1197</v>
      </c>
      <c r="AJ446" t="s">
        <v>1498</v>
      </c>
      <c r="AM446" t="s">
        <v>1502</v>
      </c>
      <c r="AN446" t="s">
        <v>1197</v>
      </c>
      <c r="AP446" t="s">
        <v>1556</v>
      </c>
      <c r="AY446" t="s">
        <v>1487</v>
      </c>
      <c r="BA446" s="10">
        <v>0</v>
      </c>
      <c r="BB446">
        <v>0</v>
      </c>
    </row>
    <row r="447" spans="1:54" ht="15">
      <c r="A447">
        <v>11587878842</v>
      </c>
      <c r="B447" t="s">
        <v>1608</v>
      </c>
      <c r="C447" t="s">
        <v>1461</v>
      </c>
      <c r="E447" t="s">
        <v>1472</v>
      </c>
      <c r="F447" t="s">
        <v>129</v>
      </c>
      <c r="G447">
        <v>7</v>
      </c>
      <c r="H447" t="s">
        <v>1491</v>
      </c>
      <c r="I447">
        <v>1</v>
      </c>
      <c r="J447">
        <v>1</v>
      </c>
      <c r="K447">
        <v>0</v>
      </c>
      <c r="L447" t="s">
        <v>1488</v>
      </c>
      <c r="M447" t="str">
        <f>_xlfn.IFNA(VLOOKUP(L447,'Lookup Tables'!$A$2:$B$8,2,FALSE),"")</f>
        <v/>
      </c>
      <c r="N447" t="s">
        <v>1487</v>
      </c>
      <c r="AB447" s="10">
        <f t="shared" si="18"/>
        <v>0</v>
      </c>
      <c r="AC447" s="10" t="str">
        <f t="shared" si="19"/>
        <v>0 - 9%</v>
      </c>
      <c r="AE447" t="str">
        <f t="shared" si="20"/>
        <v/>
      </c>
      <c r="AF447" t="s">
        <v>1228</v>
      </c>
      <c r="AH447" t="s">
        <v>1489</v>
      </c>
      <c r="AM447" t="s">
        <v>1197</v>
      </c>
      <c r="AN447" t="s">
        <v>1487</v>
      </c>
      <c r="AP447" t="s">
        <v>1495</v>
      </c>
      <c r="AY447" t="s">
        <v>1487</v>
      </c>
      <c r="BA447" s="10">
        <v>13.5</v>
      </c>
      <c r="BB447">
        <v>0</v>
      </c>
    </row>
    <row r="448" spans="1:54" ht="15">
      <c r="A448">
        <v>11587879899</v>
      </c>
      <c r="B448" t="s">
        <v>1471</v>
      </c>
      <c r="C448" t="s">
        <v>1517</v>
      </c>
      <c r="D448" t="s">
        <v>1410</v>
      </c>
      <c r="E448" t="s">
        <v>1216</v>
      </c>
      <c r="F448" t="s">
        <v>117</v>
      </c>
      <c r="G448">
        <v>10</v>
      </c>
      <c r="H448" t="s">
        <v>1491</v>
      </c>
      <c r="I448">
        <v>0</v>
      </c>
      <c r="J448">
        <v>5</v>
      </c>
      <c r="K448">
        <v>1</v>
      </c>
      <c r="L448" t="s">
        <v>1488</v>
      </c>
      <c r="M448" t="str">
        <f>_xlfn.IFNA(VLOOKUP(L448,'Lookup Tables'!$A$2:$B$8,2,FALSE),"")</f>
        <v/>
      </c>
      <c r="N448" t="s">
        <v>1228</v>
      </c>
      <c r="AB448" s="10" t="str">
        <f t="shared" si="18"/>
        <v/>
      </c>
      <c r="AC448" s="10" t="str">
        <f t="shared" si="19"/>
        <v/>
      </c>
      <c r="AE448" t="str">
        <f t="shared" si="20"/>
        <v/>
      </c>
      <c r="BA448" s="10">
        <v>11.062976</v>
      </c>
      <c r="BB448">
        <v>0</v>
      </c>
    </row>
    <row r="449" spans="1:54" ht="15">
      <c r="A449">
        <v>11587915037</v>
      </c>
      <c r="B449" t="s">
        <v>1471</v>
      </c>
      <c r="C449" t="s">
        <v>1461</v>
      </c>
      <c r="E449" t="s">
        <v>1472</v>
      </c>
      <c r="F449" t="s">
        <v>117</v>
      </c>
      <c r="G449">
        <v>2</v>
      </c>
      <c r="H449" t="s">
        <v>1491</v>
      </c>
      <c r="I449">
        <v>2</v>
      </c>
      <c r="J449">
        <v>0</v>
      </c>
      <c r="K449">
        <v>0</v>
      </c>
      <c r="L449" t="s">
        <v>1499</v>
      </c>
      <c r="M449">
        <f>_xlfn.IFNA(VLOOKUP(L449,'Lookup Tables'!$A$2:$B$8,2,FALSE),"")</f>
        <v>15</v>
      </c>
      <c r="N449" t="s">
        <v>1197</v>
      </c>
      <c r="AB449" s="10">
        <f t="shared" si="18"/>
        <v>0</v>
      </c>
      <c r="AC449" s="10" t="str">
        <f t="shared" si="19"/>
        <v>0 - 9%</v>
      </c>
      <c r="AE449" t="str">
        <f t="shared" si="20"/>
        <v/>
      </c>
      <c r="AF449" t="s">
        <v>1197</v>
      </c>
      <c r="AJ449" t="s">
        <v>1498</v>
      </c>
      <c r="AM449" t="s">
        <v>1197</v>
      </c>
      <c r="AN449" t="s">
        <v>1197</v>
      </c>
      <c r="AZ449" t="s">
        <v>1495</v>
      </c>
      <c r="BA449" s="10">
        <v>24.6365723</v>
      </c>
      <c r="BB449">
        <v>0</v>
      </c>
    </row>
    <row r="450" spans="1:54" ht="15">
      <c r="A450">
        <v>11587947211</v>
      </c>
      <c r="B450" t="s">
        <v>1575</v>
      </c>
      <c r="C450" t="s">
        <v>1461</v>
      </c>
      <c r="E450" t="s">
        <v>1216</v>
      </c>
      <c r="F450" t="s">
        <v>122</v>
      </c>
      <c r="G450">
        <v>10</v>
      </c>
      <c r="H450" t="s">
        <v>1491</v>
      </c>
      <c r="I450">
        <v>4</v>
      </c>
      <c r="J450">
        <v>1</v>
      </c>
      <c r="K450">
        <v>0</v>
      </c>
      <c r="L450" t="s">
        <v>1488</v>
      </c>
      <c r="M450" t="str">
        <f>_xlfn.IFNA(VLOOKUP(L450,'Lookup Tables'!$A$2:$B$8,2,FALSE),"")</f>
        <v/>
      </c>
      <c r="N450" t="s">
        <v>1197</v>
      </c>
      <c r="AB450" s="10">
        <f aca="true" t="shared" si="21" ref="AB450:AB513">IF(AND(Z450="Decrease",AA450&lt;&gt;""),-AA450,IF(AND(ISBLANK(AA450),OR(N450="No",N450="Not Sure",Z450="No change")),0,IF(ISBLANK(AA450),"",AA450)))</f>
        <v>0</v>
      </c>
      <c r="AC450" s="10" t="str">
        <f aca="true" t="shared" si="22" ref="AC450:AC513">_xlfn.IFERROR(_XLFN.CONCAT(_xlfn.FLOOR.MATH(AB450,10)," - ",_xlfn.FLOOR.MATH(AB450+10,10)-1,"%"),"")</f>
        <v>0 - 9%</v>
      </c>
      <c r="AE450" t="str">
        <f aca="true" t="shared" si="23" ref="AE450:AE513">IF(ISBLANK(AD450),"",IF(Z450="Decrease",-AD450,AD450))</f>
        <v/>
      </c>
      <c r="AF450" t="s">
        <v>1228</v>
      </c>
      <c r="AG450" t="s">
        <v>1485</v>
      </c>
      <c r="AM450" t="s">
        <v>1197</v>
      </c>
      <c r="AN450" t="s">
        <v>1228</v>
      </c>
      <c r="AO450" t="s">
        <v>1494</v>
      </c>
      <c r="AP450" t="s">
        <v>1551</v>
      </c>
      <c r="AT450" t="s">
        <v>1510</v>
      </c>
      <c r="BA450" s="10">
        <v>18.70020964</v>
      </c>
      <c r="BB450">
        <v>0</v>
      </c>
    </row>
    <row r="451" spans="1:54" ht="15">
      <c r="A451">
        <v>11587955842</v>
      </c>
      <c r="B451" t="s">
        <v>1513</v>
      </c>
      <c r="C451" t="s">
        <v>1461</v>
      </c>
      <c r="E451" t="s">
        <v>1472</v>
      </c>
      <c r="F451" t="s">
        <v>129</v>
      </c>
      <c r="G451">
        <v>1</v>
      </c>
      <c r="H451" t="s">
        <v>1491</v>
      </c>
      <c r="L451" t="s">
        <v>1499</v>
      </c>
      <c r="M451">
        <f>_xlfn.IFNA(VLOOKUP(L451,'Lookup Tables'!$A$2:$B$8,2,FALSE),"")</f>
        <v>15</v>
      </c>
      <c r="N451" t="s">
        <v>1487</v>
      </c>
      <c r="AB451" s="10">
        <f t="shared" si="21"/>
        <v>0</v>
      </c>
      <c r="AC451" s="10" t="str">
        <f t="shared" si="22"/>
        <v>0 - 9%</v>
      </c>
      <c r="AE451" t="str">
        <f t="shared" si="23"/>
        <v/>
      </c>
      <c r="AF451" t="s">
        <v>1197</v>
      </c>
      <c r="AJ451" t="s">
        <v>1498</v>
      </c>
      <c r="AM451" t="s">
        <v>1502</v>
      </c>
      <c r="AN451" t="s">
        <v>1197</v>
      </c>
      <c r="AP451" t="s">
        <v>1543</v>
      </c>
      <c r="AY451" t="s">
        <v>1487</v>
      </c>
      <c r="BA451" s="10">
        <v>52.32287</v>
      </c>
      <c r="BB451">
        <v>0</v>
      </c>
    </row>
    <row r="452" spans="1:54" ht="15">
      <c r="A452">
        <v>11587965844</v>
      </c>
      <c r="B452" t="s">
        <v>1595</v>
      </c>
      <c r="C452" t="s">
        <v>1461</v>
      </c>
      <c r="E452" t="s">
        <v>1216</v>
      </c>
      <c r="F452" t="s">
        <v>129</v>
      </c>
      <c r="G452">
        <v>10</v>
      </c>
      <c r="H452" t="s">
        <v>1491</v>
      </c>
      <c r="I452">
        <v>1</v>
      </c>
      <c r="J452">
        <v>1</v>
      </c>
      <c r="K452">
        <v>0</v>
      </c>
      <c r="L452" t="s">
        <v>1499</v>
      </c>
      <c r="M452">
        <f>_xlfn.IFNA(VLOOKUP(L452,'Lookup Tables'!$A$2:$B$8,2,FALSE),"")</f>
        <v>15</v>
      </c>
      <c r="N452" t="s">
        <v>1197</v>
      </c>
      <c r="AB452" s="10">
        <f t="shared" si="21"/>
        <v>0</v>
      </c>
      <c r="AC452" s="10" t="str">
        <f t="shared" si="22"/>
        <v>0 - 9%</v>
      </c>
      <c r="AE452" t="str">
        <f t="shared" si="23"/>
        <v/>
      </c>
      <c r="AF452" t="s">
        <v>1228</v>
      </c>
      <c r="AH452" t="s">
        <v>1489</v>
      </c>
      <c r="AI452" t="s">
        <v>1500</v>
      </c>
      <c r="AM452" t="s">
        <v>1197</v>
      </c>
      <c r="AN452" t="s">
        <v>1487</v>
      </c>
      <c r="AZ452" t="s">
        <v>1495</v>
      </c>
      <c r="BA452" s="10">
        <v>4.432132964</v>
      </c>
      <c r="BB452">
        <v>0</v>
      </c>
    </row>
    <row r="453" spans="1:54" ht="15">
      <c r="A453">
        <v>11587982100</v>
      </c>
      <c r="B453" t="s">
        <v>1617</v>
      </c>
      <c r="C453" t="s">
        <v>1461</v>
      </c>
      <c r="D453" t="s">
        <v>1410</v>
      </c>
      <c r="E453" t="s">
        <v>1216</v>
      </c>
      <c r="F453" t="s">
        <v>117</v>
      </c>
      <c r="G453">
        <v>2</v>
      </c>
      <c r="H453" t="s">
        <v>1491</v>
      </c>
      <c r="I453">
        <v>1</v>
      </c>
      <c r="J453">
        <v>2</v>
      </c>
      <c r="K453">
        <v>1</v>
      </c>
      <c r="L453" t="s">
        <v>1488</v>
      </c>
      <c r="M453" t="str">
        <f>_xlfn.IFNA(VLOOKUP(L453,'Lookup Tables'!$A$2:$B$8,2,FALSE),"")</f>
        <v/>
      </c>
      <c r="N453" t="s">
        <v>1228</v>
      </c>
      <c r="AB453" s="10" t="str">
        <f t="shared" si="21"/>
        <v/>
      </c>
      <c r="AC453" s="10" t="str">
        <f t="shared" si="22"/>
        <v/>
      </c>
      <c r="AE453" t="str">
        <f t="shared" si="23"/>
        <v/>
      </c>
      <c r="BA453" s="10">
        <v>48.62385321</v>
      </c>
      <c r="BB453">
        <v>0</v>
      </c>
    </row>
    <row r="454" spans="1:54" ht="15">
      <c r="A454">
        <v>11587992468</v>
      </c>
      <c r="B454" t="s">
        <v>1617</v>
      </c>
      <c r="C454" t="s">
        <v>1461</v>
      </c>
      <c r="E454" t="s">
        <v>1216</v>
      </c>
      <c r="F454" t="s">
        <v>122</v>
      </c>
      <c r="G454">
        <v>11</v>
      </c>
      <c r="H454" t="s">
        <v>1482</v>
      </c>
      <c r="I454">
        <v>2</v>
      </c>
      <c r="J454">
        <v>0.5</v>
      </c>
      <c r="K454">
        <v>8</v>
      </c>
      <c r="L454" t="s">
        <v>1483</v>
      </c>
      <c r="M454">
        <f>_xlfn.IFNA(VLOOKUP(L454,'Lookup Tables'!$A$2:$B$8,2,FALSE),"")</f>
        <v>4</v>
      </c>
      <c r="N454" t="s">
        <v>1228</v>
      </c>
      <c r="O454" t="s">
        <v>1475</v>
      </c>
      <c r="Q454" t="s">
        <v>1466</v>
      </c>
      <c r="R454" t="s">
        <v>1501</v>
      </c>
      <c r="S454" t="s">
        <v>1476</v>
      </c>
      <c r="T454" t="s">
        <v>1467</v>
      </c>
      <c r="U454" t="s">
        <v>1468</v>
      </c>
      <c r="V454" t="s">
        <v>1469</v>
      </c>
      <c r="Z454" t="s">
        <v>1477</v>
      </c>
      <c r="AA454">
        <v>5</v>
      </c>
      <c r="AB454" s="10">
        <f t="shared" si="21"/>
        <v>-5</v>
      </c>
      <c r="AC454" s="10" t="str">
        <f t="shared" si="22"/>
        <v>-10 - -1%</v>
      </c>
      <c r="AD454">
        <v>1000</v>
      </c>
      <c r="AE454">
        <f t="shared" si="23"/>
        <v>-1000</v>
      </c>
      <c r="AF454" t="s">
        <v>1228</v>
      </c>
      <c r="AH454" t="s">
        <v>1489</v>
      </c>
      <c r="AM454" t="s">
        <v>1197</v>
      </c>
      <c r="AN454" t="s">
        <v>1197</v>
      </c>
      <c r="AS454" t="s">
        <v>1505</v>
      </c>
      <c r="BA454" s="10">
        <v>24.05063291</v>
      </c>
      <c r="BB454">
        <v>0</v>
      </c>
    </row>
    <row r="455" spans="1:54" ht="15">
      <c r="A455">
        <v>11588041501</v>
      </c>
      <c r="B455" t="s">
        <v>1548</v>
      </c>
      <c r="C455" t="s">
        <v>1461</v>
      </c>
      <c r="E455" t="s">
        <v>1216</v>
      </c>
      <c r="F455" t="s">
        <v>117</v>
      </c>
      <c r="G455">
        <v>3</v>
      </c>
      <c r="H455" t="s">
        <v>1491</v>
      </c>
      <c r="I455">
        <v>1</v>
      </c>
      <c r="J455">
        <v>1</v>
      </c>
      <c r="K455">
        <v>0</v>
      </c>
      <c r="L455" t="s">
        <v>1483</v>
      </c>
      <c r="M455">
        <f>_xlfn.IFNA(VLOOKUP(L455,'Lookup Tables'!$A$2:$B$8,2,FALSE),"")</f>
        <v>4</v>
      </c>
      <c r="N455" t="s">
        <v>1197</v>
      </c>
      <c r="AB455" s="10">
        <f t="shared" si="21"/>
        <v>0</v>
      </c>
      <c r="AC455" s="10" t="str">
        <f t="shared" si="22"/>
        <v>0 - 9%</v>
      </c>
      <c r="AE455" t="str">
        <f t="shared" si="23"/>
        <v/>
      </c>
      <c r="AF455" t="s">
        <v>1197</v>
      </c>
      <c r="AJ455" t="s">
        <v>1498</v>
      </c>
      <c r="AM455" t="s">
        <v>1197</v>
      </c>
      <c r="AN455" t="s">
        <v>1197</v>
      </c>
      <c r="AQ455" t="s">
        <v>1496</v>
      </c>
      <c r="AR455" t="s">
        <v>1479</v>
      </c>
      <c r="AT455" t="s">
        <v>1510</v>
      </c>
      <c r="BA455" s="10">
        <v>30.83941606</v>
      </c>
      <c r="BB455">
        <v>0</v>
      </c>
    </row>
    <row r="456" spans="1:54" ht="15">
      <c r="A456">
        <v>11588047661</v>
      </c>
      <c r="B456" t="s">
        <v>1565</v>
      </c>
      <c r="C456" t="s">
        <v>1461</v>
      </c>
      <c r="E456" t="s">
        <v>1472</v>
      </c>
      <c r="F456" t="s">
        <v>129</v>
      </c>
      <c r="G456">
        <v>2</v>
      </c>
      <c r="H456" t="s">
        <v>1491</v>
      </c>
      <c r="I456">
        <v>1</v>
      </c>
      <c r="J456">
        <v>2</v>
      </c>
      <c r="K456">
        <v>1</v>
      </c>
      <c r="L456" t="s">
        <v>1474</v>
      </c>
      <c r="M456">
        <f>_xlfn.IFNA(VLOOKUP(L456,'Lookup Tables'!$A$2:$B$8,2,FALSE),"")</f>
        <v>9</v>
      </c>
      <c r="N456" t="s">
        <v>1487</v>
      </c>
      <c r="AB456" s="10">
        <f t="shared" si="21"/>
        <v>0</v>
      </c>
      <c r="AC456" s="10" t="str">
        <f t="shared" si="22"/>
        <v>0 - 9%</v>
      </c>
      <c r="AE456" t="str">
        <f t="shared" si="23"/>
        <v/>
      </c>
      <c r="AF456" t="s">
        <v>1228</v>
      </c>
      <c r="AG456" t="s">
        <v>1485</v>
      </c>
      <c r="AM456" t="s">
        <v>1197</v>
      </c>
      <c r="AN456" t="s">
        <v>1197</v>
      </c>
      <c r="AY456" t="s">
        <v>1487</v>
      </c>
      <c r="BA456" s="10">
        <v>18.96551724</v>
      </c>
      <c r="BB456">
        <v>0</v>
      </c>
    </row>
    <row r="457" spans="1:54" ht="15">
      <c r="A457">
        <v>11588065352</v>
      </c>
      <c r="B457" t="s">
        <v>1471</v>
      </c>
      <c r="C457" t="s">
        <v>1461</v>
      </c>
      <c r="E457" t="s">
        <v>1472</v>
      </c>
      <c r="F457" t="s">
        <v>117</v>
      </c>
      <c r="G457">
        <v>3</v>
      </c>
      <c r="H457" t="s">
        <v>1491</v>
      </c>
      <c r="I457">
        <v>6</v>
      </c>
      <c r="J457">
        <v>0</v>
      </c>
      <c r="K457">
        <v>0</v>
      </c>
      <c r="L457" t="s">
        <v>1488</v>
      </c>
      <c r="M457" t="str">
        <f>_xlfn.IFNA(VLOOKUP(L457,'Lookup Tables'!$A$2:$B$8,2,FALSE),"")</f>
        <v/>
      </c>
      <c r="N457" t="s">
        <v>1197</v>
      </c>
      <c r="AB457" s="10">
        <f t="shared" si="21"/>
        <v>0</v>
      </c>
      <c r="AC457" s="10" t="str">
        <f t="shared" si="22"/>
        <v>0 - 9%</v>
      </c>
      <c r="AE457" t="str">
        <f t="shared" si="23"/>
        <v/>
      </c>
      <c r="AF457" t="s">
        <v>1197</v>
      </c>
      <c r="AJ457" t="s">
        <v>1498</v>
      </c>
      <c r="AM457" t="s">
        <v>1502</v>
      </c>
      <c r="AN457" t="s">
        <v>1197</v>
      </c>
      <c r="AY457" t="s">
        <v>1487</v>
      </c>
      <c r="BA457" s="10">
        <v>19.46744238</v>
      </c>
      <c r="BB457">
        <v>0</v>
      </c>
    </row>
    <row r="458" spans="1:54" ht="15">
      <c r="A458">
        <v>11588076372</v>
      </c>
      <c r="B458" t="s">
        <v>1555</v>
      </c>
      <c r="C458" t="s">
        <v>1336</v>
      </c>
      <c r="E458" t="s">
        <v>1492</v>
      </c>
      <c r="F458" t="s">
        <v>129</v>
      </c>
      <c r="G458">
        <v>0</v>
      </c>
      <c r="H458" t="s">
        <v>1497</v>
      </c>
      <c r="I458">
        <v>0</v>
      </c>
      <c r="J458">
        <v>0</v>
      </c>
      <c r="K458">
        <v>1</v>
      </c>
      <c r="L458" t="s">
        <v>1488</v>
      </c>
      <c r="M458" t="str">
        <f>_xlfn.IFNA(VLOOKUP(L458,'Lookup Tables'!$A$2:$B$8,2,FALSE),"")</f>
        <v/>
      </c>
      <c r="N458" t="s">
        <v>1228</v>
      </c>
      <c r="S458" t="s">
        <v>1476</v>
      </c>
      <c r="Z458" t="s">
        <v>1477</v>
      </c>
      <c r="AB458" s="10" t="str">
        <f t="shared" si="21"/>
        <v/>
      </c>
      <c r="AC458" s="10" t="str">
        <f t="shared" si="22"/>
        <v/>
      </c>
      <c r="AE458" t="str">
        <f t="shared" si="23"/>
        <v/>
      </c>
      <c r="AK458" t="s">
        <v>1478</v>
      </c>
      <c r="AN458" t="s">
        <v>1487</v>
      </c>
      <c r="AS458" t="s">
        <v>1505</v>
      </c>
      <c r="AT458" t="s">
        <v>1510</v>
      </c>
      <c r="BA458" s="10">
        <v>5.189888</v>
      </c>
      <c r="BB458">
        <v>0</v>
      </c>
    </row>
    <row r="459" spans="1:54" ht="15">
      <c r="A459">
        <v>11588117566</v>
      </c>
      <c r="B459" t="s">
        <v>1555</v>
      </c>
      <c r="C459" t="s">
        <v>1461</v>
      </c>
      <c r="E459" t="s">
        <v>1472</v>
      </c>
      <c r="F459" t="s">
        <v>129</v>
      </c>
      <c r="I459">
        <v>2</v>
      </c>
      <c r="J459">
        <v>0</v>
      </c>
      <c r="K459">
        <v>0</v>
      </c>
      <c r="L459" t="s">
        <v>1483</v>
      </c>
      <c r="M459">
        <f>_xlfn.IFNA(VLOOKUP(L459,'Lookup Tables'!$A$2:$B$8,2,FALSE),"")</f>
        <v>4</v>
      </c>
      <c r="N459" t="s">
        <v>1487</v>
      </c>
      <c r="AB459" s="10">
        <f t="shared" si="21"/>
        <v>0</v>
      </c>
      <c r="AC459" s="10" t="str">
        <f t="shared" si="22"/>
        <v>0 - 9%</v>
      </c>
      <c r="AE459" t="str">
        <f t="shared" si="23"/>
        <v/>
      </c>
      <c r="AF459" t="s">
        <v>1228</v>
      </c>
      <c r="AH459" t="s">
        <v>1489</v>
      </c>
      <c r="AI459" t="s">
        <v>1500</v>
      </c>
      <c r="AN459" t="s">
        <v>1197</v>
      </c>
      <c r="AR459" t="s">
        <v>1479</v>
      </c>
      <c r="AT459" t="s">
        <v>1510</v>
      </c>
      <c r="BA459" s="10">
        <v>0</v>
      </c>
      <c r="BB459">
        <v>0</v>
      </c>
    </row>
    <row r="460" spans="1:54" ht="15">
      <c r="A460">
        <v>11588136000</v>
      </c>
      <c r="B460" t="s">
        <v>1506</v>
      </c>
      <c r="C460" t="s">
        <v>1461</v>
      </c>
      <c r="E460" t="s">
        <v>1492</v>
      </c>
      <c r="F460" t="s">
        <v>117</v>
      </c>
      <c r="G460">
        <v>20</v>
      </c>
      <c r="H460" t="s">
        <v>1482</v>
      </c>
      <c r="I460">
        <v>2</v>
      </c>
      <c r="J460">
        <v>0</v>
      </c>
      <c r="K460">
        <v>0</v>
      </c>
      <c r="L460" t="s">
        <v>1483</v>
      </c>
      <c r="M460">
        <f>_xlfn.IFNA(VLOOKUP(L460,'Lookup Tables'!$A$2:$B$8,2,FALSE),"")</f>
        <v>4</v>
      </c>
      <c r="N460" t="s">
        <v>1228</v>
      </c>
      <c r="O460" t="s">
        <v>1475</v>
      </c>
      <c r="P460" t="s">
        <v>1465</v>
      </c>
      <c r="Q460" t="s">
        <v>1466</v>
      </c>
      <c r="S460" t="s">
        <v>1476</v>
      </c>
      <c r="T460" t="s">
        <v>1467</v>
      </c>
      <c r="V460" t="s">
        <v>1469</v>
      </c>
      <c r="Z460" t="s">
        <v>1477</v>
      </c>
      <c r="AA460">
        <v>12</v>
      </c>
      <c r="AB460" s="10">
        <f t="shared" si="21"/>
        <v>-12</v>
      </c>
      <c r="AC460" s="10" t="str">
        <f t="shared" si="22"/>
        <v>-20 - -11%</v>
      </c>
      <c r="AD460">
        <v>2500</v>
      </c>
      <c r="AE460">
        <f t="shared" si="23"/>
        <v>-2500</v>
      </c>
      <c r="AF460" t="s">
        <v>1228</v>
      </c>
      <c r="AG460" t="s">
        <v>1485</v>
      </c>
      <c r="AH460" t="s">
        <v>1489</v>
      </c>
      <c r="AM460" t="s">
        <v>1197</v>
      </c>
      <c r="AN460" t="s">
        <v>1197</v>
      </c>
      <c r="AQ460" t="s">
        <v>1496</v>
      </c>
      <c r="AR460" t="s">
        <v>1479</v>
      </c>
      <c r="AS460" t="s">
        <v>1505</v>
      </c>
      <c r="AU460" t="s">
        <v>1518</v>
      </c>
      <c r="AV460" t="s">
        <v>1480</v>
      </c>
      <c r="BA460" s="10">
        <v>31.45728643</v>
      </c>
      <c r="BB460">
        <v>0</v>
      </c>
    </row>
    <row r="461" spans="1:54" ht="15">
      <c r="A461">
        <v>11588137695</v>
      </c>
      <c r="B461" t="s">
        <v>1555</v>
      </c>
      <c r="C461" t="s">
        <v>1461</v>
      </c>
      <c r="E461" t="s">
        <v>1472</v>
      </c>
      <c r="F461" t="s">
        <v>129</v>
      </c>
      <c r="G461">
        <v>0</v>
      </c>
      <c r="H461" t="s">
        <v>1497</v>
      </c>
      <c r="I461">
        <v>0</v>
      </c>
      <c r="J461">
        <v>0</v>
      </c>
      <c r="K461">
        <v>1</v>
      </c>
      <c r="L461" t="s">
        <v>1488</v>
      </c>
      <c r="M461" t="str">
        <f>_xlfn.IFNA(VLOOKUP(L461,'Lookup Tables'!$A$2:$B$8,2,FALSE),"")</f>
        <v/>
      </c>
      <c r="N461" t="s">
        <v>1228</v>
      </c>
      <c r="Q461" t="s">
        <v>1466</v>
      </c>
      <c r="S461" t="s">
        <v>1476</v>
      </c>
      <c r="Z461" t="s">
        <v>1477</v>
      </c>
      <c r="AB461" s="10" t="str">
        <f t="shared" si="21"/>
        <v/>
      </c>
      <c r="AC461" s="10" t="str">
        <f t="shared" si="22"/>
        <v/>
      </c>
      <c r="AE461" t="str">
        <f t="shared" si="23"/>
        <v/>
      </c>
      <c r="BA461" s="10">
        <v>6.181334</v>
      </c>
      <c r="BB461">
        <v>0</v>
      </c>
    </row>
    <row r="462" spans="1:54" ht="15">
      <c r="A462">
        <v>11588145955</v>
      </c>
      <c r="B462" t="s">
        <v>1481</v>
      </c>
      <c r="C462" t="s">
        <v>1461</v>
      </c>
      <c r="E462" t="s">
        <v>1216</v>
      </c>
      <c r="F462" t="s">
        <v>117</v>
      </c>
      <c r="G462">
        <v>25</v>
      </c>
      <c r="H462" t="s">
        <v>1463</v>
      </c>
      <c r="I462">
        <v>2</v>
      </c>
      <c r="J462">
        <v>0</v>
      </c>
      <c r="K462">
        <v>0</v>
      </c>
      <c r="L462" t="s">
        <v>1474</v>
      </c>
      <c r="M462">
        <f>_xlfn.IFNA(VLOOKUP(L462,'Lookup Tables'!$A$2:$B$8,2,FALSE),"")</f>
        <v>9</v>
      </c>
      <c r="N462" t="s">
        <v>1228</v>
      </c>
      <c r="S462" t="s">
        <v>1476</v>
      </c>
      <c r="U462" t="s">
        <v>1468</v>
      </c>
      <c r="V462" t="s">
        <v>1469</v>
      </c>
      <c r="Z462" t="s">
        <v>1470</v>
      </c>
      <c r="AA462">
        <v>0.17</v>
      </c>
      <c r="AB462" s="10">
        <f t="shared" si="21"/>
        <v>0.17</v>
      </c>
      <c r="AC462" s="10" t="str">
        <f t="shared" si="22"/>
        <v>0 - 9%</v>
      </c>
      <c r="AD462">
        <v>40.28</v>
      </c>
      <c r="AE462">
        <f t="shared" si="23"/>
        <v>40.28</v>
      </c>
      <c r="AF462" t="s">
        <v>1228</v>
      </c>
      <c r="AH462" t="s">
        <v>1489</v>
      </c>
      <c r="AM462" t="s">
        <v>1197</v>
      </c>
      <c r="AN462" t="s">
        <v>1197</v>
      </c>
      <c r="AR462" t="s">
        <v>1479</v>
      </c>
      <c r="AS462" t="s">
        <v>1505</v>
      </c>
      <c r="AT462" t="s">
        <v>1510</v>
      </c>
      <c r="BA462" s="10">
        <v>24.21524664</v>
      </c>
      <c r="BB462">
        <v>0</v>
      </c>
    </row>
    <row r="463" spans="1:54" ht="15">
      <c r="A463">
        <v>11588147164</v>
      </c>
      <c r="B463" t="s">
        <v>1613</v>
      </c>
      <c r="C463" t="s">
        <v>1461</v>
      </c>
      <c r="E463" t="s">
        <v>1216</v>
      </c>
      <c r="F463" t="s">
        <v>129</v>
      </c>
      <c r="G463">
        <v>2</v>
      </c>
      <c r="H463" t="s">
        <v>1491</v>
      </c>
      <c r="I463">
        <v>0</v>
      </c>
      <c r="J463">
        <v>1</v>
      </c>
      <c r="K463">
        <v>0</v>
      </c>
      <c r="L463" t="s">
        <v>1488</v>
      </c>
      <c r="M463" t="str">
        <f>_xlfn.IFNA(VLOOKUP(L463,'Lookup Tables'!$A$2:$B$8,2,FALSE),"")</f>
        <v/>
      </c>
      <c r="N463" t="s">
        <v>1487</v>
      </c>
      <c r="AB463" s="10">
        <f t="shared" si="21"/>
        <v>0</v>
      </c>
      <c r="AC463" s="10" t="str">
        <f t="shared" si="22"/>
        <v>0 - 9%</v>
      </c>
      <c r="AE463" t="str">
        <f t="shared" si="23"/>
        <v/>
      </c>
      <c r="AF463" t="s">
        <v>1228</v>
      </c>
      <c r="AG463" t="s">
        <v>1485</v>
      </c>
      <c r="AM463" t="s">
        <v>1197</v>
      </c>
      <c r="AN463" t="s">
        <v>1197</v>
      </c>
      <c r="AY463" t="s">
        <v>1487</v>
      </c>
      <c r="BA463" s="10">
        <v>17.33333333</v>
      </c>
      <c r="BB463">
        <v>0</v>
      </c>
    </row>
    <row r="464" spans="1:54" ht="15">
      <c r="A464">
        <v>11588158714</v>
      </c>
      <c r="B464" t="s">
        <v>1535</v>
      </c>
      <c r="C464" t="s">
        <v>1461</v>
      </c>
      <c r="E464" t="s">
        <v>1216</v>
      </c>
      <c r="F464" t="s">
        <v>117</v>
      </c>
      <c r="G464">
        <v>5</v>
      </c>
      <c r="H464" t="s">
        <v>1491</v>
      </c>
      <c r="I464">
        <v>2</v>
      </c>
      <c r="J464">
        <v>0</v>
      </c>
      <c r="K464">
        <v>1</v>
      </c>
      <c r="L464" t="s">
        <v>1488</v>
      </c>
      <c r="M464" t="str">
        <f>_xlfn.IFNA(VLOOKUP(L464,'Lookup Tables'!$A$2:$B$8,2,FALSE),"")</f>
        <v/>
      </c>
      <c r="N464" t="s">
        <v>1487</v>
      </c>
      <c r="AB464" s="10">
        <f t="shared" si="21"/>
        <v>0</v>
      </c>
      <c r="AC464" s="10" t="str">
        <f t="shared" si="22"/>
        <v>0 - 9%</v>
      </c>
      <c r="AE464" t="str">
        <f t="shared" si="23"/>
        <v/>
      </c>
      <c r="AF464" t="s">
        <v>1228</v>
      </c>
      <c r="AH464" t="s">
        <v>1489</v>
      </c>
      <c r="AM464" t="s">
        <v>1197</v>
      </c>
      <c r="AN464" t="s">
        <v>1487</v>
      </c>
      <c r="AY464" t="s">
        <v>1487</v>
      </c>
      <c r="BA464" s="10">
        <v>25.39454806</v>
      </c>
      <c r="BB464">
        <v>0</v>
      </c>
    </row>
    <row r="465" spans="1:54" ht="15">
      <c r="A465">
        <v>11588165248</v>
      </c>
      <c r="B465" t="s">
        <v>1559</v>
      </c>
      <c r="C465" t="s">
        <v>1461</v>
      </c>
      <c r="E465" t="s">
        <v>1216</v>
      </c>
      <c r="F465" t="s">
        <v>122</v>
      </c>
      <c r="G465">
        <v>15</v>
      </c>
      <c r="H465" t="s">
        <v>1482</v>
      </c>
      <c r="I465">
        <v>14</v>
      </c>
      <c r="J465">
        <v>0</v>
      </c>
      <c r="K465">
        <v>0</v>
      </c>
      <c r="L465" t="s">
        <v>1499</v>
      </c>
      <c r="M465">
        <f>_xlfn.IFNA(VLOOKUP(L465,'Lookup Tables'!$A$2:$B$8,2,FALSE),"")</f>
        <v>15</v>
      </c>
      <c r="N465" t="s">
        <v>1228</v>
      </c>
      <c r="S465" t="s">
        <v>1476</v>
      </c>
      <c r="U465" t="s">
        <v>1468</v>
      </c>
      <c r="Z465" t="s">
        <v>1523</v>
      </c>
      <c r="AA465">
        <v>0</v>
      </c>
      <c r="AB465" s="10">
        <f t="shared" si="21"/>
        <v>0</v>
      </c>
      <c r="AC465" s="10" t="str">
        <f t="shared" si="22"/>
        <v>0 - 9%</v>
      </c>
      <c r="AD465">
        <v>0</v>
      </c>
      <c r="AE465">
        <f t="shared" si="23"/>
        <v>0</v>
      </c>
      <c r="AF465" t="s">
        <v>1228</v>
      </c>
      <c r="AH465" t="s">
        <v>1489</v>
      </c>
      <c r="AM465" t="s">
        <v>1197</v>
      </c>
      <c r="AN465" t="s">
        <v>1197</v>
      </c>
      <c r="AT465" t="s">
        <v>1510</v>
      </c>
      <c r="BA465" s="10">
        <v>17.60413093</v>
      </c>
      <c r="BB465">
        <v>0</v>
      </c>
    </row>
    <row r="466" spans="1:54" ht="15">
      <c r="A466">
        <v>11588241225</v>
      </c>
      <c r="B466" t="s">
        <v>1481</v>
      </c>
      <c r="C466" t="s">
        <v>1461</v>
      </c>
      <c r="E466" t="s">
        <v>1472</v>
      </c>
      <c r="F466" t="s">
        <v>117</v>
      </c>
      <c r="G466">
        <v>3</v>
      </c>
      <c r="H466" t="s">
        <v>1491</v>
      </c>
      <c r="I466">
        <v>2</v>
      </c>
      <c r="J466">
        <v>0</v>
      </c>
      <c r="K466">
        <v>0</v>
      </c>
      <c r="L466" t="s">
        <v>1483</v>
      </c>
      <c r="M466">
        <f>_xlfn.IFNA(VLOOKUP(L466,'Lookup Tables'!$A$2:$B$8,2,FALSE),"")</f>
        <v>4</v>
      </c>
      <c r="N466" t="s">
        <v>1228</v>
      </c>
      <c r="S466" t="s">
        <v>1476</v>
      </c>
      <c r="U466" t="s">
        <v>1468</v>
      </c>
      <c r="Z466" t="s">
        <v>1470</v>
      </c>
      <c r="AA466">
        <v>13</v>
      </c>
      <c r="AB466" s="10">
        <f t="shared" si="21"/>
        <v>13</v>
      </c>
      <c r="AC466" s="10" t="str">
        <f t="shared" si="22"/>
        <v>10 - 19%</v>
      </c>
      <c r="AD466">
        <v>4028.6</v>
      </c>
      <c r="AE466">
        <f t="shared" si="23"/>
        <v>4028.6</v>
      </c>
      <c r="AF466" t="s">
        <v>1197</v>
      </c>
      <c r="AJ466" t="s">
        <v>1498</v>
      </c>
      <c r="AM466" t="s">
        <v>1502</v>
      </c>
      <c r="AN466" t="s">
        <v>1197</v>
      </c>
      <c r="AQ466" t="s">
        <v>1496</v>
      </c>
      <c r="AR466" t="s">
        <v>1479</v>
      </c>
      <c r="AS466" t="s">
        <v>1505</v>
      </c>
      <c r="AT466" t="s">
        <v>1510</v>
      </c>
      <c r="AU466" t="s">
        <v>1518</v>
      </c>
      <c r="AV466" t="s">
        <v>1480</v>
      </c>
      <c r="BA466" s="10">
        <v>30.48907388</v>
      </c>
      <c r="BB466">
        <v>0</v>
      </c>
    </row>
    <row r="467" spans="1:54" ht="15">
      <c r="A467">
        <v>11588331265</v>
      </c>
      <c r="B467" t="s">
        <v>1594</v>
      </c>
      <c r="C467" t="s">
        <v>1504</v>
      </c>
      <c r="E467" t="s">
        <v>1216</v>
      </c>
      <c r="F467" t="s">
        <v>117</v>
      </c>
      <c r="G467">
        <v>0</v>
      </c>
      <c r="H467" t="s">
        <v>1497</v>
      </c>
      <c r="I467">
        <v>0</v>
      </c>
      <c r="J467">
        <v>2</v>
      </c>
      <c r="K467">
        <v>0</v>
      </c>
      <c r="L467" t="s">
        <v>1474</v>
      </c>
      <c r="M467">
        <f>_xlfn.IFNA(VLOOKUP(L467,'Lookup Tables'!$A$2:$B$8,2,FALSE),"")</f>
        <v>9</v>
      </c>
      <c r="N467" t="s">
        <v>1197</v>
      </c>
      <c r="AB467" s="10">
        <f t="shared" si="21"/>
        <v>0</v>
      </c>
      <c r="AC467" s="10" t="str">
        <f t="shared" si="22"/>
        <v>0 - 9%</v>
      </c>
      <c r="AE467" t="str">
        <f t="shared" si="23"/>
        <v/>
      </c>
      <c r="AF467" t="s">
        <v>1228</v>
      </c>
      <c r="AH467" t="s">
        <v>1489</v>
      </c>
      <c r="AI467" t="s">
        <v>1500</v>
      </c>
      <c r="AM467" t="s">
        <v>1197</v>
      </c>
      <c r="AN467" t="s">
        <v>1197</v>
      </c>
      <c r="AP467" t="s">
        <v>1495</v>
      </c>
      <c r="AY467" t="s">
        <v>1487</v>
      </c>
      <c r="BA467" s="10">
        <v>32.1915732</v>
      </c>
      <c r="BB467">
        <v>0</v>
      </c>
    </row>
    <row r="468" spans="1:54" ht="15">
      <c r="A468">
        <v>11588361216</v>
      </c>
      <c r="B468" t="s">
        <v>1513</v>
      </c>
      <c r="C468" t="s">
        <v>1461</v>
      </c>
      <c r="E468" t="s">
        <v>1472</v>
      </c>
      <c r="F468" t="s">
        <v>117</v>
      </c>
      <c r="G468">
        <v>1</v>
      </c>
      <c r="H468" t="s">
        <v>1491</v>
      </c>
      <c r="I468">
        <v>0</v>
      </c>
      <c r="J468">
        <v>1</v>
      </c>
      <c r="K468">
        <v>0</v>
      </c>
      <c r="L468" t="s">
        <v>1478</v>
      </c>
      <c r="M468" t="str">
        <f>_xlfn.IFNA(VLOOKUP(L468,'Lookup Tables'!$A$2:$B$8,2,FALSE),"")</f>
        <v/>
      </c>
      <c r="N468" t="s">
        <v>1228</v>
      </c>
      <c r="O468" t="s">
        <v>1475</v>
      </c>
      <c r="Q468" t="s">
        <v>1466</v>
      </c>
      <c r="R468" t="s">
        <v>1501</v>
      </c>
      <c r="S468" t="s">
        <v>1476</v>
      </c>
      <c r="T468" t="s">
        <v>1467</v>
      </c>
      <c r="Z468" t="s">
        <v>1523</v>
      </c>
      <c r="AA468">
        <v>0</v>
      </c>
      <c r="AB468" s="10">
        <f t="shared" si="21"/>
        <v>0</v>
      </c>
      <c r="AC468" s="10" t="str">
        <f t="shared" si="22"/>
        <v>0 - 9%</v>
      </c>
      <c r="AD468">
        <v>0</v>
      </c>
      <c r="AE468">
        <f t="shared" si="23"/>
        <v>0</v>
      </c>
      <c r="AF468" t="s">
        <v>1197</v>
      </c>
      <c r="AJ468" t="s">
        <v>1498</v>
      </c>
      <c r="AM468" t="s">
        <v>1502</v>
      </c>
      <c r="AN468" t="s">
        <v>1197</v>
      </c>
      <c r="AP468" t="s">
        <v>1495</v>
      </c>
      <c r="AT468" t="s">
        <v>1510</v>
      </c>
      <c r="AU468" t="s">
        <v>1518</v>
      </c>
      <c r="AV468" t="s">
        <v>1480</v>
      </c>
      <c r="BA468" s="10">
        <v>71.93735</v>
      </c>
      <c r="BB468">
        <v>0</v>
      </c>
    </row>
    <row r="469" spans="1:54" ht="15">
      <c r="A469">
        <v>11588367303</v>
      </c>
      <c r="B469" t="s">
        <v>1586</v>
      </c>
      <c r="C469" t="s">
        <v>1461</v>
      </c>
      <c r="E469" t="s">
        <v>1216</v>
      </c>
      <c r="F469" t="s">
        <v>129</v>
      </c>
      <c r="G469">
        <v>10</v>
      </c>
      <c r="H469" t="s">
        <v>1491</v>
      </c>
      <c r="I469">
        <v>1</v>
      </c>
      <c r="J469">
        <v>1</v>
      </c>
      <c r="K469">
        <v>0</v>
      </c>
      <c r="L469" t="s">
        <v>1499</v>
      </c>
      <c r="M469">
        <f>_xlfn.IFNA(VLOOKUP(L469,'Lookup Tables'!$A$2:$B$8,2,FALSE),"")</f>
        <v>15</v>
      </c>
      <c r="N469" t="s">
        <v>1197</v>
      </c>
      <c r="AB469" s="10">
        <f t="shared" si="21"/>
        <v>0</v>
      </c>
      <c r="AC469" s="10" t="str">
        <f t="shared" si="22"/>
        <v>0 - 9%</v>
      </c>
      <c r="AE469" t="str">
        <f t="shared" si="23"/>
        <v/>
      </c>
      <c r="BA469" s="10">
        <v>14.8</v>
      </c>
      <c r="BB469">
        <v>0</v>
      </c>
    </row>
    <row r="470" spans="1:54" ht="15">
      <c r="A470">
        <v>11588418960</v>
      </c>
      <c r="B470" t="s">
        <v>1583</v>
      </c>
      <c r="C470" t="s">
        <v>1461</v>
      </c>
      <c r="E470" t="s">
        <v>1216</v>
      </c>
      <c r="F470" t="s">
        <v>129</v>
      </c>
      <c r="G470">
        <v>1</v>
      </c>
      <c r="H470" t="s">
        <v>1491</v>
      </c>
      <c r="I470">
        <v>0</v>
      </c>
      <c r="J470">
        <v>1</v>
      </c>
      <c r="K470">
        <v>1</v>
      </c>
      <c r="L470" t="s">
        <v>1488</v>
      </c>
      <c r="M470" t="str">
        <f>_xlfn.IFNA(VLOOKUP(L470,'Lookup Tables'!$A$2:$B$8,2,FALSE),"")</f>
        <v/>
      </c>
      <c r="N470" t="s">
        <v>1487</v>
      </c>
      <c r="AB470" s="10">
        <f t="shared" si="21"/>
        <v>0</v>
      </c>
      <c r="AC470" s="10" t="str">
        <f t="shared" si="22"/>
        <v>0 - 9%</v>
      </c>
      <c r="AE470" t="str">
        <f t="shared" si="23"/>
        <v/>
      </c>
      <c r="AF470" t="s">
        <v>1228</v>
      </c>
      <c r="AG470" t="s">
        <v>1485</v>
      </c>
      <c r="AH470" t="s">
        <v>1489</v>
      </c>
      <c r="AM470" t="s">
        <v>1197</v>
      </c>
      <c r="AN470" t="s">
        <v>1197</v>
      </c>
      <c r="AQ470" t="s">
        <v>1496</v>
      </c>
      <c r="AR470" t="s">
        <v>1479</v>
      </c>
      <c r="BA470" s="10">
        <v>12.40875912</v>
      </c>
      <c r="BB470">
        <v>0</v>
      </c>
    </row>
    <row r="471" spans="1:54" ht="15">
      <c r="A471">
        <v>11588463038</v>
      </c>
      <c r="B471" t="s">
        <v>1535</v>
      </c>
      <c r="C471" t="s">
        <v>1461</v>
      </c>
      <c r="E471" t="s">
        <v>1216</v>
      </c>
      <c r="F471" t="s">
        <v>117</v>
      </c>
      <c r="I471">
        <v>2</v>
      </c>
      <c r="J471">
        <v>2</v>
      </c>
      <c r="K471">
        <v>0</v>
      </c>
      <c r="L471" t="s">
        <v>1488</v>
      </c>
      <c r="M471" t="str">
        <f>_xlfn.IFNA(VLOOKUP(L471,'Lookup Tables'!$A$2:$B$8,2,FALSE),"")</f>
        <v/>
      </c>
      <c r="N471" t="s">
        <v>1487</v>
      </c>
      <c r="AB471" s="10">
        <f t="shared" si="21"/>
        <v>0</v>
      </c>
      <c r="AC471" s="10" t="str">
        <f t="shared" si="22"/>
        <v>0 - 9%</v>
      </c>
      <c r="AE471" t="str">
        <f t="shared" si="23"/>
        <v/>
      </c>
      <c r="AF471" t="s">
        <v>1228</v>
      </c>
      <c r="AH471" t="s">
        <v>1489</v>
      </c>
      <c r="AM471" t="s">
        <v>1197</v>
      </c>
      <c r="AN471" t="s">
        <v>1197</v>
      </c>
      <c r="AY471" t="s">
        <v>1487</v>
      </c>
      <c r="BA471" s="10">
        <v>8.253094911</v>
      </c>
      <c r="BB471">
        <v>0</v>
      </c>
    </row>
    <row r="472" spans="1:54" ht="15">
      <c r="A472">
        <v>11588528132</v>
      </c>
      <c r="B472" t="s">
        <v>1506</v>
      </c>
      <c r="C472" t="s">
        <v>1461</v>
      </c>
      <c r="E472" t="s">
        <v>1216</v>
      </c>
      <c r="F472" t="s">
        <v>117</v>
      </c>
      <c r="G472">
        <v>12</v>
      </c>
      <c r="H472" t="s">
        <v>1482</v>
      </c>
      <c r="I472">
        <v>2</v>
      </c>
      <c r="J472">
        <v>0</v>
      </c>
      <c r="K472">
        <v>2</v>
      </c>
      <c r="L472" t="s">
        <v>1474</v>
      </c>
      <c r="M472">
        <f>_xlfn.IFNA(VLOOKUP(L472,'Lookup Tables'!$A$2:$B$8,2,FALSE),"")</f>
        <v>9</v>
      </c>
      <c r="N472" t="s">
        <v>1228</v>
      </c>
      <c r="Y472" t="s">
        <v>1484</v>
      </c>
      <c r="Z472" t="s">
        <v>1477</v>
      </c>
      <c r="AA472">
        <v>10</v>
      </c>
      <c r="AB472" s="10">
        <f t="shared" si="21"/>
        <v>-10</v>
      </c>
      <c r="AC472" s="10" t="str">
        <f t="shared" si="22"/>
        <v>-10 - -1%</v>
      </c>
      <c r="AD472">
        <v>10000</v>
      </c>
      <c r="AE472">
        <f t="shared" si="23"/>
        <v>-10000</v>
      </c>
      <c r="AF472" t="s">
        <v>1228</v>
      </c>
      <c r="AH472" t="s">
        <v>1489</v>
      </c>
      <c r="AM472" t="s">
        <v>1197</v>
      </c>
      <c r="AN472" t="s">
        <v>1197</v>
      </c>
      <c r="AQ472" t="s">
        <v>1496</v>
      </c>
      <c r="AR472" t="s">
        <v>1479</v>
      </c>
      <c r="AS472" t="s">
        <v>1505</v>
      </c>
      <c r="AT472" t="s">
        <v>1510</v>
      </c>
      <c r="AU472" t="s">
        <v>1518</v>
      </c>
      <c r="AV472" t="s">
        <v>1480</v>
      </c>
      <c r="AW472" t="s">
        <v>1511</v>
      </c>
      <c r="AX472" t="s">
        <v>1512</v>
      </c>
      <c r="BA472" s="10">
        <v>25.17099863</v>
      </c>
      <c r="BB472">
        <v>0</v>
      </c>
    </row>
    <row r="473" spans="1:54" ht="15">
      <c r="A473">
        <v>11588556161</v>
      </c>
      <c r="B473" t="s">
        <v>1555</v>
      </c>
      <c r="C473" t="s">
        <v>1461</v>
      </c>
      <c r="E473" t="s">
        <v>1472</v>
      </c>
      <c r="F473" t="s">
        <v>129</v>
      </c>
      <c r="G473">
        <v>0</v>
      </c>
      <c r="H473" t="s">
        <v>1497</v>
      </c>
      <c r="I473">
        <v>0</v>
      </c>
      <c r="J473">
        <v>1</v>
      </c>
      <c r="K473">
        <v>1</v>
      </c>
      <c r="L473" t="s">
        <v>1474</v>
      </c>
      <c r="M473">
        <f>_xlfn.IFNA(VLOOKUP(L473,'Lookup Tables'!$A$2:$B$8,2,FALSE),"")</f>
        <v>9</v>
      </c>
      <c r="N473" t="s">
        <v>1228</v>
      </c>
      <c r="Q473" t="s">
        <v>1466</v>
      </c>
      <c r="S473" t="s">
        <v>1476</v>
      </c>
      <c r="T473" t="s">
        <v>1467</v>
      </c>
      <c r="U473" t="s">
        <v>1468</v>
      </c>
      <c r="V473" t="s">
        <v>1469</v>
      </c>
      <c r="Z473" t="s">
        <v>1477</v>
      </c>
      <c r="AB473" s="10" t="str">
        <f t="shared" si="21"/>
        <v/>
      </c>
      <c r="AC473" s="10" t="str">
        <f t="shared" si="22"/>
        <v/>
      </c>
      <c r="AE473" t="str">
        <f t="shared" si="23"/>
        <v/>
      </c>
      <c r="AF473" t="s">
        <v>1228</v>
      </c>
      <c r="AI473" t="s">
        <v>1500</v>
      </c>
      <c r="AM473" t="s">
        <v>1197</v>
      </c>
      <c r="AN473" t="s">
        <v>1197</v>
      </c>
      <c r="AY473" t="s">
        <v>1487</v>
      </c>
      <c r="BA473" s="10">
        <v>9.413146</v>
      </c>
      <c r="BB473">
        <v>0</v>
      </c>
    </row>
    <row r="474" spans="1:54" ht="15">
      <c r="A474">
        <v>11588597956</v>
      </c>
      <c r="B474" t="s">
        <v>1490</v>
      </c>
      <c r="C474" t="s">
        <v>1461</v>
      </c>
      <c r="E474" t="s">
        <v>1472</v>
      </c>
      <c r="F474" t="s">
        <v>117</v>
      </c>
      <c r="I474">
        <v>0</v>
      </c>
      <c r="J474">
        <v>0</v>
      </c>
      <c r="K474">
        <v>3</v>
      </c>
      <c r="L474" t="s">
        <v>1478</v>
      </c>
      <c r="M474" t="str">
        <f>_xlfn.IFNA(VLOOKUP(L474,'Lookup Tables'!$A$2:$B$8,2,FALSE),"")</f>
        <v/>
      </c>
      <c r="N474" t="s">
        <v>1197</v>
      </c>
      <c r="AB474" s="10">
        <f t="shared" si="21"/>
        <v>0</v>
      </c>
      <c r="AC474" s="10" t="str">
        <f t="shared" si="22"/>
        <v>0 - 9%</v>
      </c>
      <c r="AE474" t="str">
        <f t="shared" si="23"/>
        <v/>
      </c>
      <c r="AF474" t="s">
        <v>1228</v>
      </c>
      <c r="AH474" t="s">
        <v>1489</v>
      </c>
      <c r="AM474" t="s">
        <v>1197</v>
      </c>
      <c r="AN474" t="s">
        <v>1197</v>
      </c>
      <c r="AY474" t="s">
        <v>1487</v>
      </c>
      <c r="BA474" s="10">
        <v>6.785714286</v>
      </c>
      <c r="BB474">
        <v>0</v>
      </c>
    </row>
    <row r="475" spans="1:54" ht="15">
      <c r="A475">
        <v>11588603582</v>
      </c>
      <c r="B475" t="s">
        <v>1513</v>
      </c>
      <c r="C475" t="s">
        <v>1461</v>
      </c>
      <c r="E475" t="s">
        <v>1472</v>
      </c>
      <c r="F475" t="s">
        <v>129</v>
      </c>
      <c r="L475" t="s">
        <v>1488</v>
      </c>
      <c r="M475" t="str">
        <f>_xlfn.IFNA(VLOOKUP(L475,'Lookup Tables'!$A$2:$B$8,2,FALSE),"")</f>
        <v/>
      </c>
      <c r="N475" t="s">
        <v>1228</v>
      </c>
      <c r="P475" t="s">
        <v>1465</v>
      </c>
      <c r="Q475" t="s">
        <v>1466</v>
      </c>
      <c r="S475" t="s">
        <v>1476</v>
      </c>
      <c r="T475" t="s">
        <v>1467</v>
      </c>
      <c r="U475" t="s">
        <v>1468</v>
      </c>
      <c r="Z475" t="s">
        <v>1477</v>
      </c>
      <c r="AA475">
        <v>10</v>
      </c>
      <c r="AB475" s="10">
        <f t="shared" si="21"/>
        <v>-10</v>
      </c>
      <c r="AC475" s="10" t="str">
        <f t="shared" si="22"/>
        <v>-10 - -1%</v>
      </c>
      <c r="AD475">
        <v>160</v>
      </c>
      <c r="AE475">
        <f t="shared" si="23"/>
        <v>-160</v>
      </c>
      <c r="BA475" s="10">
        <v>53.75901</v>
      </c>
      <c r="BB475">
        <v>0</v>
      </c>
    </row>
    <row r="476" spans="1:54" ht="15">
      <c r="A476">
        <v>11588700330</v>
      </c>
      <c r="B476" t="s">
        <v>1559</v>
      </c>
      <c r="C476" t="s">
        <v>1461</v>
      </c>
      <c r="E476" t="s">
        <v>1472</v>
      </c>
      <c r="F476" t="s">
        <v>129</v>
      </c>
      <c r="G476">
        <v>0</v>
      </c>
      <c r="H476" t="s">
        <v>1497</v>
      </c>
      <c r="I476">
        <v>0</v>
      </c>
      <c r="J476">
        <v>2</v>
      </c>
      <c r="K476">
        <v>0</v>
      </c>
      <c r="L476" t="s">
        <v>1499</v>
      </c>
      <c r="M476">
        <f>_xlfn.IFNA(VLOOKUP(L476,'Lookup Tables'!$A$2:$B$8,2,FALSE),"")</f>
        <v>15</v>
      </c>
      <c r="N476" t="s">
        <v>1197</v>
      </c>
      <c r="AB476" s="10">
        <f t="shared" si="21"/>
        <v>0</v>
      </c>
      <c r="AC476" s="10" t="str">
        <f t="shared" si="22"/>
        <v>0 - 9%</v>
      </c>
      <c r="AE476" t="str">
        <f t="shared" si="23"/>
        <v/>
      </c>
      <c r="AF476" t="s">
        <v>1197</v>
      </c>
      <c r="AJ476" t="s">
        <v>1498</v>
      </c>
      <c r="AM476" t="s">
        <v>1502</v>
      </c>
      <c r="AN476" t="s">
        <v>1197</v>
      </c>
      <c r="AP476" t="s">
        <v>1495</v>
      </c>
      <c r="AU476" t="s">
        <v>1518</v>
      </c>
      <c r="BA476" s="10">
        <v>21.60326087</v>
      </c>
      <c r="BB476">
        <v>0</v>
      </c>
    </row>
    <row r="477" spans="1:54" ht="15">
      <c r="A477">
        <v>11588751757</v>
      </c>
      <c r="B477" t="s">
        <v>1521</v>
      </c>
      <c r="C477" t="s">
        <v>1461</v>
      </c>
      <c r="E477" t="s">
        <v>1216</v>
      </c>
      <c r="F477" t="s">
        <v>117</v>
      </c>
      <c r="I477">
        <v>4</v>
      </c>
      <c r="J477">
        <v>0</v>
      </c>
      <c r="K477">
        <v>1</v>
      </c>
      <c r="L477" t="s">
        <v>1483</v>
      </c>
      <c r="M477">
        <f>_xlfn.IFNA(VLOOKUP(L477,'Lookup Tables'!$A$2:$B$8,2,FALSE),"")</f>
        <v>4</v>
      </c>
      <c r="N477" t="s">
        <v>1228</v>
      </c>
      <c r="W477" t="s">
        <v>1503</v>
      </c>
      <c r="Z477" t="s">
        <v>1477</v>
      </c>
      <c r="AB477" s="10" t="str">
        <f t="shared" si="21"/>
        <v/>
      </c>
      <c r="AC477" s="10" t="str">
        <f t="shared" si="22"/>
        <v/>
      </c>
      <c r="AE477" t="str">
        <f t="shared" si="23"/>
        <v/>
      </c>
      <c r="AK477" t="s">
        <v>1478</v>
      </c>
      <c r="AM477" t="s">
        <v>1502</v>
      </c>
      <c r="AN477" t="s">
        <v>1197</v>
      </c>
      <c r="AP477" t="s">
        <v>1495</v>
      </c>
      <c r="AY477" t="s">
        <v>1487</v>
      </c>
      <c r="BA477" s="10">
        <v>10</v>
      </c>
      <c r="BB477">
        <v>0</v>
      </c>
    </row>
    <row r="478" spans="1:54" ht="15">
      <c r="A478">
        <v>11588754692</v>
      </c>
      <c r="B478" t="s">
        <v>1595</v>
      </c>
      <c r="C478" t="s">
        <v>1461</v>
      </c>
      <c r="E478" t="s">
        <v>1216</v>
      </c>
      <c r="F478" t="s">
        <v>129</v>
      </c>
      <c r="G478">
        <v>100</v>
      </c>
      <c r="H478" t="s">
        <v>1544</v>
      </c>
      <c r="I478">
        <v>1</v>
      </c>
      <c r="J478">
        <v>1</v>
      </c>
      <c r="K478">
        <v>0</v>
      </c>
      <c r="L478" t="s">
        <v>1488</v>
      </c>
      <c r="M478" t="str">
        <f>_xlfn.IFNA(VLOOKUP(L478,'Lookup Tables'!$A$2:$B$8,2,FALSE),"")</f>
        <v/>
      </c>
      <c r="N478" t="s">
        <v>1487</v>
      </c>
      <c r="AB478" s="10">
        <f t="shared" si="21"/>
        <v>0</v>
      </c>
      <c r="AC478" s="10" t="str">
        <f t="shared" si="22"/>
        <v>0 - 9%</v>
      </c>
      <c r="AE478" t="str">
        <f t="shared" si="23"/>
        <v/>
      </c>
      <c r="AL478" t="s">
        <v>1520</v>
      </c>
      <c r="AM478" t="s">
        <v>1197</v>
      </c>
      <c r="AN478" t="s">
        <v>1197</v>
      </c>
      <c r="AY478" t="s">
        <v>1487</v>
      </c>
      <c r="BA478" s="10">
        <v>23.33333333</v>
      </c>
      <c r="BB478">
        <v>0</v>
      </c>
    </row>
    <row r="479" spans="1:54" ht="15">
      <c r="A479">
        <v>11588797912</v>
      </c>
      <c r="B479" t="s">
        <v>1506</v>
      </c>
      <c r="C479" t="s">
        <v>1504</v>
      </c>
      <c r="E479" t="s">
        <v>1472</v>
      </c>
      <c r="F479" t="s">
        <v>122</v>
      </c>
      <c r="G479">
        <v>2</v>
      </c>
      <c r="H479" t="s">
        <v>1491</v>
      </c>
      <c r="I479">
        <v>7</v>
      </c>
      <c r="J479">
        <v>0</v>
      </c>
      <c r="K479">
        <v>0</v>
      </c>
      <c r="L479" t="s">
        <v>1488</v>
      </c>
      <c r="M479" t="str">
        <f>_xlfn.IFNA(VLOOKUP(L479,'Lookup Tables'!$A$2:$B$8,2,FALSE),"")</f>
        <v/>
      </c>
      <c r="N479" t="s">
        <v>1228</v>
      </c>
      <c r="O479" t="s">
        <v>1475</v>
      </c>
      <c r="Q479" t="s">
        <v>1466</v>
      </c>
      <c r="T479" t="s">
        <v>1467</v>
      </c>
      <c r="V479" t="s">
        <v>1469</v>
      </c>
      <c r="Z479" t="s">
        <v>1477</v>
      </c>
      <c r="AA479">
        <v>9</v>
      </c>
      <c r="AB479" s="10">
        <f t="shared" si="21"/>
        <v>-9</v>
      </c>
      <c r="AC479" s="10" t="str">
        <f t="shared" si="22"/>
        <v>-10 - -1%</v>
      </c>
      <c r="AD479">
        <v>12000</v>
      </c>
      <c r="AE479">
        <f t="shared" si="23"/>
        <v>-12000</v>
      </c>
      <c r="AF479" t="s">
        <v>1228</v>
      </c>
      <c r="AG479" t="s">
        <v>1485</v>
      </c>
      <c r="AH479" t="s">
        <v>1489</v>
      </c>
      <c r="AM479" t="s">
        <v>1197</v>
      </c>
      <c r="AN479" t="s">
        <v>1197</v>
      </c>
      <c r="AT479" t="s">
        <v>1510</v>
      </c>
      <c r="AY479" t="s">
        <v>1487</v>
      </c>
      <c r="BB479">
        <v>0</v>
      </c>
    </row>
    <row r="480" spans="1:54" ht="15">
      <c r="A480">
        <v>11588841906</v>
      </c>
      <c r="B480" t="s">
        <v>1521</v>
      </c>
      <c r="C480" t="s">
        <v>1336</v>
      </c>
      <c r="E480" t="s">
        <v>1216</v>
      </c>
      <c r="F480" t="s">
        <v>117</v>
      </c>
      <c r="G480">
        <v>5</v>
      </c>
      <c r="H480" t="s">
        <v>1491</v>
      </c>
      <c r="I480">
        <v>3</v>
      </c>
      <c r="J480">
        <v>0</v>
      </c>
      <c r="K480">
        <v>2</v>
      </c>
      <c r="L480" t="s">
        <v>1499</v>
      </c>
      <c r="M480">
        <f>_xlfn.IFNA(VLOOKUP(L480,'Lookup Tables'!$A$2:$B$8,2,FALSE),"")</f>
        <v>15</v>
      </c>
      <c r="N480" t="s">
        <v>1228</v>
      </c>
      <c r="S480" t="s">
        <v>1476</v>
      </c>
      <c r="Z480" t="s">
        <v>1477</v>
      </c>
      <c r="AA480">
        <v>12</v>
      </c>
      <c r="AB480" s="10">
        <f t="shared" si="21"/>
        <v>-12</v>
      </c>
      <c r="AC480" s="10" t="str">
        <f t="shared" si="22"/>
        <v>-20 - -11%</v>
      </c>
      <c r="AD480">
        <v>5000</v>
      </c>
      <c r="AE480">
        <f t="shared" si="23"/>
        <v>-5000</v>
      </c>
      <c r="AF480" t="s">
        <v>1197</v>
      </c>
      <c r="AJ480" t="s">
        <v>1498</v>
      </c>
      <c r="AM480" t="s">
        <v>1502</v>
      </c>
      <c r="AN480" t="s">
        <v>1197</v>
      </c>
      <c r="AW480" t="s">
        <v>1511</v>
      </c>
      <c r="AY480" t="s">
        <v>1487</v>
      </c>
      <c r="BA480" s="10">
        <v>41.50943396</v>
      </c>
      <c r="BB480">
        <v>0</v>
      </c>
    </row>
    <row r="481" spans="1:54" ht="15">
      <c r="A481">
        <v>11588889548</v>
      </c>
      <c r="B481" t="s">
        <v>1595</v>
      </c>
      <c r="C481" t="s">
        <v>1461</v>
      </c>
      <c r="E481" t="s">
        <v>1216</v>
      </c>
      <c r="F481" t="s">
        <v>129</v>
      </c>
      <c r="G481">
        <v>18</v>
      </c>
      <c r="H481" t="s">
        <v>1482</v>
      </c>
      <c r="I481">
        <v>1</v>
      </c>
      <c r="J481">
        <v>0</v>
      </c>
      <c r="K481">
        <v>0</v>
      </c>
      <c r="L481" t="s">
        <v>1488</v>
      </c>
      <c r="M481" t="str">
        <f>_xlfn.IFNA(VLOOKUP(L481,'Lookup Tables'!$A$2:$B$8,2,FALSE),"")</f>
        <v/>
      </c>
      <c r="N481" t="s">
        <v>1228</v>
      </c>
      <c r="O481" t="s">
        <v>1475</v>
      </c>
      <c r="P481" t="s">
        <v>1465</v>
      </c>
      <c r="Q481" t="s">
        <v>1466</v>
      </c>
      <c r="S481" t="s">
        <v>1476</v>
      </c>
      <c r="T481" t="s">
        <v>1467</v>
      </c>
      <c r="U481" t="s">
        <v>1468</v>
      </c>
      <c r="V481" t="s">
        <v>1469</v>
      </c>
      <c r="Z481" t="s">
        <v>1523</v>
      </c>
      <c r="AA481">
        <v>0</v>
      </c>
      <c r="AB481" s="10">
        <f t="shared" si="21"/>
        <v>0</v>
      </c>
      <c r="AC481" s="10" t="str">
        <f t="shared" si="22"/>
        <v>0 - 9%</v>
      </c>
      <c r="AD481">
        <v>0</v>
      </c>
      <c r="AE481">
        <f t="shared" si="23"/>
        <v>0</v>
      </c>
      <c r="AF481" t="s">
        <v>1228</v>
      </c>
      <c r="AH481" t="s">
        <v>1489</v>
      </c>
      <c r="AM481" t="s">
        <v>1228</v>
      </c>
      <c r="AN481" t="s">
        <v>1487</v>
      </c>
      <c r="AQ481" t="s">
        <v>1496</v>
      </c>
      <c r="AR481" t="s">
        <v>1479</v>
      </c>
      <c r="AS481" t="s">
        <v>1505</v>
      </c>
      <c r="AV481" t="s">
        <v>1480</v>
      </c>
      <c r="AW481" t="s">
        <v>1511</v>
      </c>
      <c r="AX481" t="s">
        <v>1512</v>
      </c>
      <c r="BA481" s="10">
        <v>2.364864865</v>
      </c>
      <c r="BB481">
        <v>0</v>
      </c>
    </row>
    <row r="482" spans="1:54" ht="15">
      <c r="A482">
        <v>11588939629</v>
      </c>
      <c r="B482" t="s">
        <v>1532</v>
      </c>
      <c r="C482" t="s">
        <v>1461</v>
      </c>
      <c r="E482" t="s">
        <v>1472</v>
      </c>
      <c r="G482">
        <v>1</v>
      </c>
      <c r="H482" t="s">
        <v>1491</v>
      </c>
      <c r="I482">
        <v>2</v>
      </c>
      <c r="J482">
        <v>0</v>
      </c>
      <c r="K482">
        <v>0</v>
      </c>
      <c r="L482" t="s">
        <v>1488</v>
      </c>
      <c r="M482" t="str">
        <f>_xlfn.IFNA(VLOOKUP(L482,'Lookup Tables'!$A$2:$B$8,2,FALSE),"")</f>
        <v/>
      </c>
      <c r="N482" t="s">
        <v>1228</v>
      </c>
      <c r="O482" t="s">
        <v>1475</v>
      </c>
      <c r="P482" t="s">
        <v>1465</v>
      </c>
      <c r="Q482" t="s">
        <v>1466</v>
      </c>
      <c r="R482" t="s">
        <v>1501</v>
      </c>
      <c r="S482" t="s">
        <v>1476</v>
      </c>
      <c r="Z482" t="s">
        <v>1477</v>
      </c>
      <c r="AA482">
        <v>70</v>
      </c>
      <c r="AB482" s="10">
        <f t="shared" si="21"/>
        <v>-70</v>
      </c>
      <c r="AC482" s="10" t="str">
        <f t="shared" si="22"/>
        <v>-70 - -61%</v>
      </c>
      <c r="AD482">
        <v>300000</v>
      </c>
      <c r="AE482">
        <f t="shared" si="23"/>
        <v>-300000</v>
      </c>
      <c r="AF482" t="s">
        <v>1197</v>
      </c>
      <c r="AJ482" t="s">
        <v>1498</v>
      </c>
      <c r="AM482" t="s">
        <v>1502</v>
      </c>
      <c r="AN482" t="s">
        <v>1228</v>
      </c>
      <c r="AO482" t="s">
        <v>1516</v>
      </c>
      <c r="AP482" t="s">
        <v>1495</v>
      </c>
      <c r="AQ482" t="s">
        <v>1496</v>
      </c>
      <c r="AR482" t="s">
        <v>1479</v>
      </c>
      <c r="AT482" t="s">
        <v>1510</v>
      </c>
      <c r="AU482" t="s">
        <v>1518</v>
      </c>
      <c r="BA482" s="10">
        <v>8.054551813</v>
      </c>
      <c r="BB482">
        <v>1</v>
      </c>
    </row>
    <row r="483" spans="1:54" ht="15">
      <c r="A483">
        <v>11588977571</v>
      </c>
      <c r="B483" t="s">
        <v>1521</v>
      </c>
      <c r="C483" t="s">
        <v>1461</v>
      </c>
      <c r="E483" t="s">
        <v>1216</v>
      </c>
      <c r="F483" t="s">
        <v>117</v>
      </c>
      <c r="I483">
        <v>6</v>
      </c>
      <c r="J483">
        <v>0</v>
      </c>
      <c r="K483">
        <v>0</v>
      </c>
      <c r="L483" t="s">
        <v>1499</v>
      </c>
      <c r="M483">
        <f>_xlfn.IFNA(VLOOKUP(L483,'Lookup Tables'!$A$2:$B$8,2,FALSE),"")</f>
        <v>15</v>
      </c>
      <c r="N483" t="s">
        <v>1228</v>
      </c>
      <c r="X483" t="s">
        <v>1530</v>
      </c>
      <c r="Z483" t="s">
        <v>1477</v>
      </c>
      <c r="AB483" s="10" t="str">
        <f t="shared" si="21"/>
        <v/>
      </c>
      <c r="AC483" s="10" t="str">
        <f t="shared" si="22"/>
        <v/>
      </c>
      <c r="AE483" t="str">
        <f t="shared" si="23"/>
        <v/>
      </c>
      <c r="AF483" t="s">
        <v>1228</v>
      </c>
      <c r="AH483" t="s">
        <v>1489</v>
      </c>
      <c r="AL483" t="s">
        <v>1525</v>
      </c>
      <c r="AM483" t="s">
        <v>1197</v>
      </c>
      <c r="AN483" t="s">
        <v>1197</v>
      </c>
      <c r="AT483" t="s">
        <v>1510</v>
      </c>
      <c r="AU483" t="s">
        <v>1518</v>
      </c>
      <c r="BA483" s="10">
        <v>48.11407544</v>
      </c>
      <c r="BB483">
        <v>0</v>
      </c>
    </row>
    <row r="484" spans="1:54" ht="15">
      <c r="A484">
        <v>11589023504</v>
      </c>
      <c r="B484" t="s">
        <v>1532</v>
      </c>
      <c r="C484" t="s">
        <v>1461</v>
      </c>
      <c r="E484" t="s">
        <v>1216</v>
      </c>
      <c r="F484" t="s">
        <v>117</v>
      </c>
      <c r="G484">
        <v>4</v>
      </c>
      <c r="H484" t="s">
        <v>1491</v>
      </c>
      <c r="I484">
        <v>3</v>
      </c>
      <c r="J484">
        <v>1</v>
      </c>
      <c r="K484">
        <v>1</v>
      </c>
      <c r="L484" t="s">
        <v>1474</v>
      </c>
      <c r="M484">
        <f>_xlfn.IFNA(VLOOKUP(L484,'Lookup Tables'!$A$2:$B$8,2,FALSE),"")</f>
        <v>9</v>
      </c>
      <c r="N484" t="s">
        <v>1228</v>
      </c>
      <c r="U484" t="s">
        <v>1468</v>
      </c>
      <c r="Z484" t="s">
        <v>1477</v>
      </c>
      <c r="AA484">
        <v>9.4</v>
      </c>
      <c r="AB484" s="10">
        <f t="shared" si="21"/>
        <v>-9.4</v>
      </c>
      <c r="AC484" s="10" t="str">
        <f t="shared" si="22"/>
        <v>-10 - -1%</v>
      </c>
      <c r="AD484">
        <v>9000</v>
      </c>
      <c r="AE484">
        <f t="shared" si="23"/>
        <v>-9000</v>
      </c>
      <c r="AF484" t="s">
        <v>1228</v>
      </c>
      <c r="AH484" t="s">
        <v>1489</v>
      </c>
      <c r="AM484" t="s">
        <v>1197</v>
      </c>
      <c r="AN484" t="s">
        <v>1487</v>
      </c>
      <c r="AP484" t="s">
        <v>1543</v>
      </c>
      <c r="AS484" t="s">
        <v>1505</v>
      </c>
      <c r="AT484" t="s">
        <v>1510</v>
      </c>
      <c r="AW484" t="s">
        <v>1511</v>
      </c>
      <c r="AX484" t="s">
        <v>1512</v>
      </c>
      <c r="BA484" s="10">
        <v>29.84126984</v>
      </c>
      <c r="BB484">
        <v>0</v>
      </c>
    </row>
    <row r="485" spans="1:54" ht="15">
      <c r="A485">
        <v>11589101503</v>
      </c>
      <c r="B485" t="s">
        <v>1490</v>
      </c>
      <c r="C485" t="s">
        <v>1504</v>
      </c>
      <c r="E485" t="s">
        <v>1472</v>
      </c>
      <c r="F485" t="s">
        <v>129</v>
      </c>
      <c r="G485">
        <v>2</v>
      </c>
      <c r="H485" t="s">
        <v>1491</v>
      </c>
      <c r="I485">
        <v>0</v>
      </c>
      <c r="J485">
        <v>2</v>
      </c>
      <c r="K485">
        <v>1</v>
      </c>
      <c r="L485" t="s">
        <v>1474</v>
      </c>
      <c r="M485">
        <f>_xlfn.IFNA(VLOOKUP(L485,'Lookup Tables'!$A$2:$B$8,2,FALSE),"")</f>
        <v>9</v>
      </c>
      <c r="N485" t="s">
        <v>1487</v>
      </c>
      <c r="AB485" s="10">
        <f t="shared" si="21"/>
        <v>0</v>
      </c>
      <c r="AC485" s="10" t="str">
        <f t="shared" si="22"/>
        <v>0 - 9%</v>
      </c>
      <c r="AE485" t="str">
        <f t="shared" si="23"/>
        <v/>
      </c>
      <c r="AF485" t="s">
        <v>1197</v>
      </c>
      <c r="AJ485" t="s">
        <v>1498</v>
      </c>
      <c r="AM485" t="s">
        <v>1197</v>
      </c>
      <c r="AN485" t="s">
        <v>1197</v>
      </c>
      <c r="AY485" t="s">
        <v>1487</v>
      </c>
      <c r="BB485">
        <v>0</v>
      </c>
    </row>
    <row r="486" spans="1:54" ht="15">
      <c r="A486">
        <v>11589155797</v>
      </c>
      <c r="B486" t="s">
        <v>1599</v>
      </c>
      <c r="C486" t="s">
        <v>1461</v>
      </c>
      <c r="E486" t="s">
        <v>1216</v>
      </c>
      <c r="F486" t="s">
        <v>129</v>
      </c>
      <c r="I486">
        <v>0</v>
      </c>
      <c r="K486">
        <v>0</v>
      </c>
      <c r="L486" t="s">
        <v>1488</v>
      </c>
      <c r="M486" t="str">
        <f>_xlfn.IFNA(VLOOKUP(L486,'Lookup Tables'!$A$2:$B$8,2,FALSE),"")</f>
        <v/>
      </c>
      <c r="N486" t="s">
        <v>1197</v>
      </c>
      <c r="AB486" s="10">
        <f t="shared" si="21"/>
        <v>0</v>
      </c>
      <c r="AC486" s="10" t="str">
        <f t="shared" si="22"/>
        <v>0 - 9%</v>
      </c>
      <c r="AE486" t="str">
        <f t="shared" si="23"/>
        <v/>
      </c>
      <c r="AL486" t="s">
        <v>1618</v>
      </c>
      <c r="AM486" t="s">
        <v>1197</v>
      </c>
      <c r="AN486" t="s">
        <v>1197</v>
      </c>
      <c r="AY486" t="s">
        <v>1487</v>
      </c>
      <c r="BA486" s="10">
        <v>3.174603175</v>
      </c>
      <c r="BB486">
        <v>0</v>
      </c>
    </row>
    <row r="487" spans="1:54" ht="15">
      <c r="A487">
        <v>11589184242</v>
      </c>
      <c r="B487" t="s">
        <v>1575</v>
      </c>
      <c r="C487" t="s">
        <v>1461</v>
      </c>
      <c r="E487" t="s">
        <v>1216</v>
      </c>
      <c r="F487" t="s">
        <v>144</v>
      </c>
      <c r="G487">
        <v>18</v>
      </c>
      <c r="H487" t="s">
        <v>1482</v>
      </c>
      <c r="I487">
        <v>13</v>
      </c>
      <c r="J487">
        <v>0</v>
      </c>
      <c r="K487">
        <v>0</v>
      </c>
      <c r="L487" t="s">
        <v>1499</v>
      </c>
      <c r="M487">
        <f>_xlfn.IFNA(VLOOKUP(L487,'Lookup Tables'!$A$2:$B$8,2,FALSE),"")</f>
        <v>15</v>
      </c>
      <c r="N487" t="s">
        <v>1228</v>
      </c>
      <c r="Q487" t="s">
        <v>1466</v>
      </c>
      <c r="S487" t="s">
        <v>1476</v>
      </c>
      <c r="U487" t="s">
        <v>1468</v>
      </c>
      <c r="Z487" t="s">
        <v>1477</v>
      </c>
      <c r="AA487">
        <v>8</v>
      </c>
      <c r="AB487" s="10">
        <f t="shared" si="21"/>
        <v>-8</v>
      </c>
      <c r="AC487" s="10" t="str">
        <f t="shared" si="22"/>
        <v>-10 - -1%</v>
      </c>
      <c r="AD487">
        <v>6000</v>
      </c>
      <c r="AE487">
        <f t="shared" si="23"/>
        <v>-6000</v>
      </c>
      <c r="AF487" t="s">
        <v>1228</v>
      </c>
      <c r="AG487" t="s">
        <v>1485</v>
      </c>
      <c r="AI487" t="s">
        <v>1500</v>
      </c>
      <c r="AM487" t="s">
        <v>1197</v>
      </c>
      <c r="AN487" t="s">
        <v>1228</v>
      </c>
      <c r="AO487" t="s">
        <v>1558</v>
      </c>
      <c r="AP487" t="s">
        <v>1495</v>
      </c>
      <c r="AR487" t="s">
        <v>1479</v>
      </c>
      <c r="AT487" t="s">
        <v>1510</v>
      </c>
      <c r="AX487" t="s">
        <v>1512</v>
      </c>
      <c r="AZ487" t="s">
        <v>1495</v>
      </c>
      <c r="BA487" s="10">
        <v>19.55394191</v>
      </c>
      <c r="BB487">
        <v>0</v>
      </c>
    </row>
    <row r="488" spans="1:54" ht="15">
      <c r="A488">
        <v>11589205467</v>
      </c>
      <c r="B488" t="s">
        <v>1599</v>
      </c>
      <c r="C488" t="s">
        <v>1461</v>
      </c>
      <c r="E488" t="s">
        <v>1216</v>
      </c>
      <c r="F488" t="s">
        <v>117</v>
      </c>
      <c r="G488">
        <v>32</v>
      </c>
      <c r="H488" t="s">
        <v>1493</v>
      </c>
      <c r="I488">
        <v>2</v>
      </c>
      <c r="J488">
        <v>0</v>
      </c>
      <c r="K488">
        <v>0</v>
      </c>
      <c r="L488" t="s">
        <v>1499</v>
      </c>
      <c r="M488">
        <f>_xlfn.IFNA(VLOOKUP(L488,'Lookup Tables'!$A$2:$B$8,2,FALSE),"")</f>
        <v>15</v>
      </c>
      <c r="N488" t="s">
        <v>1487</v>
      </c>
      <c r="AB488" s="10">
        <f t="shared" si="21"/>
        <v>0</v>
      </c>
      <c r="AC488" s="10" t="str">
        <f t="shared" si="22"/>
        <v>0 - 9%</v>
      </c>
      <c r="AE488" t="str">
        <f t="shared" si="23"/>
        <v/>
      </c>
      <c r="AF488" t="s">
        <v>1228</v>
      </c>
      <c r="AH488" t="s">
        <v>1489</v>
      </c>
      <c r="AM488" t="s">
        <v>1197</v>
      </c>
      <c r="AN488" t="s">
        <v>1197</v>
      </c>
      <c r="AY488" t="s">
        <v>1487</v>
      </c>
      <c r="BA488" s="10">
        <v>20.9631728</v>
      </c>
      <c r="BB488">
        <v>0</v>
      </c>
    </row>
    <row r="489" spans="1:54" ht="15">
      <c r="A489">
        <v>11589207950</v>
      </c>
      <c r="B489" t="s">
        <v>1481</v>
      </c>
      <c r="C489" t="s">
        <v>1461</v>
      </c>
      <c r="E489" t="s">
        <v>1216</v>
      </c>
      <c r="F489" t="s">
        <v>117</v>
      </c>
      <c r="G489">
        <v>20</v>
      </c>
      <c r="H489" t="s">
        <v>1482</v>
      </c>
      <c r="I489">
        <v>13</v>
      </c>
      <c r="J489">
        <v>0</v>
      </c>
      <c r="K489">
        <v>0</v>
      </c>
      <c r="L489" t="s">
        <v>1488</v>
      </c>
      <c r="M489" t="str">
        <f>_xlfn.IFNA(VLOOKUP(L489,'Lookup Tables'!$A$2:$B$8,2,FALSE),"")</f>
        <v/>
      </c>
      <c r="N489" t="s">
        <v>1487</v>
      </c>
      <c r="AB489" s="10">
        <f t="shared" si="21"/>
        <v>0</v>
      </c>
      <c r="AC489" s="10" t="str">
        <f t="shared" si="22"/>
        <v>0 - 9%</v>
      </c>
      <c r="AE489" t="str">
        <f t="shared" si="23"/>
        <v/>
      </c>
      <c r="AF489" t="s">
        <v>1228</v>
      </c>
      <c r="AH489" t="s">
        <v>1489</v>
      </c>
      <c r="AL489" t="s">
        <v>1524</v>
      </c>
      <c r="AM489" t="s">
        <v>1197</v>
      </c>
      <c r="AN489" t="s">
        <v>1197</v>
      </c>
      <c r="AY489" t="s">
        <v>1487</v>
      </c>
      <c r="BA489" s="10">
        <v>19.03409091</v>
      </c>
      <c r="BB489">
        <v>0</v>
      </c>
    </row>
    <row r="490" spans="1:54" ht="15">
      <c r="A490">
        <v>11589228877</v>
      </c>
      <c r="B490" t="s">
        <v>1490</v>
      </c>
      <c r="C490" t="s">
        <v>1461</v>
      </c>
      <c r="E490" t="s">
        <v>1216</v>
      </c>
      <c r="F490" t="s">
        <v>117</v>
      </c>
      <c r="G490">
        <v>20</v>
      </c>
      <c r="H490" t="s">
        <v>1482</v>
      </c>
      <c r="I490">
        <v>2</v>
      </c>
      <c r="J490">
        <v>2</v>
      </c>
      <c r="K490">
        <v>1</v>
      </c>
      <c r="L490" t="s">
        <v>1488</v>
      </c>
      <c r="M490" t="str">
        <f>_xlfn.IFNA(VLOOKUP(L490,'Lookup Tables'!$A$2:$B$8,2,FALSE),"")</f>
        <v/>
      </c>
      <c r="N490" t="s">
        <v>1228</v>
      </c>
      <c r="O490" t="s">
        <v>1475</v>
      </c>
      <c r="Q490" t="s">
        <v>1466</v>
      </c>
      <c r="R490" t="s">
        <v>1501</v>
      </c>
      <c r="S490" t="s">
        <v>1476</v>
      </c>
      <c r="U490" t="s">
        <v>1468</v>
      </c>
      <c r="Z490" t="s">
        <v>1477</v>
      </c>
      <c r="AA490">
        <v>20</v>
      </c>
      <c r="AB490" s="10">
        <f t="shared" si="21"/>
        <v>-20</v>
      </c>
      <c r="AC490" s="10" t="str">
        <f t="shared" si="22"/>
        <v>-20 - -11%</v>
      </c>
      <c r="AE490" t="str">
        <f t="shared" si="23"/>
        <v/>
      </c>
      <c r="AF490" t="s">
        <v>1228</v>
      </c>
      <c r="AL490" t="s">
        <v>1525</v>
      </c>
      <c r="AM490" t="s">
        <v>1502</v>
      </c>
      <c r="AN490" t="s">
        <v>1197</v>
      </c>
      <c r="AP490" t="s">
        <v>1495</v>
      </c>
      <c r="AS490" t="s">
        <v>1505</v>
      </c>
      <c r="AT490" t="s">
        <v>1510</v>
      </c>
      <c r="BA490" s="10">
        <v>26.63551402</v>
      </c>
      <c r="BB490">
        <v>0</v>
      </c>
    </row>
    <row r="491" spans="1:54" ht="15">
      <c r="A491">
        <v>11589380063</v>
      </c>
      <c r="B491" t="s">
        <v>1583</v>
      </c>
      <c r="C491" t="s">
        <v>1461</v>
      </c>
      <c r="E491" t="s">
        <v>1472</v>
      </c>
      <c r="F491" t="s">
        <v>117</v>
      </c>
      <c r="G491">
        <v>100</v>
      </c>
      <c r="H491" t="s">
        <v>1544</v>
      </c>
      <c r="I491">
        <v>2</v>
      </c>
      <c r="J491">
        <v>1</v>
      </c>
      <c r="K491">
        <v>0</v>
      </c>
      <c r="L491" t="s">
        <v>1488</v>
      </c>
      <c r="M491" t="str">
        <f>_xlfn.IFNA(VLOOKUP(L491,'Lookup Tables'!$A$2:$B$8,2,FALSE),"")</f>
        <v/>
      </c>
      <c r="N491" t="s">
        <v>1228</v>
      </c>
      <c r="P491" t="s">
        <v>1465</v>
      </c>
      <c r="S491" t="s">
        <v>1476</v>
      </c>
      <c r="U491" t="s">
        <v>1468</v>
      </c>
      <c r="Z491" t="s">
        <v>1523</v>
      </c>
      <c r="AA491">
        <v>0</v>
      </c>
      <c r="AB491" s="10">
        <f t="shared" si="21"/>
        <v>0</v>
      </c>
      <c r="AC491" s="10" t="str">
        <f t="shared" si="22"/>
        <v>0 - 9%</v>
      </c>
      <c r="AD491">
        <v>0</v>
      </c>
      <c r="AE491">
        <f t="shared" si="23"/>
        <v>0</v>
      </c>
      <c r="AF491" t="s">
        <v>1228</v>
      </c>
      <c r="AL491" t="s">
        <v>1601</v>
      </c>
      <c r="AM491" t="s">
        <v>1502</v>
      </c>
      <c r="AN491" t="s">
        <v>1197</v>
      </c>
      <c r="AY491" t="s">
        <v>1487</v>
      </c>
      <c r="BB491">
        <v>0</v>
      </c>
    </row>
    <row r="492" spans="1:54" ht="15">
      <c r="A492">
        <v>11589615731</v>
      </c>
      <c r="B492" t="s">
        <v>1565</v>
      </c>
      <c r="C492" t="s">
        <v>1461</v>
      </c>
      <c r="E492" t="s">
        <v>1492</v>
      </c>
      <c r="F492" t="s">
        <v>117</v>
      </c>
      <c r="G492">
        <v>6</v>
      </c>
      <c r="H492" t="s">
        <v>1491</v>
      </c>
      <c r="I492">
        <v>2</v>
      </c>
      <c r="J492">
        <v>1</v>
      </c>
      <c r="K492">
        <v>2</v>
      </c>
      <c r="L492" t="s">
        <v>1488</v>
      </c>
      <c r="M492" t="str">
        <f>_xlfn.IFNA(VLOOKUP(L492,'Lookup Tables'!$A$2:$B$8,2,FALSE),"")</f>
        <v/>
      </c>
      <c r="N492" t="s">
        <v>1487</v>
      </c>
      <c r="AB492" s="10">
        <f t="shared" si="21"/>
        <v>0</v>
      </c>
      <c r="AC492" s="10" t="str">
        <f t="shared" si="22"/>
        <v>0 - 9%</v>
      </c>
      <c r="AE492" t="str">
        <f t="shared" si="23"/>
        <v/>
      </c>
      <c r="AF492" t="s">
        <v>1228</v>
      </c>
      <c r="AI492" t="s">
        <v>1500</v>
      </c>
      <c r="AM492" t="s">
        <v>1197</v>
      </c>
      <c r="AN492" t="s">
        <v>1197</v>
      </c>
      <c r="AY492" t="s">
        <v>1487</v>
      </c>
      <c r="BA492" s="10">
        <v>13.90544</v>
      </c>
      <c r="BB492">
        <v>0</v>
      </c>
    </row>
    <row r="493" spans="1:54" ht="15">
      <c r="A493">
        <v>11589639881</v>
      </c>
      <c r="B493" t="s">
        <v>1513</v>
      </c>
      <c r="C493" t="s">
        <v>1461</v>
      </c>
      <c r="E493" t="s">
        <v>1472</v>
      </c>
      <c r="F493" t="s">
        <v>129</v>
      </c>
      <c r="G493">
        <v>100</v>
      </c>
      <c r="H493" t="s">
        <v>1544</v>
      </c>
      <c r="I493">
        <v>1</v>
      </c>
      <c r="J493">
        <v>0</v>
      </c>
      <c r="K493">
        <v>1</v>
      </c>
      <c r="L493" t="s">
        <v>1464</v>
      </c>
      <c r="M493">
        <f>_xlfn.IFNA(VLOOKUP(L493,'Lookup Tables'!$A$2:$B$8,2,FALSE),"")</f>
        <v>1</v>
      </c>
      <c r="N493" t="s">
        <v>1228</v>
      </c>
      <c r="Q493" t="s">
        <v>1466</v>
      </c>
      <c r="R493" t="s">
        <v>1501</v>
      </c>
      <c r="S493" t="s">
        <v>1476</v>
      </c>
      <c r="U493" t="s">
        <v>1468</v>
      </c>
      <c r="Z493" t="s">
        <v>1477</v>
      </c>
      <c r="AA493">
        <v>10</v>
      </c>
      <c r="AB493" s="10">
        <f t="shared" si="21"/>
        <v>-10</v>
      </c>
      <c r="AC493" s="10" t="str">
        <f t="shared" si="22"/>
        <v>-10 - -1%</v>
      </c>
      <c r="AD493">
        <v>1000</v>
      </c>
      <c r="AE493">
        <f t="shared" si="23"/>
        <v>-1000</v>
      </c>
      <c r="AF493" t="s">
        <v>1197</v>
      </c>
      <c r="AJ493" t="s">
        <v>1498</v>
      </c>
      <c r="AM493" t="s">
        <v>1197</v>
      </c>
      <c r="AN493" t="s">
        <v>1228</v>
      </c>
      <c r="AO493" t="s">
        <v>1538</v>
      </c>
      <c r="AR493" t="s">
        <v>1479</v>
      </c>
      <c r="BA493" s="10">
        <v>39.08368</v>
      </c>
      <c r="BB493">
        <v>0</v>
      </c>
    </row>
    <row r="494" spans="1:54" ht="15">
      <c r="A494">
        <v>11589654804</v>
      </c>
      <c r="B494" t="s">
        <v>1521</v>
      </c>
      <c r="C494" t="s">
        <v>1461</v>
      </c>
      <c r="E494" t="s">
        <v>1216</v>
      </c>
      <c r="F494" t="s">
        <v>129</v>
      </c>
      <c r="G494">
        <v>10</v>
      </c>
      <c r="H494" t="s">
        <v>1491</v>
      </c>
      <c r="I494">
        <v>0</v>
      </c>
      <c r="J494">
        <v>3</v>
      </c>
      <c r="K494">
        <v>1</v>
      </c>
      <c r="L494" t="s">
        <v>1483</v>
      </c>
      <c r="M494">
        <f>_xlfn.IFNA(VLOOKUP(L494,'Lookup Tables'!$A$2:$B$8,2,FALSE),"")</f>
        <v>4</v>
      </c>
      <c r="N494" t="s">
        <v>1228</v>
      </c>
      <c r="O494" t="s">
        <v>1475</v>
      </c>
      <c r="Q494" t="s">
        <v>1466</v>
      </c>
      <c r="R494" t="s">
        <v>1501</v>
      </c>
      <c r="S494" t="s">
        <v>1476</v>
      </c>
      <c r="T494" t="s">
        <v>1467</v>
      </c>
      <c r="V494" t="s">
        <v>1469</v>
      </c>
      <c r="Z494" t="s">
        <v>1477</v>
      </c>
      <c r="AA494">
        <v>35</v>
      </c>
      <c r="AB494" s="10">
        <f t="shared" si="21"/>
        <v>-35</v>
      </c>
      <c r="AC494" s="10" t="str">
        <f t="shared" si="22"/>
        <v>-40 - -31%</v>
      </c>
      <c r="AE494" t="str">
        <f t="shared" si="23"/>
        <v/>
      </c>
      <c r="AF494" t="s">
        <v>1228</v>
      </c>
      <c r="AH494" t="s">
        <v>1489</v>
      </c>
      <c r="AM494" t="s">
        <v>1197</v>
      </c>
      <c r="AN494" t="s">
        <v>1228</v>
      </c>
      <c r="AO494" t="s">
        <v>1522</v>
      </c>
      <c r="AP494" t="s">
        <v>1551</v>
      </c>
      <c r="AQ494" t="s">
        <v>1496</v>
      </c>
      <c r="AR494" t="s">
        <v>1479</v>
      </c>
      <c r="AW494" t="s">
        <v>1511</v>
      </c>
      <c r="AX494" t="s">
        <v>1512</v>
      </c>
      <c r="BA494" s="10">
        <v>16.79104478</v>
      </c>
      <c r="BB494">
        <v>0</v>
      </c>
    </row>
    <row r="495" spans="1:54" ht="15">
      <c r="A495">
        <v>11589754799</v>
      </c>
      <c r="B495" t="s">
        <v>1572</v>
      </c>
      <c r="C495" t="s">
        <v>1461</v>
      </c>
      <c r="D495" t="s">
        <v>1410</v>
      </c>
      <c r="E495" t="s">
        <v>1216</v>
      </c>
      <c r="F495" t="s">
        <v>117</v>
      </c>
      <c r="I495">
        <v>9</v>
      </c>
      <c r="J495">
        <v>0</v>
      </c>
      <c r="K495">
        <v>1</v>
      </c>
      <c r="L495" t="s">
        <v>1474</v>
      </c>
      <c r="M495">
        <f>_xlfn.IFNA(VLOOKUP(L495,'Lookup Tables'!$A$2:$B$8,2,FALSE),"")</f>
        <v>9</v>
      </c>
      <c r="N495" t="s">
        <v>1228</v>
      </c>
      <c r="AB495" s="10" t="str">
        <f t="shared" si="21"/>
        <v/>
      </c>
      <c r="AC495" s="10" t="str">
        <f t="shared" si="22"/>
        <v/>
      </c>
      <c r="AE495" t="str">
        <f t="shared" si="23"/>
        <v/>
      </c>
      <c r="BB495">
        <v>0</v>
      </c>
    </row>
    <row r="496" spans="1:54" ht="15">
      <c r="A496">
        <v>11589771340</v>
      </c>
      <c r="B496" t="s">
        <v>1513</v>
      </c>
      <c r="C496" t="s">
        <v>1461</v>
      </c>
      <c r="E496" t="s">
        <v>1472</v>
      </c>
      <c r="F496" t="s">
        <v>117</v>
      </c>
      <c r="G496">
        <v>0</v>
      </c>
      <c r="H496" t="s">
        <v>1497</v>
      </c>
      <c r="I496">
        <v>2</v>
      </c>
      <c r="J496">
        <v>1</v>
      </c>
      <c r="K496">
        <v>0</v>
      </c>
      <c r="L496" t="s">
        <v>1488</v>
      </c>
      <c r="M496" t="str">
        <f>_xlfn.IFNA(VLOOKUP(L496,'Lookup Tables'!$A$2:$B$8,2,FALSE),"")</f>
        <v/>
      </c>
      <c r="N496" t="s">
        <v>1228</v>
      </c>
      <c r="Y496" t="s">
        <v>1551</v>
      </c>
      <c r="Z496" t="s">
        <v>1477</v>
      </c>
      <c r="AB496" s="10" t="str">
        <f t="shared" si="21"/>
        <v/>
      </c>
      <c r="AC496" s="10" t="str">
        <f t="shared" si="22"/>
        <v/>
      </c>
      <c r="AE496" t="str">
        <f t="shared" si="23"/>
        <v/>
      </c>
      <c r="AF496" t="s">
        <v>1197</v>
      </c>
      <c r="AJ496" t="s">
        <v>1498</v>
      </c>
      <c r="AM496" t="s">
        <v>1502</v>
      </c>
      <c r="AN496" t="s">
        <v>1197</v>
      </c>
      <c r="AQ496" t="s">
        <v>1496</v>
      </c>
      <c r="AT496" t="s">
        <v>1510</v>
      </c>
      <c r="AY496" t="s">
        <v>1487</v>
      </c>
      <c r="BA496" s="10">
        <v>55.20574</v>
      </c>
      <c r="BB496">
        <v>0</v>
      </c>
    </row>
    <row r="497" spans="1:54" ht="15">
      <c r="A497">
        <v>11590005240</v>
      </c>
      <c r="B497" t="s">
        <v>1559</v>
      </c>
      <c r="C497" t="s">
        <v>1461</v>
      </c>
      <c r="E497" t="s">
        <v>1216</v>
      </c>
      <c r="G497">
        <v>0</v>
      </c>
      <c r="H497" t="s">
        <v>1497</v>
      </c>
      <c r="L497" t="s">
        <v>1488</v>
      </c>
      <c r="M497" t="str">
        <f>_xlfn.IFNA(VLOOKUP(L497,'Lookup Tables'!$A$2:$B$8,2,FALSE),"")</f>
        <v/>
      </c>
      <c r="N497" t="s">
        <v>1487</v>
      </c>
      <c r="AB497" s="10">
        <f t="shared" si="21"/>
        <v>0</v>
      </c>
      <c r="AC497" s="10" t="str">
        <f t="shared" si="22"/>
        <v>0 - 9%</v>
      </c>
      <c r="AE497" t="str">
        <f t="shared" si="23"/>
        <v/>
      </c>
      <c r="BA497" s="10">
        <v>31.69082126</v>
      </c>
      <c r="BB497">
        <v>0</v>
      </c>
    </row>
    <row r="498" spans="1:54" ht="15">
      <c r="A498">
        <v>11590399036</v>
      </c>
      <c r="B498" t="s">
        <v>1608</v>
      </c>
      <c r="C498" t="s">
        <v>1461</v>
      </c>
      <c r="E498" t="s">
        <v>1472</v>
      </c>
      <c r="F498" t="s">
        <v>129</v>
      </c>
      <c r="G498">
        <v>0</v>
      </c>
      <c r="H498" t="s">
        <v>1497</v>
      </c>
      <c r="I498">
        <v>0</v>
      </c>
      <c r="J498">
        <v>5</v>
      </c>
      <c r="K498">
        <v>0</v>
      </c>
      <c r="L498" t="s">
        <v>1499</v>
      </c>
      <c r="M498">
        <f>_xlfn.IFNA(VLOOKUP(L498,'Lookup Tables'!$A$2:$B$8,2,FALSE),"")</f>
        <v>15</v>
      </c>
      <c r="N498" t="s">
        <v>1197</v>
      </c>
      <c r="AB498" s="10">
        <f t="shared" si="21"/>
        <v>0</v>
      </c>
      <c r="AC498" s="10" t="str">
        <f t="shared" si="22"/>
        <v>0 - 9%</v>
      </c>
      <c r="AE498" t="str">
        <f t="shared" si="23"/>
        <v/>
      </c>
      <c r="AF498" t="s">
        <v>1228</v>
      </c>
      <c r="AI498" t="s">
        <v>1500</v>
      </c>
      <c r="AM498" t="s">
        <v>1197</v>
      </c>
      <c r="AN498" t="s">
        <v>1197</v>
      </c>
      <c r="AZ498" t="s">
        <v>1495</v>
      </c>
      <c r="BB498">
        <v>0</v>
      </c>
    </row>
    <row r="499" spans="1:54" ht="15">
      <c r="A499">
        <v>11590425966</v>
      </c>
      <c r="B499" t="s">
        <v>1559</v>
      </c>
      <c r="C499" t="s">
        <v>1461</v>
      </c>
      <c r="E499" t="s">
        <v>1472</v>
      </c>
      <c r="F499" t="s">
        <v>129</v>
      </c>
      <c r="G499">
        <v>1</v>
      </c>
      <c r="H499" t="s">
        <v>1491</v>
      </c>
      <c r="I499">
        <v>0</v>
      </c>
      <c r="J499">
        <v>1</v>
      </c>
      <c r="K499">
        <v>1</v>
      </c>
      <c r="L499" t="s">
        <v>1488</v>
      </c>
      <c r="M499" t="str">
        <f>_xlfn.IFNA(VLOOKUP(L499,'Lookup Tables'!$A$2:$B$8,2,FALSE),"")</f>
        <v/>
      </c>
      <c r="N499" t="s">
        <v>1487</v>
      </c>
      <c r="AB499" s="10">
        <f t="shared" si="21"/>
        <v>0</v>
      </c>
      <c r="AC499" s="10" t="str">
        <f t="shared" si="22"/>
        <v>0 - 9%</v>
      </c>
      <c r="AE499" t="str">
        <f t="shared" si="23"/>
        <v/>
      </c>
      <c r="AF499" t="s">
        <v>1228</v>
      </c>
      <c r="AG499" t="s">
        <v>1485</v>
      </c>
      <c r="AM499" t="s">
        <v>1197</v>
      </c>
      <c r="AN499" t="s">
        <v>1197</v>
      </c>
      <c r="AR499" t="s">
        <v>1479</v>
      </c>
      <c r="BB499">
        <v>0</v>
      </c>
    </row>
    <row r="500" spans="1:54" ht="15">
      <c r="A500">
        <v>11590579032</v>
      </c>
      <c r="B500" t="s">
        <v>1559</v>
      </c>
      <c r="C500" t="s">
        <v>1461</v>
      </c>
      <c r="E500" t="s">
        <v>1472</v>
      </c>
      <c r="F500" t="s">
        <v>129</v>
      </c>
      <c r="G500">
        <v>0</v>
      </c>
      <c r="H500" t="s">
        <v>1497</v>
      </c>
      <c r="I500">
        <v>0</v>
      </c>
      <c r="J500">
        <v>1</v>
      </c>
      <c r="K500">
        <v>0</v>
      </c>
      <c r="L500" t="s">
        <v>1499</v>
      </c>
      <c r="M500">
        <f>_xlfn.IFNA(VLOOKUP(L500,'Lookup Tables'!$A$2:$B$8,2,FALSE),"")</f>
        <v>15</v>
      </c>
      <c r="N500" t="s">
        <v>1228</v>
      </c>
      <c r="Q500" t="s">
        <v>1466</v>
      </c>
      <c r="R500" t="s">
        <v>1501</v>
      </c>
      <c r="S500" t="s">
        <v>1476</v>
      </c>
      <c r="T500" t="s">
        <v>1467</v>
      </c>
      <c r="Z500" t="s">
        <v>1477</v>
      </c>
      <c r="AA500">
        <v>10</v>
      </c>
      <c r="AB500" s="10">
        <f t="shared" si="21"/>
        <v>-10</v>
      </c>
      <c r="AC500" s="10" t="str">
        <f t="shared" si="22"/>
        <v>-10 - -1%</v>
      </c>
      <c r="AD500">
        <v>200</v>
      </c>
      <c r="AE500">
        <f t="shared" si="23"/>
        <v>-200</v>
      </c>
      <c r="AF500" t="s">
        <v>1197</v>
      </c>
      <c r="AJ500" t="s">
        <v>1498</v>
      </c>
      <c r="AM500" t="s">
        <v>1197</v>
      </c>
      <c r="AN500" t="s">
        <v>1197</v>
      </c>
      <c r="AP500" t="s">
        <v>1495</v>
      </c>
      <c r="AY500" t="s">
        <v>1487</v>
      </c>
      <c r="BA500" s="10">
        <v>30.856289</v>
      </c>
      <c r="BB500">
        <v>0</v>
      </c>
    </row>
    <row r="501" spans="1:54" ht="15">
      <c r="A501">
        <v>11591230594</v>
      </c>
      <c r="B501" t="s">
        <v>1565</v>
      </c>
      <c r="C501" t="s">
        <v>1461</v>
      </c>
      <c r="D501" t="s">
        <v>1410</v>
      </c>
      <c r="E501" t="s">
        <v>1216</v>
      </c>
      <c r="F501" t="s">
        <v>117</v>
      </c>
      <c r="G501">
        <v>5</v>
      </c>
      <c r="H501" t="s">
        <v>1491</v>
      </c>
      <c r="I501">
        <v>0</v>
      </c>
      <c r="J501">
        <v>2</v>
      </c>
      <c r="K501">
        <v>1</v>
      </c>
      <c r="L501" t="s">
        <v>1483</v>
      </c>
      <c r="M501">
        <f>_xlfn.IFNA(VLOOKUP(L501,'Lookup Tables'!$A$2:$B$8,2,FALSE),"")</f>
        <v>4</v>
      </c>
      <c r="N501" t="s">
        <v>1228</v>
      </c>
      <c r="AB501" s="10" t="str">
        <f t="shared" si="21"/>
        <v/>
      </c>
      <c r="AC501" s="10" t="str">
        <f t="shared" si="22"/>
        <v/>
      </c>
      <c r="AE501" t="str">
        <f t="shared" si="23"/>
        <v/>
      </c>
      <c r="BA501" s="10">
        <v>20.99447514</v>
      </c>
      <c r="BB501">
        <v>0</v>
      </c>
    </row>
    <row r="502" spans="1:54" ht="15">
      <c r="A502">
        <v>11591639486</v>
      </c>
      <c r="B502" t="s">
        <v>1617</v>
      </c>
      <c r="C502" t="s">
        <v>1461</v>
      </c>
      <c r="E502" t="s">
        <v>1216</v>
      </c>
      <c r="F502" t="s">
        <v>117</v>
      </c>
      <c r="G502">
        <v>90</v>
      </c>
      <c r="H502" t="s">
        <v>1508</v>
      </c>
      <c r="I502">
        <v>0</v>
      </c>
      <c r="J502">
        <v>2</v>
      </c>
      <c r="K502">
        <v>2</v>
      </c>
      <c r="L502" t="s">
        <v>1464</v>
      </c>
      <c r="M502">
        <f>_xlfn.IFNA(VLOOKUP(L502,'Lookup Tables'!$A$2:$B$8,2,FALSE),"")</f>
        <v>1</v>
      </c>
      <c r="N502" t="s">
        <v>1228</v>
      </c>
      <c r="O502" t="s">
        <v>1475</v>
      </c>
      <c r="Q502" t="s">
        <v>1466</v>
      </c>
      <c r="R502" t="s">
        <v>1501</v>
      </c>
      <c r="V502" t="s">
        <v>1469</v>
      </c>
      <c r="Z502" t="s">
        <v>1477</v>
      </c>
      <c r="AA502">
        <v>70</v>
      </c>
      <c r="AB502" s="10">
        <f t="shared" si="21"/>
        <v>-70</v>
      </c>
      <c r="AC502" s="10" t="str">
        <f t="shared" si="22"/>
        <v>-70 - -61%</v>
      </c>
      <c r="AD502">
        <v>6500</v>
      </c>
      <c r="AE502">
        <f t="shared" si="23"/>
        <v>-6500</v>
      </c>
      <c r="AF502" t="s">
        <v>1228</v>
      </c>
      <c r="AH502" t="s">
        <v>1489</v>
      </c>
      <c r="AM502" t="s">
        <v>1228</v>
      </c>
      <c r="AN502" t="s">
        <v>1197</v>
      </c>
      <c r="AQ502" t="s">
        <v>1496</v>
      </c>
      <c r="AR502" t="s">
        <v>1479</v>
      </c>
      <c r="AS502" t="s">
        <v>1505</v>
      </c>
      <c r="AT502" t="s">
        <v>1510</v>
      </c>
      <c r="AU502" t="s">
        <v>1518</v>
      </c>
      <c r="AV502" t="s">
        <v>1480</v>
      </c>
      <c r="AW502" t="s">
        <v>1511</v>
      </c>
      <c r="AX502" t="s">
        <v>1512</v>
      </c>
      <c r="BA502" s="10">
        <v>11.07784431</v>
      </c>
      <c r="BB502">
        <v>0</v>
      </c>
    </row>
    <row r="503" spans="1:54" ht="15">
      <c r="A503">
        <v>11591639768</v>
      </c>
      <c r="B503" t="s">
        <v>1506</v>
      </c>
      <c r="C503" t="s">
        <v>1504</v>
      </c>
      <c r="E503" t="s">
        <v>1216</v>
      </c>
      <c r="F503" t="s">
        <v>144</v>
      </c>
      <c r="G503">
        <v>25</v>
      </c>
      <c r="H503" t="s">
        <v>1463</v>
      </c>
      <c r="I503">
        <v>32</v>
      </c>
      <c r="J503">
        <v>0</v>
      </c>
      <c r="K503">
        <v>0</v>
      </c>
      <c r="L503" t="s">
        <v>1474</v>
      </c>
      <c r="M503">
        <f>_xlfn.IFNA(VLOOKUP(L503,'Lookup Tables'!$A$2:$B$8,2,FALSE),"")</f>
        <v>9</v>
      </c>
      <c r="N503" t="s">
        <v>1228</v>
      </c>
      <c r="P503" t="s">
        <v>1465</v>
      </c>
      <c r="U503" t="s">
        <v>1468</v>
      </c>
      <c r="Z503" t="s">
        <v>1477</v>
      </c>
      <c r="AA503">
        <v>20</v>
      </c>
      <c r="AB503" s="10">
        <f t="shared" si="21"/>
        <v>-20</v>
      </c>
      <c r="AC503" s="10" t="str">
        <f t="shared" si="22"/>
        <v>-20 - -11%</v>
      </c>
      <c r="AE503" t="str">
        <f t="shared" si="23"/>
        <v/>
      </c>
      <c r="AF503" t="s">
        <v>1228</v>
      </c>
      <c r="AI503" t="s">
        <v>1500</v>
      </c>
      <c r="AM503" t="s">
        <v>1197</v>
      </c>
      <c r="AN503" t="s">
        <v>1197</v>
      </c>
      <c r="AX503" t="s">
        <v>1512</v>
      </c>
      <c r="BB503">
        <v>0</v>
      </c>
    </row>
    <row r="504" spans="1:54" ht="15">
      <c r="A504">
        <v>11591790037</v>
      </c>
      <c r="B504" t="s">
        <v>1513</v>
      </c>
      <c r="C504" t="s">
        <v>1461</v>
      </c>
      <c r="E504" t="s">
        <v>1472</v>
      </c>
      <c r="F504" t="s">
        <v>129</v>
      </c>
      <c r="L504" t="s">
        <v>1488</v>
      </c>
      <c r="M504" t="str">
        <f>_xlfn.IFNA(VLOOKUP(L504,'Lookup Tables'!$A$2:$B$8,2,FALSE),"")</f>
        <v/>
      </c>
      <c r="N504" t="s">
        <v>1487</v>
      </c>
      <c r="AB504" s="10">
        <f t="shared" si="21"/>
        <v>0</v>
      </c>
      <c r="AC504" s="10" t="str">
        <f t="shared" si="22"/>
        <v>0 - 9%</v>
      </c>
      <c r="AE504" t="str">
        <f t="shared" si="23"/>
        <v/>
      </c>
      <c r="AF504" t="s">
        <v>1197</v>
      </c>
      <c r="AJ504" t="s">
        <v>1498</v>
      </c>
      <c r="AM504" t="s">
        <v>1502</v>
      </c>
      <c r="AN504" t="s">
        <v>1228</v>
      </c>
      <c r="AO504" t="s">
        <v>1542</v>
      </c>
      <c r="AQ504" t="s">
        <v>1496</v>
      </c>
      <c r="AR504" t="s">
        <v>1479</v>
      </c>
      <c r="AS504" t="s">
        <v>1505</v>
      </c>
      <c r="AT504" t="s">
        <v>1510</v>
      </c>
      <c r="AU504" t="s">
        <v>1518</v>
      </c>
      <c r="AV504" t="s">
        <v>1480</v>
      </c>
      <c r="BB504">
        <v>0</v>
      </c>
    </row>
    <row r="505" spans="1:54" ht="15">
      <c r="A505">
        <v>11591798196</v>
      </c>
      <c r="B505" t="s">
        <v>1532</v>
      </c>
      <c r="C505" t="s">
        <v>1461</v>
      </c>
      <c r="E505" t="s">
        <v>1472</v>
      </c>
      <c r="F505" t="s">
        <v>144</v>
      </c>
      <c r="I505">
        <v>12</v>
      </c>
      <c r="J505">
        <v>1</v>
      </c>
      <c r="K505">
        <v>0</v>
      </c>
      <c r="L505" t="s">
        <v>1488</v>
      </c>
      <c r="M505" t="str">
        <f>_xlfn.IFNA(VLOOKUP(L505,'Lookup Tables'!$A$2:$B$8,2,FALSE),"")</f>
        <v/>
      </c>
      <c r="N505" t="s">
        <v>1487</v>
      </c>
      <c r="AB505" s="10">
        <f t="shared" si="21"/>
        <v>0</v>
      </c>
      <c r="AC505" s="10" t="str">
        <f t="shared" si="22"/>
        <v>0 - 9%</v>
      </c>
      <c r="AE505" t="str">
        <f t="shared" si="23"/>
        <v/>
      </c>
      <c r="AF505" t="s">
        <v>1228</v>
      </c>
      <c r="AH505" t="s">
        <v>1489</v>
      </c>
      <c r="AM505" t="s">
        <v>1197</v>
      </c>
      <c r="AN505" t="s">
        <v>1197</v>
      </c>
      <c r="AO505" t="s">
        <v>1604</v>
      </c>
      <c r="AY505" t="s">
        <v>1487</v>
      </c>
      <c r="BA505" s="10">
        <v>20.63644022</v>
      </c>
      <c r="BB505">
        <v>0</v>
      </c>
    </row>
    <row r="506" spans="1:54" ht="15">
      <c r="A506">
        <v>11591808881</v>
      </c>
      <c r="B506" t="s">
        <v>1514</v>
      </c>
      <c r="C506" t="s">
        <v>1461</v>
      </c>
      <c r="E506" t="s">
        <v>1472</v>
      </c>
      <c r="F506" t="s">
        <v>129</v>
      </c>
      <c r="G506">
        <v>30</v>
      </c>
      <c r="H506" t="s">
        <v>1463</v>
      </c>
      <c r="I506">
        <v>0</v>
      </c>
      <c r="J506">
        <v>3</v>
      </c>
      <c r="K506">
        <v>0</v>
      </c>
      <c r="L506" t="s">
        <v>1474</v>
      </c>
      <c r="M506">
        <f>_xlfn.IFNA(VLOOKUP(L506,'Lookup Tables'!$A$2:$B$8,2,FALSE),"")</f>
        <v>9</v>
      </c>
      <c r="N506" t="s">
        <v>1197</v>
      </c>
      <c r="AB506" s="10">
        <f t="shared" si="21"/>
        <v>0</v>
      </c>
      <c r="AC506" s="10" t="str">
        <f t="shared" si="22"/>
        <v>0 - 9%</v>
      </c>
      <c r="AE506" t="str">
        <f t="shared" si="23"/>
        <v/>
      </c>
      <c r="AF506" t="s">
        <v>1228</v>
      </c>
      <c r="AH506" t="s">
        <v>1489</v>
      </c>
      <c r="AM506" t="s">
        <v>1197</v>
      </c>
      <c r="AN506" t="s">
        <v>1197</v>
      </c>
      <c r="AT506" t="s">
        <v>1510</v>
      </c>
      <c r="AW506" t="s">
        <v>1511</v>
      </c>
      <c r="BA506" s="10">
        <v>41.8699187</v>
      </c>
      <c r="BB506">
        <v>0</v>
      </c>
    </row>
    <row r="507" spans="1:54" ht="15">
      <c r="A507">
        <v>11591851671</v>
      </c>
      <c r="B507" t="s">
        <v>1532</v>
      </c>
      <c r="C507" t="s">
        <v>1461</v>
      </c>
      <c r="E507" t="s">
        <v>1472</v>
      </c>
      <c r="F507" t="s">
        <v>117</v>
      </c>
      <c r="G507">
        <v>7</v>
      </c>
      <c r="H507" t="s">
        <v>1491</v>
      </c>
      <c r="I507">
        <v>0</v>
      </c>
      <c r="J507">
        <v>2</v>
      </c>
      <c r="K507">
        <v>0</v>
      </c>
      <c r="L507" t="s">
        <v>1483</v>
      </c>
      <c r="M507">
        <f>_xlfn.IFNA(VLOOKUP(L507,'Lookup Tables'!$A$2:$B$8,2,FALSE),"")</f>
        <v>4</v>
      </c>
      <c r="N507" t="s">
        <v>1197</v>
      </c>
      <c r="AB507" s="10">
        <f t="shared" si="21"/>
        <v>0</v>
      </c>
      <c r="AC507" s="10" t="str">
        <f t="shared" si="22"/>
        <v>0 - 9%</v>
      </c>
      <c r="AE507" t="str">
        <f t="shared" si="23"/>
        <v/>
      </c>
      <c r="AF507" t="s">
        <v>1228</v>
      </c>
      <c r="AH507" t="s">
        <v>1489</v>
      </c>
      <c r="AI507" t="s">
        <v>1500</v>
      </c>
      <c r="AM507" t="s">
        <v>1197</v>
      </c>
      <c r="AN507" t="s">
        <v>1197</v>
      </c>
      <c r="AR507" t="s">
        <v>1479</v>
      </c>
      <c r="AX507" t="s">
        <v>1512</v>
      </c>
      <c r="BA507" s="10">
        <v>19.389257</v>
      </c>
      <c r="BB507">
        <v>0</v>
      </c>
    </row>
    <row r="508" spans="1:54" ht="15">
      <c r="A508">
        <v>11591854124</v>
      </c>
      <c r="B508" t="s">
        <v>1559</v>
      </c>
      <c r="C508" t="s">
        <v>1461</v>
      </c>
      <c r="E508" t="s">
        <v>1472</v>
      </c>
      <c r="F508" t="s">
        <v>129</v>
      </c>
      <c r="G508">
        <v>0</v>
      </c>
      <c r="H508" t="s">
        <v>1497</v>
      </c>
      <c r="I508">
        <v>0</v>
      </c>
      <c r="J508">
        <v>0</v>
      </c>
      <c r="K508">
        <v>1</v>
      </c>
      <c r="L508" t="s">
        <v>1499</v>
      </c>
      <c r="M508">
        <f>_xlfn.IFNA(VLOOKUP(L508,'Lookup Tables'!$A$2:$B$8,2,FALSE),"")</f>
        <v>15</v>
      </c>
      <c r="N508" t="s">
        <v>1197</v>
      </c>
      <c r="AB508" s="10">
        <f t="shared" si="21"/>
        <v>0</v>
      </c>
      <c r="AC508" s="10" t="str">
        <f t="shared" si="22"/>
        <v>0 - 9%</v>
      </c>
      <c r="AE508" t="str">
        <f t="shared" si="23"/>
        <v/>
      </c>
      <c r="AF508" t="s">
        <v>1197</v>
      </c>
      <c r="AJ508" t="s">
        <v>1498</v>
      </c>
      <c r="AM508" t="s">
        <v>1502</v>
      </c>
      <c r="AN508" t="s">
        <v>1197</v>
      </c>
      <c r="AY508" t="s">
        <v>1487</v>
      </c>
      <c r="BA508" s="10">
        <v>19.56327417</v>
      </c>
      <c r="BB508">
        <v>0</v>
      </c>
    </row>
    <row r="509" spans="1:54" ht="15">
      <c r="A509">
        <v>11591867262</v>
      </c>
      <c r="B509" t="s">
        <v>1514</v>
      </c>
      <c r="C509" t="s">
        <v>1461</v>
      </c>
      <c r="E509" t="s">
        <v>1472</v>
      </c>
      <c r="F509" t="s">
        <v>129</v>
      </c>
      <c r="G509">
        <v>100</v>
      </c>
      <c r="H509" t="s">
        <v>1544</v>
      </c>
      <c r="I509">
        <v>0</v>
      </c>
      <c r="J509">
        <v>0</v>
      </c>
      <c r="K509">
        <v>1</v>
      </c>
      <c r="L509" t="s">
        <v>1499</v>
      </c>
      <c r="M509">
        <f>_xlfn.IFNA(VLOOKUP(L509,'Lookup Tables'!$A$2:$B$8,2,FALSE),"")</f>
        <v>15</v>
      </c>
      <c r="N509" t="s">
        <v>1197</v>
      </c>
      <c r="AB509" s="10">
        <f t="shared" si="21"/>
        <v>0</v>
      </c>
      <c r="AC509" s="10" t="str">
        <f t="shared" si="22"/>
        <v>0 - 9%</v>
      </c>
      <c r="AE509" t="str">
        <f t="shared" si="23"/>
        <v/>
      </c>
      <c r="AL509" t="s">
        <v>1551</v>
      </c>
      <c r="AM509" t="s">
        <v>1502</v>
      </c>
      <c r="AN509" t="s">
        <v>1197</v>
      </c>
      <c r="AS509" t="s">
        <v>1505</v>
      </c>
      <c r="AV509" t="s">
        <v>1480</v>
      </c>
      <c r="BB509">
        <v>0</v>
      </c>
    </row>
    <row r="510" spans="1:54" ht="15">
      <c r="A510">
        <v>11591874705</v>
      </c>
      <c r="B510" t="s">
        <v>1532</v>
      </c>
      <c r="C510" t="s">
        <v>1461</v>
      </c>
      <c r="E510" t="s">
        <v>1472</v>
      </c>
      <c r="F510" t="s">
        <v>129</v>
      </c>
      <c r="G510">
        <v>0</v>
      </c>
      <c r="H510" t="s">
        <v>1497</v>
      </c>
      <c r="I510">
        <v>0</v>
      </c>
      <c r="J510">
        <v>5</v>
      </c>
      <c r="K510">
        <v>0</v>
      </c>
      <c r="L510" t="s">
        <v>1499</v>
      </c>
      <c r="M510">
        <f>_xlfn.IFNA(VLOOKUP(L510,'Lookup Tables'!$A$2:$B$8,2,FALSE),"")</f>
        <v>15</v>
      </c>
      <c r="N510" t="s">
        <v>1197</v>
      </c>
      <c r="AB510" s="10">
        <f t="shared" si="21"/>
        <v>0</v>
      </c>
      <c r="AC510" s="10" t="str">
        <f t="shared" si="22"/>
        <v>0 - 9%</v>
      </c>
      <c r="AE510" t="str">
        <f t="shared" si="23"/>
        <v/>
      </c>
      <c r="AF510" t="s">
        <v>1197</v>
      </c>
      <c r="AJ510" t="s">
        <v>1498</v>
      </c>
      <c r="AM510" t="s">
        <v>1502</v>
      </c>
      <c r="AN510" t="s">
        <v>1197</v>
      </c>
      <c r="AX510" t="s">
        <v>1512</v>
      </c>
      <c r="BA510" s="10">
        <v>12.363416</v>
      </c>
      <c r="BB510">
        <v>0</v>
      </c>
    </row>
    <row r="511" spans="1:54" ht="15">
      <c r="A511">
        <v>11591897109</v>
      </c>
      <c r="B511" t="s">
        <v>1514</v>
      </c>
      <c r="C511" t="s">
        <v>1461</v>
      </c>
      <c r="E511" t="s">
        <v>1472</v>
      </c>
      <c r="F511" t="s">
        <v>129</v>
      </c>
      <c r="I511">
        <v>0</v>
      </c>
      <c r="J511">
        <v>2</v>
      </c>
      <c r="K511">
        <v>0</v>
      </c>
      <c r="L511" t="s">
        <v>1499</v>
      </c>
      <c r="M511">
        <f>_xlfn.IFNA(VLOOKUP(L511,'Lookup Tables'!$A$2:$B$8,2,FALSE),"")</f>
        <v>15</v>
      </c>
      <c r="N511" t="s">
        <v>1487</v>
      </c>
      <c r="AB511" s="10">
        <f t="shared" si="21"/>
        <v>0</v>
      </c>
      <c r="AC511" s="10" t="str">
        <f t="shared" si="22"/>
        <v>0 - 9%</v>
      </c>
      <c r="AE511" t="str">
        <f t="shared" si="23"/>
        <v/>
      </c>
      <c r="AF511" t="s">
        <v>1197</v>
      </c>
      <c r="AJ511" t="s">
        <v>1498</v>
      </c>
      <c r="AM511" t="s">
        <v>1502</v>
      </c>
      <c r="AN511" t="s">
        <v>1197</v>
      </c>
      <c r="AT511" t="s">
        <v>1510</v>
      </c>
      <c r="AV511" t="s">
        <v>1480</v>
      </c>
      <c r="BA511" s="10">
        <v>45.41062802</v>
      </c>
      <c r="BB511">
        <v>0</v>
      </c>
    </row>
    <row r="512" spans="1:54" ht="15">
      <c r="A512">
        <v>11591944998</v>
      </c>
      <c r="B512" t="s">
        <v>1595</v>
      </c>
      <c r="C512" t="s">
        <v>1461</v>
      </c>
      <c r="E512" t="s">
        <v>1216</v>
      </c>
      <c r="F512" t="s">
        <v>117</v>
      </c>
      <c r="G512">
        <v>10</v>
      </c>
      <c r="H512" t="s">
        <v>1491</v>
      </c>
      <c r="I512">
        <v>2</v>
      </c>
      <c r="J512">
        <v>0</v>
      </c>
      <c r="K512">
        <v>0</v>
      </c>
      <c r="L512" t="s">
        <v>1483</v>
      </c>
      <c r="M512">
        <f>_xlfn.IFNA(VLOOKUP(L512,'Lookup Tables'!$A$2:$B$8,2,FALSE),"")</f>
        <v>4</v>
      </c>
      <c r="N512" t="s">
        <v>1228</v>
      </c>
      <c r="O512" t="s">
        <v>1475</v>
      </c>
      <c r="S512" t="s">
        <v>1476</v>
      </c>
      <c r="U512" t="s">
        <v>1468</v>
      </c>
      <c r="Z512" t="s">
        <v>1477</v>
      </c>
      <c r="AA512">
        <v>15</v>
      </c>
      <c r="AB512" s="10">
        <f t="shared" si="21"/>
        <v>-15</v>
      </c>
      <c r="AC512" s="10" t="str">
        <f t="shared" si="22"/>
        <v>-20 - -11%</v>
      </c>
      <c r="AD512">
        <v>3000</v>
      </c>
      <c r="AE512">
        <f t="shared" si="23"/>
        <v>-3000</v>
      </c>
      <c r="AF512" t="s">
        <v>1228</v>
      </c>
      <c r="AI512" t="s">
        <v>1500</v>
      </c>
      <c r="AM512" t="s">
        <v>1197</v>
      </c>
      <c r="AN512" t="s">
        <v>1197</v>
      </c>
      <c r="AQ512" t="s">
        <v>1496</v>
      </c>
      <c r="AR512" t="s">
        <v>1479</v>
      </c>
      <c r="AX512" t="s">
        <v>1512</v>
      </c>
      <c r="BA512" s="10">
        <v>10.94224924</v>
      </c>
      <c r="BB512">
        <v>0</v>
      </c>
    </row>
    <row r="513" spans="1:54" ht="15">
      <c r="A513">
        <v>11591974994</v>
      </c>
      <c r="B513" t="s">
        <v>1506</v>
      </c>
      <c r="C513" t="s">
        <v>1461</v>
      </c>
      <c r="E513" t="s">
        <v>1216</v>
      </c>
      <c r="F513" t="s">
        <v>122</v>
      </c>
      <c r="G513">
        <v>12</v>
      </c>
      <c r="H513" t="s">
        <v>1482</v>
      </c>
      <c r="I513">
        <v>9</v>
      </c>
      <c r="J513">
        <v>0</v>
      </c>
      <c r="K513">
        <v>0</v>
      </c>
      <c r="L513" t="s">
        <v>1499</v>
      </c>
      <c r="M513">
        <f>_xlfn.IFNA(VLOOKUP(L513,'Lookup Tables'!$A$2:$B$8,2,FALSE),"")</f>
        <v>15</v>
      </c>
      <c r="N513" t="s">
        <v>1487</v>
      </c>
      <c r="AB513" s="10">
        <f t="shared" si="21"/>
        <v>0</v>
      </c>
      <c r="AC513" s="10" t="str">
        <f t="shared" si="22"/>
        <v>0 - 9%</v>
      </c>
      <c r="AE513" t="str">
        <f t="shared" si="23"/>
        <v/>
      </c>
      <c r="AF513" t="s">
        <v>1228</v>
      </c>
      <c r="AG513" t="s">
        <v>1485</v>
      </c>
      <c r="AH513" t="s">
        <v>1489</v>
      </c>
      <c r="AI513" t="s">
        <v>1500</v>
      </c>
      <c r="AM513" t="s">
        <v>1197</v>
      </c>
      <c r="AN513" t="s">
        <v>1197</v>
      </c>
      <c r="AT513" t="s">
        <v>1510</v>
      </c>
      <c r="AU513" t="s">
        <v>1518</v>
      </c>
      <c r="BA513" s="10">
        <v>35.91160221</v>
      </c>
      <c r="BB513">
        <v>0</v>
      </c>
    </row>
    <row r="514" spans="1:54" ht="15">
      <c r="A514">
        <v>11592023154</v>
      </c>
      <c r="B514" t="s">
        <v>1521</v>
      </c>
      <c r="C514" t="s">
        <v>1461</v>
      </c>
      <c r="E514" t="s">
        <v>1216</v>
      </c>
      <c r="F514" t="s">
        <v>117</v>
      </c>
      <c r="I514">
        <v>2</v>
      </c>
      <c r="J514">
        <v>1</v>
      </c>
      <c r="K514">
        <v>2</v>
      </c>
      <c r="L514" t="s">
        <v>1488</v>
      </c>
      <c r="M514" t="str">
        <f>_xlfn.IFNA(VLOOKUP(L514,'Lookup Tables'!$A$2:$B$8,2,FALSE),"")</f>
        <v/>
      </c>
      <c r="N514" t="s">
        <v>1487</v>
      </c>
      <c r="AB514" s="10">
        <f aca="true" t="shared" si="24" ref="AB514:AB577">IF(AND(Z514="Decrease",AA514&lt;&gt;""),-AA514,IF(AND(ISBLANK(AA514),OR(N514="No",N514="Not Sure",Z514="No change")),0,IF(ISBLANK(AA514),"",AA514)))</f>
        <v>0</v>
      </c>
      <c r="AC514" s="10" t="str">
        <f aca="true" t="shared" si="25" ref="AC514:AC577">_xlfn.IFERROR(_XLFN.CONCAT(_xlfn.FLOOR.MATH(AB514,10)," - ",_xlfn.FLOOR.MATH(AB514+10,10)-1,"%"),"")</f>
        <v>0 - 9%</v>
      </c>
      <c r="AE514" t="str">
        <f aca="true" t="shared" si="26" ref="AE514:AE577">IF(ISBLANK(AD514),"",IF(Z514="Decrease",-AD514,AD514))</f>
        <v/>
      </c>
      <c r="AF514" t="s">
        <v>1228</v>
      </c>
      <c r="AH514" t="s">
        <v>1489</v>
      </c>
      <c r="AM514" t="s">
        <v>1228</v>
      </c>
      <c r="AN514" t="s">
        <v>1197</v>
      </c>
      <c r="AP514" t="s">
        <v>1495</v>
      </c>
      <c r="AY514" t="s">
        <v>1487</v>
      </c>
      <c r="BA514" s="10">
        <v>39.91683992</v>
      </c>
      <c r="BB514">
        <v>0</v>
      </c>
    </row>
    <row r="515" spans="1:54" ht="15">
      <c r="A515">
        <v>11592026297</v>
      </c>
      <c r="B515" t="s">
        <v>1617</v>
      </c>
      <c r="C515" t="s">
        <v>1461</v>
      </c>
      <c r="E515" t="s">
        <v>1472</v>
      </c>
      <c r="F515" t="s">
        <v>122</v>
      </c>
      <c r="G515">
        <v>70</v>
      </c>
      <c r="H515" t="s">
        <v>1602</v>
      </c>
      <c r="I515">
        <v>8</v>
      </c>
      <c r="J515">
        <v>1</v>
      </c>
      <c r="K515">
        <v>0</v>
      </c>
      <c r="L515" t="s">
        <v>1488</v>
      </c>
      <c r="M515" t="str">
        <f>_xlfn.IFNA(VLOOKUP(L515,'Lookup Tables'!$A$2:$B$8,2,FALSE),"")</f>
        <v/>
      </c>
      <c r="N515" t="s">
        <v>1228</v>
      </c>
      <c r="X515" t="s">
        <v>1530</v>
      </c>
      <c r="Z515" t="s">
        <v>1523</v>
      </c>
      <c r="AA515">
        <v>0</v>
      </c>
      <c r="AB515" s="10">
        <f t="shared" si="24"/>
        <v>0</v>
      </c>
      <c r="AC515" s="10" t="str">
        <f t="shared" si="25"/>
        <v>0 - 9%</v>
      </c>
      <c r="AD515">
        <v>0</v>
      </c>
      <c r="AE515">
        <f t="shared" si="26"/>
        <v>0</v>
      </c>
      <c r="AF515" t="s">
        <v>1228</v>
      </c>
      <c r="AL515" t="s">
        <v>1524</v>
      </c>
      <c r="AM515" t="s">
        <v>1197</v>
      </c>
      <c r="AN515" t="s">
        <v>1197</v>
      </c>
      <c r="AY515" t="s">
        <v>1487</v>
      </c>
      <c r="BB515">
        <v>0</v>
      </c>
    </row>
    <row r="516" spans="1:54" ht="15">
      <c r="A516">
        <v>11592064583</v>
      </c>
      <c r="B516" t="s">
        <v>1506</v>
      </c>
      <c r="C516" t="s">
        <v>1504</v>
      </c>
      <c r="E516" t="s">
        <v>1472</v>
      </c>
      <c r="F516" t="s">
        <v>122</v>
      </c>
      <c r="G516">
        <v>5</v>
      </c>
      <c r="H516" t="s">
        <v>1491</v>
      </c>
      <c r="I516">
        <v>5</v>
      </c>
      <c r="J516">
        <v>0</v>
      </c>
      <c r="K516">
        <v>0</v>
      </c>
      <c r="L516" t="s">
        <v>1499</v>
      </c>
      <c r="M516">
        <f>_xlfn.IFNA(VLOOKUP(L516,'Lookup Tables'!$A$2:$B$8,2,FALSE),"")</f>
        <v>15</v>
      </c>
      <c r="N516" t="s">
        <v>1228</v>
      </c>
      <c r="Y516" t="s">
        <v>1519</v>
      </c>
      <c r="Z516" t="s">
        <v>1477</v>
      </c>
      <c r="AB516" s="10" t="str">
        <f t="shared" si="24"/>
        <v/>
      </c>
      <c r="AC516" s="10" t="str">
        <f t="shared" si="25"/>
        <v/>
      </c>
      <c r="AD516">
        <v>7000</v>
      </c>
      <c r="AE516">
        <f t="shared" si="26"/>
        <v>-7000</v>
      </c>
      <c r="AF516" t="s">
        <v>1197</v>
      </c>
      <c r="AJ516" t="s">
        <v>1498</v>
      </c>
      <c r="AM516" t="s">
        <v>1197</v>
      </c>
      <c r="AN516" t="s">
        <v>1228</v>
      </c>
      <c r="AO516" t="s">
        <v>1604</v>
      </c>
      <c r="AP516" t="s">
        <v>1495</v>
      </c>
      <c r="AT516" t="s">
        <v>1510</v>
      </c>
      <c r="BB516">
        <v>0</v>
      </c>
    </row>
    <row r="517" spans="1:54" ht="15">
      <c r="A517">
        <v>11592072084</v>
      </c>
      <c r="B517" t="s">
        <v>1513</v>
      </c>
      <c r="C517" t="s">
        <v>1461</v>
      </c>
      <c r="E517" t="s">
        <v>1472</v>
      </c>
      <c r="F517" t="s">
        <v>129</v>
      </c>
      <c r="I517">
        <v>1</v>
      </c>
      <c r="J517">
        <v>1</v>
      </c>
      <c r="K517">
        <v>0</v>
      </c>
      <c r="L517" t="s">
        <v>1464</v>
      </c>
      <c r="M517">
        <f>_xlfn.IFNA(VLOOKUP(L517,'Lookup Tables'!$A$2:$B$8,2,FALSE),"")</f>
        <v>1</v>
      </c>
      <c r="N517" t="s">
        <v>1228</v>
      </c>
      <c r="Q517" t="s">
        <v>1466</v>
      </c>
      <c r="R517" t="s">
        <v>1501</v>
      </c>
      <c r="T517" t="s">
        <v>1467</v>
      </c>
      <c r="Z517" t="s">
        <v>1477</v>
      </c>
      <c r="AA517">
        <v>50</v>
      </c>
      <c r="AB517" s="10">
        <f t="shared" si="24"/>
        <v>-50</v>
      </c>
      <c r="AC517" s="10" t="str">
        <f t="shared" si="25"/>
        <v>-50 - -41%</v>
      </c>
      <c r="AE517" t="str">
        <f t="shared" si="26"/>
        <v/>
      </c>
      <c r="AF517" t="s">
        <v>1197</v>
      </c>
      <c r="AJ517" t="s">
        <v>1498</v>
      </c>
      <c r="AM517" t="s">
        <v>1502</v>
      </c>
      <c r="AN517" t="s">
        <v>1197</v>
      </c>
      <c r="AP517" t="s">
        <v>1495</v>
      </c>
      <c r="AY517" t="s">
        <v>1487</v>
      </c>
      <c r="BA517" s="10">
        <v>55.20574</v>
      </c>
      <c r="BB517">
        <v>0</v>
      </c>
    </row>
    <row r="518" spans="1:54" ht="15">
      <c r="A518">
        <v>11592080882</v>
      </c>
      <c r="B518" t="s">
        <v>1608</v>
      </c>
      <c r="C518" t="s">
        <v>1461</v>
      </c>
      <c r="E518" t="s">
        <v>1472</v>
      </c>
      <c r="F518" t="s">
        <v>129</v>
      </c>
      <c r="G518">
        <v>6</v>
      </c>
      <c r="H518" t="s">
        <v>1491</v>
      </c>
      <c r="I518">
        <v>0</v>
      </c>
      <c r="J518">
        <v>3</v>
      </c>
      <c r="K518">
        <v>0</v>
      </c>
      <c r="L518" t="s">
        <v>1499</v>
      </c>
      <c r="M518">
        <f>_xlfn.IFNA(VLOOKUP(L518,'Lookup Tables'!$A$2:$B$8,2,FALSE),"")</f>
        <v>15</v>
      </c>
      <c r="N518" t="s">
        <v>1197</v>
      </c>
      <c r="AB518" s="10">
        <f t="shared" si="24"/>
        <v>0</v>
      </c>
      <c r="AC518" s="10" t="str">
        <f t="shared" si="25"/>
        <v>0 - 9%</v>
      </c>
      <c r="AE518" t="str">
        <f t="shared" si="26"/>
        <v/>
      </c>
      <c r="AF518" t="s">
        <v>1228</v>
      </c>
      <c r="AI518" t="s">
        <v>1500</v>
      </c>
      <c r="AM518" t="s">
        <v>1197</v>
      </c>
      <c r="AN518" t="s">
        <v>1197</v>
      </c>
      <c r="AY518" t="s">
        <v>1487</v>
      </c>
      <c r="BA518" s="10">
        <v>3.416149068</v>
      </c>
      <c r="BB518">
        <v>0</v>
      </c>
    </row>
    <row r="519" spans="1:54" ht="15">
      <c r="A519">
        <v>11592143678</v>
      </c>
      <c r="B519" t="s">
        <v>1617</v>
      </c>
      <c r="C519" t="s">
        <v>1461</v>
      </c>
      <c r="E519" t="s">
        <v>1216</v>
      </c>
      <c r="F519" t="s">
        <v>117</v>
      </c>
      <c r="G519">
        <v>4</v>
      </c>
      <c r="H519" t="s">
        <v>1491</v>
      </c>
      <c r="I519">
        <v>2</v>
      </c>
      <c r="J519">
        <v>2</v>
      </c>
      <c r="K519">
        <v>0</v>
      </c>
      <c r="L519" t="s">
        <v>1483</v>
      </c>
      <c r="M519">
        <f>_xlfn.IFNA(VLOOKUP(L519,'Lookup Tables'!$A$2:$B$8,2,FALSE),"")</f>
        <v>4</v>
      </c>
      <c r="N519" t="s">
        <v>1228</v>
      </c>
      <c r="O519" t="s">
        <v>1475</v>
      </c>
      <c r="Q519" t="s">
        <v>1466</v>
      </c>
      <c r="R519" t="s">
        <v>1501</v>
      </c>
      <c r="Z519" t="s">
        <v>1477</v>
      </c>
      <c r="AA519">
        <v>20</v>
      </c>
      <c r="AB519" s="10">
        <f t="shared" si="24"/>
        <v>-20</v>
      </c>
      <c r="AC519" s="10" t="str">
        <f t="shared" si="25"/>
        <v>-20 - -11%</v>
      </c>
      <c r="AD519">
        <v>5000</v>
      </c>
      <c r="AE519">
        <f t="shared" si="26"/>
        <v>-5000</v>
      </c>
      <c r="AF519" t="s">
        <v>1197</v>
      </c>
      <c r="AJ519" t="s">
        <v>1498</v>
      </c>
      <c r="AM519" t="s">
        <v>1502</v>
      </c>
      <c r="AN519" t="s">
        <v>1197</v>
      </c>
      <c r="AQ519" t="s">
        <v>1496</v>
      </c>
      <c r="AR519" t="s">
        <v>1479</v>
      </c>
      <c r="AT519" t="s">
        <v>1510</v>
      </c>
      <c r="BA519" s="10">
        <v>35.94566353</v>
      </c>
      <c r="BB519">
        <v>0</v>
      </c>
    </row>
    <row r="520" spans="1:54" ht="15">
      <c r="A520">
        <v>11592167861</v>
      </c>
      <c r="B520" t="s">
        <v>1513</v>
      </c>
      <c r="C520" t="s">
        <v>1461</v>
      </c>
      <c r="E520" t="s">
        <v>1472</v>
      </c>
      <c r="F520" t="s">
        <v>129</v>
      </c>
      <c r="G520">
        <v>2</v>
      </c>
      <c r="H520" t="s">
        <v>1491</v>
      </c>
      <c r="L520" t="s">
        <v>1488</v>
      </c>
      <c r="M520" t="str">
        <f>_xlfn.IFNA(VLOOKUP(L520,'Lookup Tables'!$A$2:$B$8,2,FALSE),"")</f>
        <v/>
      </c>
      <c r="N520" t="s">
        <v>1228</v>
      </c>
      <c r="S520" t="s">
        <v>1476</v>
      </c>
      <c r="Z520" t="s">
        <v>1477</v>
      </c>
      <c r="AA520">
        <v>90</v>
      </c>
      <c r="AB520" s="10">
        <f t="shared" si="24"/>
        <v>-90</v>
      </c>
      <c r="AC520" s="10" t="str">
        <f t="shared" si="25"/>
        <v>-90 - -81%</v>
      </c>
      <c r="AD520">
        <v>5500</v>
      </c>
      <c r="AE520">
        <f t="shared" si="26"/>
        <v>-5500</v>
      </c>
      <c r="AF520" t="s">
        <v>1197</v>
      </c>
      <c r="AJ520" t="s">
        <v>1498</v>
      </c>
      <c r="AM520" t="s">
        <v>1502</v>
      </c>
      <c r="AN520" t="s">
        <v>1197</v>
      </c>
      <c r="AY520" t="s">
        <v>1487</v>
      </c>
      <c r="BA520" s="10">
        <v>69.5405</v>
      </c>
      <c r="BB520">
        <v>0</v>
      </c>
    </row>
    <row r="521" spans="1:54" ht="15">
      <c r="A521">
        <v>11592191652</v>
      </c>
      <c r="B521" t="s">
        <v>1575</v>
      </c>
      <c r="C521" t="s">
        <v>1461</v>
      </c>
      <c r="E521" t="s">
        <v>1472</v>
      </c>
      <c r="F521" t="s">
        <v>122</v>
      </c>
      <c r="I521">
        <v>4</v>
      </c>
      <c r="J521">
        <v>0</v>
      </c>
      <c r="K521">
        <v>0</v>
      </c>
      <c r="L521" t="s">
        <v>1474</v>
      </c>
      <c r="M521">
        <f>_xlfn.IFNA(VLOOKUP(L521,'Lookup Tables'!$A$2:$B$8,2,FALSE),"")</f>
        <v>9</v>
      </c>
      <c r="N521" t="s">
        <v>1487</v>
      </c>
      <c r="AB521" s="10">
        <f t="shared" si="24"/>
        <v>0</v>
      </c>
      <c r="AC521" s="10" t="str">
        <f t="shared" si="25"/>
        <v>0 - 9%</v>
      </c>
      <c r="AE521" t="str">
        <f t="shared" si="26"/>
        <v/>
      </c>
      <c r="AF521" t="s">
        <v>1228</v>
      </c>
      <c r="AG521" t="s">
        <v>1485</v>
      </c>
      <c r="AM521" t="s">
        <v>1197</v>
      </c>
      <c r="AN521" t="s">
        <v>1197</v>
      </c>
      <c r="AQ521" t="s">
        <v>1496</v>
      </c>
      <c r="BA521" s="10">
        <v>14.70923603</v>
      </c>
      <c r="BB521">
        <v>0</v>
      </c>
    </row>
    <row r="522" spans="1:54" ht="15">
      <c r="A522">
        <v>11592195230</v>
      </c>
      <c r="B522" t="s">
        <v>1481</v>
      </c>
      <c r="C522" t="s">
        <v>1461</v>
      </c>
      <c r="E522" t="s">
        <v>1492</v>
      </c>
      <c r="F522" t="s">
        <v>117</v>
      </c>
      <c r="G522">
        <v>5</v>
      </c>
      <c r="H522" t="s">
        <v>1491</v>
      </c>
      <c r="I522">
        <v>7</v>
      </c>
      <c r="J522">
        <v>0</v>
      </c>
      <c r="K522">
        <v>1</v>
      </c>
      <c r="L522" t="s">
        <v>1483</v>
      </c>
      <c r="M522">
        <f>_xlfn.IFNA(VLOOKUP(L522,'Lookup Tables'!$A$2:$B$8,2,FALSE),"")</f>
        <v>4</v>
      </c>
      <c r="N522" t="s">
        <v>1228</v>
      </c>
      <c r="O522" t="s">
        <v>1475</v>
      </c>
      <c r="P522" t="s">
        <v>1465</v>
      </c>
      <c r="Q522" t="s">
        <v>1466</v>
      </c>
      <c r="R522" t="s">
        <v>1501</v>
      </c>
      <c r="S522" t="s">
        <v>1476</v>
      </c>
      <c r="T522" t="s">
        <v>1467</v>
      </c>
      <c r="U522" t="s">
        <v>1468</v>
      </c>
      <c r="Z522" t="s">
        <v>1523</v>
      </c>
      <c r="AA522">
        <v>0</v>
      </c>
      <c r="AB522" s="10">
        <f t="shared" si="24"/>
        <v>0</v>
      </c>
      <c r="AC522" s="10" t="str">
        <f t="shared" si="25"/>
        <v>0 - 9%</v>
      </c>
      <c r="AD522">
        <v>0</v>
      </c>
      <c r="AE522">
        <f t="shared" si="26"/>
        <v>0</v>
      </c>
      <c r="AF522" t="s">
        <v>1228</v>
      </c>
      <c r="AH522" t="s">
        <v>1489</v>
      </c>
      <c r="AM522" t="s">
        <v>1197</v>
      </c>
      <c r="AN522" t="s">
        <v>1197</v>
      </c>
      <c r="AQ522" t="s">
        <v>1496</v>
      </c>
      <c r="AR522" t="s">
        <v>1479</v>
      </c>
      <c r="AS522" t="s">
        <v>1505</v>
      </c>
      <c r="AV522" t="s">
        <v>1480</v>
      </c>
      <c r="BA522" s="10">
        <v>36.2489487</v>
      </c>
      <c r="BB522">
        <v>0</v>
      </c>
    </row>
    <row r="523" spans="1:54" ht="15">
      <c r="A523">
        <v>11592220034</v>
      </c>
      <c r="B523" t="s">
        <v>1595</v>
      </c>
      <c r="C523" t="s">
        <v>1461</v>
      </c>
      <c r="E523" t="s">
        <v>1216</v>
      </c>
      <c r="F523" t="s">
        <v>117</v>
      </c>
      <c r="G523">
        <v>25</v>
      </c>
      <c r="H523" t="s">
        <v>1463</v>
      </c>
      <c r="I523">
        <v>1</v>
      </c>
      <c r="J523">
        <v>0</v>
      </c>
      <c r="K523">
        <v>0</v>
      </c>
      <c r="L523" t="s">
        <v>1483</v>
      </c>
      <c r="M523">
        <f>_xlfn.IFNA(VLOOKUP(L523,'Lookup Tables'!$A$2:$B$8,2,FALSE),"")</f>
        <v>4</v>
      </c>
      <c r="N523" t="s">
        <v>1487</v>
      </c>
      <c r="AB523" s="10">
        <f t="shared" si="24"/>
        <v>0</v>
      </c>
      <c r="AC523" s="10" t="str">
        <f t="shared" si="25"/>
        <v>0 - 9%</v>
      </c>
      <c r="AE523" t="str">
        <f t="shared" si="26"/>
        <v/>
      </c>
      <c r="BA523" s="10">
        <v>10.79812207</v>
      </c>
      <c r="BB523">
        <v>0</v>
      </c>
    </row>
    <row r="524" spans="1:54" ht="15">
      <c r="A524">
        <v>11592238138</v>
      </c>
      <c r="B524" t="s">
        <v>1617</v>
      </c>
      <c r="C524" t="s">
        <v>1461</v>
      </c>
      <c r="E524" t="s">
        <v>1216</v>
      </c>
      <c r="F524" t="s">
        <v>117</v>
      </c>
      <c r="G524">
        <v>35</v>
      </c>
      <c r="H524" t="s">
        <v>1493</v>
      </c>
      <c r="I524">
        <v>3</v>
      </c>
      <c r="J524">
        <v>0</v>
      </c>
      <c r="K524">
        <v>4</v>
      </c>
      <c r="L524" t="s">
        <v>1483</v>
      </c>
      <c r="M524">
        <f>_xlfn.IFNA(VLOOKUP(L524,'Lookup Tables'!$A$2:$B$8,2,FALSE),"")</f>
        <v>4</v>
      </c>
      <c r="N524" t="s">
        <v>1228</v>
      </c>
      <c r="Q524" t="s">
        <v>1466</v>
      </c>
      <c r="S524" t="s">
        <v>1476</v>
      </c>
      <c r="V524" t="s">
        <v>1469</v>
      </c>
      <c r="Z524" t="s">
        <v>1470</v>
      </c>
      <c r="AA524">
        <v>5</v>
      </c>
      <c r="AB524" s="10">
        <f t="shared" si="24"/>
        <v>5</v>
      </c>
      <c r="AC524" s="10" t="str">
        <f t="shared" si="25"/>
        <v>0 - 9%</v>
      </c>
      <c r="AD524">
        <v>1500</v>
      </c>
      <c r="AE524">
        <f t="shared" si="26"/>
        <v>1500</v>
      </c>
      <c r="AF524" t="s">
        <v>1228</v>
      </c>
      <c r="AL524" t="s">
        <v>1515</v>
      </c>
      <c r="AM524" t="s">
        <v>1197</v>
      </c>
      <c r="AN524" t="s">
        <v>1197</v>
      </c>
      <c r="AP524" t="s">
        <v>1495</v>
      </c>
      <c r="AR524" t="s">
        <v>1479</v>
      </c>
      <c r="AS524" t="s">
        <v>1505</v>
      </c>
      <c r="AT524" t="s">
        <v>1510</v>
      </c>
      <c r="AU524" t="s">
        <v>1518</v>
      </c>
      <c r="BA524" s="10">
        <v>24.59893048</v>
      </c>
      <c r="BB524">
        <v>0</v>
      </c>
    </row>
    <row r="525" spans="1:54" ht="15">
      <c r="A525">
        <v>11592264184</v>
      </c>
      <c r="B525" t="s">
        <v>1537</v>
      </c>
      <c r="C525" t="s">
        <v>1461</v>
      </c>
      <c r="E525" t="s">
        <v>1472</v>
      </c>
      <c r="F525" t="s">
        <v>117</v>
      </c>
      <c r="G525">
        <v>15</v>
      </c>
      <c r="H525" t="s">
        <v>1482</v>
      </c>
      <c r="I525">
        <v>0</v>
      </c>
      <c r="J525">
        <v>0</v>
      </c>
      <c r="K525">
        <v>2</v>
      </c>
      <c r="L525" t="s">
        <v>1499</v>
      </c>
      <c r="M525">
        <f>_xlfn.IFNA(VLOOKUP(L525,'Lookup Tables'!$A$2:$B$8,2,FALSE),"")</f>
        <v>15</v>
      </c>
      <c r="N525" t="s">
        <v>1487</v>
      </c>
      <c r="AB525" s="10">
        <f t="shared" si="24"/>
        <v>0</v>
      </c>
      <c r="AC525" s="10" t="str">
        <f t="shared" si="25"/>
        <v>0 - 9%</v>
      </c>
      <c r="AE525" t="str">
        <f t="shared" si="26"/>
        <v/>
      </c>
      <c r="AF525" t="s">
        <v>1228</v>
      </c>
      <c r="AH525" t="s">
        <v>1489</v>
      </c>
      <c r="AL525" t="s">
        <v>1515</v>
      </c>
      <c r="AM525" t="s">
        <v>1197</v>
      </c>
      <c r="AN525" t="s">
        <v>1197</v>
      </c>
      <c r="AY525" t="s">
        <v>1487</v>
      </c>
      <c r="BA525" s="10">
        <v>12.68011527</v>
      </c>
      <c r="BB525">
        <v>0</v>
      </c>
    </row>
    <row r="526" spans="1:54" ht="15">
      <c r="A526">
        <v>11592281878</v>
      </c>
      <c r="B526" t="s">
        <v>1532</v>
      </c>
      <c r="C526" t="s">
        <v>1461</v>
      </c>
      <c r="E526" t="s">
        <v>1216</v>
      </c>
      <c r="F526" t="s">
        <v>117</v>
      </c>
      <c r="G526">
        <v>5</v>
      </c>
      <c r="H526" t="s">
        <v>1491</v>
      </c>
      <c r="I526">
        <v>2</v>
      </c>
      <c r="J526">
        <v>0</v>
      </c>
      <c r="K526">
        <v>0</v>
      </c>
      <c r="L526" t="s">
        <v>1499</v>
      </c>
      <c r="M526">
        <f>_xlfn.IFNA(VLOOKUP(L526,'Lookup Tables'!$A$2:$B$8,2,FALSE),"")</f>
        <v>15</v>
      </c>
      <c r="N526" t="s">
        <v>1228</v>
      </c>
      <c r="U526" t="s">
        <v>1468</v>
      </c>
      <c r="W526" t="s">
        <v>1503</v>
      </c>
      <c r="Z526" t="s">
        <v>1523</v>
      </c>
      <c r="AA526">
        <v>0</v>
      </c>
      <c r="AB526" s="10">
        <f t="shared" si="24"/>
        <v>0</v>
      </c>
      <c r="AC526" s="10" t="str">
        <f t="shared" si="25"/>
        <v>0 - 9%</v>
      </c>
      <c r="AD526">
        <v>0</v>
      </c>
      <c r="AE526">
        <f t="shared" si="26"/>
        <v>0</v>
      </c>
      <c r="AF526" t="s">
        <v>1228</v>
      </c>
      <c r="AI526" t="s">
        <v>1500</v>
      </c>
      <c r="AM526" t="s">
        <v>1197</v>
      </c>
      <c r="AN526" t="s">
        <v>1197</v>
      </c>
      <c r="AR526" t="s">
        <v>1479</v>
      </c>
      <c r="AS526" t="s">
        <v>1505</v>
      </c>
      <c r="AT526" t="s">
        <v>1510</v>
      </c>
      <c r="AX526" t="s">
        <v>1512</v>
      </c>
      <c r="BA526" s="10">
        <v>11.42191142</v>
      </c>
      <c r="BB526">
        <v>0</v>
      </c>
    </row>
    <row r="527" spans="1:54" ht="15">
      <c r="A527">
        <v>11592283791</v>
      </c>
      <c r="B527" t="s">
        <v>1481</v>
      </c>
      <c r="C527" t="s">
        <v>1461</v>
      </c>
      <c r="E527" t="s">
        <v>1216</v>
      </c>
      <c r="F527" t="s">
        <v>129</v>
      </c>
      <c r="G527">
        <v>2</v>
      </c>
      <c r="H527" t="s">
        <v>1491</v>
      </c>
      <c r="I527">
        <v>0</v>
      </c>
      <c r="J527">
        <v>1</v>
      </c>
      <c r="K527">
        <v>1</v>
      </c>
      <c r="L527" t="s">
        <v>1499</v>
      </c>
      <c r="M527">
        <f>_xlfn.IFNA(VLOOKUP(L527,'Lookup Tables'!$A$2:$B$8,2,FALSE),"")</f>
        <v>15</v>
      </c>
      <c r="N527" t="s">
        <v>1228</v>
      </c>
      <c r="X527" t="s">
        <v>1530</v>
      </c>
      <c r="Z527" t="s">
        <v>1477</v>
      </c>
      <c r="AA527">
        <v>5</v>
      </c>
      <c r="AB527" s="10">
        <f t="shared" si="24"/>
        <v>-5</v>
      </c>
      <c r="AC527" s="10" t="str">
        <f t="shared" si="25"/>
        <v>-10 - -1%</v>
      </c>
      <c r="AD527">
        <v>225.73</v>
      </c>
      <c r="AE527">
        <f t="shared" si="26"/>
        <v>-225.73</v>
      </c>
      <c r="AF527" t="s">
        <v>1228</v>
      </c>
      <c r="AH527" t="s">
        <v>1489</v>
      </c>
      <c r="AM527" t="s">
        <v>1197</v>
      </c>
      <c r="AN527" t="s">
        <v>1228</v>
      </c>
      <c r="AO527" t="s">
        <v>1494</v>
      </c>
      <c r="AQ527" t="s">
        <v>1496</v>
      </c>
      <c r="AR527" t="s">
        <v>1479</v>
      </c>
      <c r="AS527" t="s">
        <v>1505</v>
      </c>
      <c r="AV527" t="s">
        <v>1480</v>
      </c>
      <c r="BA527" s="10">
        <v>10.24096386</v>
      </c>
      <c r="BB527">
        <v>0</v>
      </c>
    </row>
    <row r="528" spans="1:54" ht="15">
      <c r="A528">
        <v>11592284795</v>
      </c>
      <c r="B528" t="s">
        <v>1608</v>
      </c>
      <c r="C528" t="s">
        <v>1461</v>
      </c>
      <c r="E528" t="s">
        <v>1216</v>
      </c>
      <c r="F528" t="s">
        <v>129</v>
      </c>
      <c r="G528">
        <v>15</v>
      </c>
      <c r="H528" t="s">
        <v>1482</v>
      </c>
      <c r="I528">
        <v>0</v>
      </c>
      <c r="J528">
        <v>1</v>
      </c>
      <c r="K528">
        <v>0</v>
      </c>
      <c r="L528" t="s">
        <v>1499</v>
      </c>
      <c r="M528">
        <f>_xlfn.IFNA(VLOOKUP(L528,'Lookup Tables'!$A$2:$B$8,2,FALSE),"")</f>
        <v>15</v>
      </c>
      <c r="N528" t="s">
        <v>1197</v>
      </c>
      <c r="AB528" s="10">
        <f t="shared" si="24"/>
        <v>0</v>
      </c>
      <c r="AC528" s="10" t="str">
        <f t="shared" si="25"/>
        <v>0 - 9%</v>
      </c>
      <c r="AE528" t="str">
        <f t="shared" si="26"/>
        <v/>
      </c>
      <c r="AF528" t="s">
        <v>1228</v>
      </c>
      <c r="AH528" t="s">
        <v>1489</v>
      </c>
      <c r="AM528" t="s">
        <v>1197</v>
      </c>
      <c r="AN528" t="s">
        <v>1197</v>
      </c>
      <c r="AP528" t="s">
        <v>1495</v>
      </c>
      <c r="AZ528" t="s">
        <v>1495</v>
      </c>
      <c r="BA528" s="10">
        <v>4.371584699</v>
      </c>
      <c r="BB528">
        <v>0</v>
      </c>
    </row>
    <row r="529" spans="1:54" ht="15">
      <c r="A529">
        <v>11592306870</v>
      </c>
      <c r="B529" t="s">
        <v>1521</v>
      </c>
      <c r="C529" t="s">
        <v>1461</v>
      </c>
      <c r="E529" t="s">
        <v>1472</v>
      </c>
      <c r="F529" t="s">
        <v>129</v>
      </c>
      <c r="G529">
        <v>0</v>
      </c>
      <c r="H529" t="s">
        <v>1497</v>
      </c>
      <c r="I529">
        <v>5</v>
      </c>
      <c r="J529">
        <v>0</v>
      </c>
      <c r="K529">
        <v>0</v>
      </c>
      <c r="L529" t="s">
        <v>1483</v>
      </c>
      <c r="M529">
        <f>_xlfn.IFNA(VLOOKUP(L529,'Lookup Tables'!$A$2:$B$8,2,FALSE),"")</f>
        <v>4</v>
      </c>
      <c r="N529" t="s">
        <v>1228</v>
      </c>
      <c r="O529" t="s">
        <v>1475</v>
      </c>
      <c r="P529" t="s">
        <v>1465</v>
      </c>
      <c r="Q529" t="s">
        <v>1466</v>
      </c>
      <c r="R529" t="s">
        <v>1501</v>
      </c>
      <c r="S529" t="s">
        <v>1476</v>
      </c>
      <c r="T529" t="s">
        <v>1467</v>
      </c>
      <c r="U529" t="s">
        <v>1468</v>
      </c>
      <c r="V529" t="s">
        <v>1469</v>
      </c>
      <c r="Z529" t="s">
        <v>1477</v>
      </c>
      <c r="AA529">
        <v>50</v>
      </c>
      <c r="AB529" s="10">
        <f t="shared" si="24"/>
        <v>-50</v>
      </c>
      <c r="AC529" s="10" t="str">
        <f t="shared" si="25"/>
        <v>-50 - -41%</v>
      </c>
      <c r="AD529">
        <v>2000</v>
      </c>
      <c r="AE529">
        <f t="shared" si="26"/>
        <v>-2000</v>
      </c>
      <c r="AF529" t="s">
        <v>1228</v>
      </c>
      <c r="AH529" t="s">
        <v>1489</v>
      </c>
      <c r="AM529" t="s">
        <v>1228</v>
      </c>
      <c r="AN529" t="s">
        <v>1197</v>
      </c>
      <c r="AR529" t="s">
        <v>1479</v>
      </c>
      <c r="AS529" t="s">
        <v>1505</v>
      </c>
      <c r="AU529" t="s">
        <v>1518</v>
      </c>
      <c r="AV529" t="s">
        <v>1480</v>
      </c>
      <c r="BA529" s="10">
        <v>24.04371585</v>
      </c>
      <c r="BB529">
        <v>0</v>
      </c>
    </row>
    <row r="530" spans="1:54" ht="15">
      <c r="A530">
        <v>11592342621</v>
      </c>
      <c r="B530" t="s">
        <v>1565</v>
      </c>
      <c r="C530" t="s">
        <v>1461</v>
      </c>
      <c r="E530" t="s">
        <v>1216</v>
      </c>
      <c r="F530" t="s">
        <v>117</v>
      </c>
      <c r="G530">
        <v>100</v>
      </c>
      <c r="H530" t="s">
        <v>1544</v>
      </c>
      <c r="I530">
        <v>7</v>
      </c>
      <c r="J530">
        <v>1</v>
      </c>
      <c r="K530">
        <v>1</v>
      </c>
      <c r="L530" t="s">
        <v>1483</v>
      </c>
      <c r="M530">
        <f>_xlfn.IFNA(VLOOKUP(L530,'Lookup Tables'!$A$2:$B$8,2,FALSE),"")</f>
        <v>4</v>
      </c>
      <c r="N530" t="s">
        <v>1487</v>
      </c>
      <c r="AB530" s="10">
        <f t="shared" si="24"/>
        <v>0</v>
      </c>
      <c r="AC530" s="10" t="str">
        <f t="shared" si="25"/>
        <v>0 - 9%</v>
      </c>
      <c r="AE530" t="str">
        <f t="shared" si="26"/>
        <v/>
      </c>
      <c r="AF530" t="s">
        <v>1228</v>
      </c>
      <c r="AG530" t="s">
        <v>1485</v>
      </c>
      <c r="AI530" t="s">
        <v>1500</v>
      </c>
      <c r="AM530" t="s">
        <v>1197</v>
      </c>
      <c r="AN530" t="s">
        <v>1197</v>
      </c>
      <c r="AY530" t="s">
        <v>1487</v>
      </c>
      <c r="BA530" s="10">
        <v>13.85052278</v>
      </c>
      <c r="BB530">
        <v>0</v>
      </c>
    </row>
    <row r="531" spans="1:54" ht="15">
      <c r="A531">
        <v>11592368658</v>
      </c>
      <c r="B531" t="s">
        <v>1490</v>
      </c>
      <c r="C531" t="s">
        <v>1461</v>
      </c>
      <c r="E531" t="s">
        <v>1216</v>
      </c>
      <c r="F531" t="s">
        <v>144</v>
      </c>
      <c r="G531">
        <v>44</v>
      </c>
      <c r="H531" t="s">
        <v>1473</v>
      </c>
      <c r="I531">
        <v>177</v>
      </c>
      <c r="J531">
        <v>1</v>
      </c>
      <c r="K531">
        <v>0</v>
      </c>
      <c r="L531" t="s">
        <v>1483</v>
      </c>
      <c r="M531">
        <f>_xlfn.IFNA(VLOOKUP(L531,'Lookup Tables'!$A$2:$B$8,2,FALSE),"")</f>
        <v>4</v>
      </c>
      <c r="N531" t="s">
        <v>1487</v>
      </c>
      <c r="AB531" s="10">
        <f t="shared" si="24"/>
        <v>0</v>
      </c>
      <c r="AC531" s="10" t="str">
        <f t="shared" si="25"/>
        <v>0 - 9%</v>
      </c>
      <c r="AE531" t="str">
        <f t="shared" si="26"/>
        <v/>
      </c>
      <c r="BA531" s="10">
        <v>40.11421649</v>
      </c>
      <c r="BB531">
        <v>0</v>
      </c>
    </row>
    <row r="532" spans="1:54" ht="15">
      <c r="A532">
        <v>11592429219</v>
      </c>
      <c r="B532" t="s">
        <v>1599</v>
      </c>
      <c r="C532" t="s">
        <v>1461</v>
      </c>
      <c r="E532" t="s">
        <v>1472</v>
      </c>
      <c r="F532" t="s">
        <v>117</v>
      </c>
      <c r="I532">
        <v>12</v>
      </c>
      <c r="J532">
        <v>0</v>
      </c>
      <c r="K532">
        <v>0</v>
      </c>
      <c r="L532" t="s">
        <v>1499</v>
      </c>
      <c r="M532">
        <f>_xlfn.IFNA(VLOOKUP(L532,'Lookup Tables'!$A$2:$B$8,2,FALSE),"")</f>
        <v>15</v>
      </c>
      <c r="N532" t="s">
        <v>1197</v>
      </c>
      <c r="AB532" s="10">
        <f t="shared" si="24"/>
        <v>0</v>
      </c>
      <c r="AC532" s="10" t="str">
        <f t="shared" si="25"/>
        <v>0 - 9%</v>
      </c>
      <c r="AE532" t="str">
        <f t="shared" si="26"/>
        <v/>
      </c>
      <c r="AF532" t="s">
        <v>1197</v>
      </c>
      <c r="AJ532" t="s">
        <v>1498</v>
      </c>
      <c r="AM532" t="s">
        <v>1502</v>
      </c>
      <c r="AN532" t="s">
        <v>1197</v>
      </c>
      <c r="AQ532" t="s">
        <v>1496</v>
      </c>
      <c r="AT532" t="s">
        <v>1510</v>
      </c>
      <c r="BA532" s="10">
        <v>46.84684685</v>
      </c>
      <c r="BB532">
        <v>0</v>
      </c>
    </row>
    <row r="533" spans="1:54" ht="15">
      <c r="A533">
        <v>11592432639</v>
      </c>
      <c r="B533" t="s">
        <v>1506</v>
      </c>
      <c r="C533" t="s">
        <v>1461</v>
      </c>
      <c r="E533" t="s">
        <v>1492</v>
      </c>
      <c r="F533" t="s">
        <v>117</v>
      </c>
      <c r="G533">
        <v>2</v>
      </c>
      <c r="H533" t="s">
        <v>1491</v>
      </c>
      <c r="I533">
        <v>2</v>
      </c>
      <c r="J533">
        <v>0</v>
      </c>
      <c r="K533">
        <v>0</v>
      </c>
      <c r="L533" t="s">
        <v>1464</v>
      </c>
      <c r="M533">
        <f>_xlfn.IFNA(VLOOKUP(L533,'Lookup Tables'!$A$2:$B$8,2,FALSE),"")</f>
        <v>1</v>
      </c>
      <c r="N533" t="s">
        <v>1228</v>
      </c>
      <c r="O533" t="s">
        <v>1475</v>
      </c>
      <c r="Q533" t="s">
        <v>1466</v>
      </c>
      <c r="S533" t="s">
        <v>1476</v>
      </c>
      <c r="T533" t="s">
        <v>1467</v>
      </c>
      <c r="V533" t="s">
        <v>1469</v>
      </c>
      <c r="Z533" t="s">
        <v>1477</v>
      </c>
      <c r="AA533">
        <v>35</v>
      </c>
      <c r="AB533" s="10">
        <f t="shared" si="24"/>
        <v>-35</v>
      </c>
      <c r="AC533" s="10" t="str">
        <f t="shared" si="25"/>
        <v>-40 - -31%</v>
      </c>
      <c r="AD533">
        <v>16830</v>
      </c>
      <c r="AE533">
        <f t="shared" si="26"/>
        <v>-16830</v>
      </c>
      <c r="AF533" t="s">
        <v>1228</v>
      </c>
      <c r="AL533" t="s">
        <v>1525</v>
      </c>
      <c r="AM533" t="s">
        <v>1228</v>
      </c>
      <c r="AN533" t="s">
        <v>1197</v>
      </c>
      <c r="AR533" t="s">
        <v>1479</v>
      </c>
      <c r="AV533" t="s">
        <v>1480</v>
      </c>
      <c r="AW533" t="s">
        <v>1511</v>
      </c>
      <c r="BA533" s="10">
        <v>21.12211221</v>
      </c>
      <c r="BB533">
        <v>0</v>
      </c>
    </row>
    <row r="534" spans="1:54" ht="15">
      <c r="A534">
        <v>11592434464</v>
      </c>
      <c r="B534" t="s">
        <v>1514</v>
      </c>
      <c r="C534" t="s">
        <v>1461</v>
      </c>
      <c r="E534" t="s">
        <v>1472</v>
      </c>
      <c r="F534" t="s">
        <v>129</v>
      </c>
      <c r="I534">
        <v>1</v>
      </c>
      <c r="J534">
        <v>0</v>
      </c>
      <c r="K534">
        <v>0</v>
      </c>
      <c r="L534" t="s">
        <v>1474</v>
      </c>
      <c r="M534">
        <f>_xlfn.IFNA(VLOOKUP(L534,'Lookup Tables'!$A$2:$B$8,2,FALSE),"")</f>
        <v>9</v>
      </c>
      <c r="N534" t="s">
        <v>1197</v>
      </c>
      <c r="AB534" s="10">
        <f t="shared" si="24"/>
        <v>0</v>
      </c>
      <c r="AC534" s="10" t="str">
        <f t="shared" si="25"/>
        <v>0 - 9%</v>
      </c>
      <c r="AE534" t="str">
        <f t="shared" si="26"/>
        <v/>
      </c>
      <c r="AF534" t="s">
        <v>1197</v>
      </c>
      <c r="AJ534" t="s">
        <v>1498</v>
      </c>
      <c r="AM534" t="s">
        <v>1502</v>
      </c>
      <c r="AN534" t="s">
        <v>1197</v>
      </c>
      <c r="AT534" t="s">
        <v>1510</v>
      </c>
      <c r="BA534" s="10">
        <v>14.7032</v>
      </c>
      <c r="BB534">
        <v>0</v>
      </c>
    </row>
    <row r="535" spans="1:54" ht="15">
      <c r="A535">
        <v>11592448649</v>
      </c>
      <c r="B535" t="s">
        <v>1568</v>
      </c>
      <c r="C535" t="s">
        <v>1461</v>
      </c>
      <c r="E535" t="s">
        <v>1216</v>
      </c>
      <c r="F535" t="s">
        <v>122</v>
      </c>
      <c r="G535">
        <v>25</v>
      </c>
      <c r="H535" t="s">
        <v>1463</v>
      </c>
      <c r="I535">
        <v>9</v>
      </c>
      <c r="J535">
        <v>1</v>
      </c>
      <c r="K535">
        <v>0</v>
      </c>
      <c r="L535" t="s">
        <v>1488</v>
      </c>
      <c r="M535" t="str">
        <f>_xlfn.IFNA(VLOOKUP(L535,'Lookup Tables'!$A$2:$B$8,2,FALSE),"")</f>
        <v/>
      </c>
      <c r="N535" t="s">
        <v>1228</v>
      </c>
      <c r="O535" t="s">
        <v>1475</v>
      </c>
      <c r="P535" t="s">
        <v>1465</v>
      </c>
      <c r="Q535" t="s">
        <v>1466</v>
      </c>
      <c r="R535" t="s">
        <v>1501</v>
      </c>
      <c r="S535" t="s">
        <v>1476</v>
      </c>
      <c r="T535" t="s">
        <v>1467</v>
      </c>
      <c r="U535" t="s">
        <v>1468</v>
      </c>
      <c r="V535" t="s">
        <v>1469</v>
      </c>
      <c r="Y535" t="s">
        <v>1619</v>
      </c>
      <c r="Z535" t="s">
        <v>1470</v>
      </c>
      <c r="AA535">
        <v>3</v>
      </c>
      <c r="AB535" s="10">
        <f t="shared" si="24"/>
        <v>3</v>
      </c>
      <c r="AC535" s="10" t="str">
        <f t="shared" si="25"/>
        <v>0 - 9%</v>
      </c>
      <c r="AD535">
        <v>50000</v>
      </c>
      <c r="AE535">
        <f t="shared" si="26"/>
        <v>50000</v>
      </c>
      <c r="AF535" t="s">
        <v>1228</v>
      </c>
      <c r="AG535" t="s">
        <v>1485</v>
      </c>
      <c r="AI535" t="s">
        <v>1500</v>
      </c>
      <c r="AM535" t="s">
        <v>1197</v>
      </c>
      <c r="AN535" t="s">
        <v>1197</v>
      </c>
      <c r="AP535" t="s">
        <v>1495</v>
      </c>
      <c r="AT535" t="s">
        <v>1510</v>
      </c>
      <c r="AV535" t="s">
        <v>1480</v>
      </c>
      <c r="BA535" s="10">
        <v>10.75548335</v>
      </c>
      <c r="BB535">
        <v>0</v>
      </c>
    </row>
    <row r="536" spans="1:54" ht="15">
      <c r="A536">
        <v>11592462304</v>
      </c>
      <c r="B536" t="s">
        <v>1594</v>
      </c>
      <c r="C536" t="s">
        <v>1461</v>
      </c>
      <c r="E536" t="s">
        <v>1216</v>
      </c>
      <c r="F536" t="s">
        <v>117</v>
      </c>
      <c r="G536">
        <v>30</v>
      </c>
      <c r="H536" t="s">
        <v>1463</v>
      </c>
      <c r="I536">
        <v>5</v>
      </c>
      <c r="J536">
        <v>0</v>
      </c>
      <c r="K536">
        <v>0</v>
      </c>
      <c r="L536" t="s">
        <v>1499</v>
      </c>
      <c r="M536">
        <f>_xlfn.IFNA(VLOOKUP(L536,'Lookup Tables'!$A$2:$B$8,2,FALSE),"")</f>
        <v>15</v>
      </c>
      <c r="N536" t="s">
        <v>1197</v>
      </c>
      <c r="AB536" s="10">
        <f t="shared" si="24"/>
        <v>0</v>
      </c>
      <c r="AC536" s="10" t="str">
        <f t="shared" si="25"/>
        <v>0 - 9%</v>
      </c>
      <c r="AE536" t="str">
        <f t="shared" si="26"/>
        <v/>
      </c>
      <c r="AF536" t="s">
        <v>1228</v>
      </c>
      <c r="AH536" t="s">
        <v>1489</v>
      </c>
      <c r="AM536" t="s">
        <v>1197</v>
      </c>
      <c r="AN536" t="s">
        <v>1197</v>
      </c>
      <c r="AP536" t="s">
        <v>1529</v>
      </c>
      <c r="AY536" t="s">
        <v>1487</v>
      </c>
      <c r="BA536" s="10">
        <v>12.62626263</v>
      </c>
      <c r="BB536">
        <v>0</v>
      </c>
    </row>
    <row r="537" spans="1:54" ht="15">
      <c r="A537">
        <v>11592488057</v>
      </c>
      <c r="B537" t="s">
        <v>1567</v>
      </c>
      <c r="C537" t="s">
        <v>1461</v>
      </c>
      <c r="E537" t="s">
        <v>1492</v>
      </c>
      <c r="F537" t="s">
        <v>129</v>
      </c>
      <c r="G537">
        <v>100</v>
      </c>
      <c r="H537" t="s">
        <v>1544</v>
      </c>
      <c r="I537">
        <v>0</v>
      </c>
      <c r="J537">
        <v>1</v>
      </c>
      <c r="K537">
        <v>0</v>
      </c>
      <c r="L537" t="s">
        <v>1474</v>
      </c>
      <c r="M537">
        <f>_xlfn.IFNA(VLOOKUP(L537,'Lookup Tables'!$A$2:$B$8,2,FALSE),"")</f>
        <v>9</v>
      </c>
      <c r="N537" t="s">
        <v>1228</v>
      </c>
      <c r="Q537" t="s">
        <v>1466</v>
      </c>
      <c r="S537" t="s">
        <v>1476</v>
      </c>
      <c r="T537" t="s">
        <v>1467</v>
      </c>
      <c r="U537" t="s">
        <v>1468</v>
      </c>
      <c r="V537" t="s">
        <v>1469</v>
      </c>
      <c r="Z537" t="s">
        <v>1477</v>
      </c>
      <c r="AA537">
        <v>25</v>
      </c>
      <c r="AB537" s="10">
        <f t="shared" si="24"/>
        <v>-25</v>
      </c>
      <c r="AC537" s="10" t="str">
        <f t="shared" si="25"/>
        <v>-30 - -21%</v>
      </c>
      <c r="AD537">
        <v>4000</v>
      </c>
      <c r="AE537">
        <f t="shared" si="26"/>
        <v>-4000</v>
      </c>
      <c r="AF537" t="s">
        <v>1228</v>
      </c>
      <c r="AL537" t="s">
        <v>1525</v>
      </c>
      <c r="AN537" t="s">
        <v>1197</v>
      </c>
      <c r="AR537" t="s">
        <v>1479</v>
      </c>
      <c r="BA537" s="10">
        <v>20.54896142</v>
      </c>
      <c r="BB537">
        <v>0</v>
      </c>
    </row>
    <row r="538" spans="1:54" ht="15">
      <c r="A538">
        <v>11592510034</v>
      </c>
      <c r="B538" t="s">
        <v>1506</v>
      </c>
      <c r="C538" t="s">
        <v>1461</v>
      </c>
      <c r="E538" t="s">
        <v>1216</v>
      </c>
      <c r="F538" t="s">
        <v>117</v>
      </c>
      <c r="G538">
        <v>30</v>
      </c>
      <c r="H538" t="s">
        <v>1463</v>
      </c>
      <c r="I538">
        <v>1</v>
      </c>
      <c r="J538">
        <v>0</v>
      </c>
      <c r="K538">
        <v>2</v>
      </c>
      <c r="L538" t="s">
        <v>1488</v>
      </c>
      <c r="M538" t="str">
        <f>_xlfn.IFNA(VLOOKUP(L538,'Lookup Tables'!$A$2:$B$8,2,FALSE),"")</f>
        <v/>
      </c>
      <c r="N538" t="s">
        <v>1487</v>
      </c>
      <c r="AB538" s="10">
        <f t="shared" si="24"/>
        <v>0</v>
      </c>
      <c r="AC538" s="10" t="str">
        <f t="shared" si="25"/>
        <v>0 - 9%</v>
      </c>
      <c r="AE538" t="str">
        <f t="shared" si="26"/>
        <v/>
      </c>
      <c r="AL538" t="s">
        <v>1507</v>
      </c>
      <c r="AM538" t="s">
        <v>1502</v>
      </c>
      <c r="AN538" t="s">
        <v>1197</v>
      </c>
      <c r="AV538" t="s">
        <v>1480</v>
      </c>
      <c r="AY538" t="s">
        <v>1487</v>
      </c>
      <c r="BA538" s="10">
        <v>51.90380762</v>
      </c>
      <c r="BB538">
        <v>0</v>
      </c>
    </row>
    <row r="539" spans="1:54" ht="15">
      <c r="A539">
        <v>11592514665</v>
      </c>
      <c r="B539" t="s">
        <v>1617</v>
      </c>
      <c r="C539" t="s">
        <v>1461</v>
      </c>
      <c r="E539" t="s">
        <v>1216</v>
      </c>
      <c r="F539" t="s">
        <v>122</v>
      </c>
      <c r="G539">
        <v>25</v>
      </c>
      <c r="H539" t="s">
        <v>1463</v>
      </c>
      <c r="I539">
        <v>5</v>
      </c>
      <c r="J539">
        <v>0</v>
      </c>
      <c r="K539">
        <v>0</v>
      </c>
      <c r="L539" t="s">
        <v>1488</v>
      </c>
      <c r="M539" t="str">
        <f>_xlfn.IFNA(VLOOKUP(L539,'Lookup Tables'!$A$2:$B$8,2,FALSE),"")</f>
        <v/>
      </c>
      <c r="N539" t="s">
        <v>1228</v>
      </c>
      <c r="U539" t="s">
        <v>1468</v>
      </c>
      <c r="V539" t="s">
        <v>1469</v>
      </c>
      <c r="Z539" t="s">
        <v>1477</v>
      </c>
      <c r="AA539">
        <v>20</v>
      </c>
      <c r="AB539" s="10">
        <f t="shared" si="24"/>
        <v>-20</v>
      </c>
      <c r="AC539" s="10" t="str">
        <f t="shared" si="25"/>
        <v>-20 - -11%</v>
      </c>
      <c r="AD539">
        <v>25000</v>
      </c>
      <c r="AE539">
        <f t="shared" si="26"/>
        <v>-25000</v>
      </c>
      <c r="AF539" t="s">
        <v>1228</v>
      </c>
      <c r="AH539" t="s">
        <v>1489</v>
      </c>
      <c r="AM539" t="s">
        <v>1197</v>
      </c>
      <c r="AN539" t="s">
        <v>1197</v>
      </c>
      <c r="AR539" t="s">
        <v>1479</v>
      </c>
      <c r="AT539" t="s">
        <v>1510</v>
      </c>
      <c r="AV539" t="s">
        <v>1480</v>
      </c>
      <c r="AW539" t="s">
        <v>1511</v>
      </c>
      <c r="AX539" t="s">
        <v>1512</v>
      </c>
      <c r="BA539" s="10">
        <v>26.8683274</v>
      </c>
      <c r="BB539">
        <v>0</v>
      </c>
    </row>
    <row r="540" spans="1:54" ht="15">
      <c r="A540">
        <v>11592525751</v>
      </c>
      <c r="B540" t="s">
        <v>1603</v>
      </c>
      <c r="C540" t="s">
        <v>1461</v>
      </c>
      <c r="E540" t="s">
        <v>1216</v>
      </c>
      <c r="F540" t="s">
        <v>129</v>
      </c>
      <c r="G540">
        <v>13</v>
      </c>
      <c r="H540" t="s">
        <v>1482</v>
      </c>
      <c r="I540">
        <v>2</v>
      </c>
      <c r="J540">
        <v>1</v>
      </c>
      <c r="K540">
        <v>2</v>
      </c>
      <c r="L540" t="s">
        <v>1499</v>
      </c>
      <c r="M540">
        <f>_xlfn.IFNA(VLOOKUP(L540,'Lookup Tables'!$A$2:$B$8,2,FALSE),"")</f>
        <v>15</v>
      </c>
      <c r="N540" t="s">
        <v>1197</v>
      </c>
      <c r="AB540" s="10">
        <f t="shared" si="24"/>
        <v>0</v>
      </c>
      <c r="AC540" s="10" t="str">
        <f t="shared" si="25"/>
        <v>0 - 9%</v>
      </c>
      <c r="AE540" t="str">
        <f t="shared" si="26"/>
        <v/>
      </c>
      <c r="AF540" t="s">
        <v>1228</v>
      </c>
      <c r="AG540" t="s">
        <v>1485</v>
      </c>
      <c r="AH540" t="s">
        <v>1489</v>
      </c>
      <c r="AM540" t="s">
        <v>1197</v>
      </c>
      <c r="AN540" t="s">
        <v>1197</v>
      </c>
      <c r="AZ540" t="s">
        <v>1495</v>
      </c>
      <c r="BA540" s="10">
        <v>5.084745763</v>
      </c>
      <c r="BB540">
        <v>0</v>
      </c>
    </row>
    <row r="541" spans="1:54" ht="15">
      <c r="A541">
        <v>11592529460</v>
      </c>
      <c r="B541" t="s">
        <v>1514</v>
      </c>
      <c r="C541" t="s">
        <v>1461</v>
      </c>
      <c r="E541" t="s">
        <v>1216</v>
      </c>
      <c r="F541" t="s">
        <v>117</v>
      </c>
      <c r="G541">
        <v>70</v>
      </c>
      <c r="H541" t="s">
        <v>1602</v>
      </c>
      <c r="I541">
        <v>5</v>
      </c>
      <c r="J541">
        <v>0</v>
      </c>
      <c r="K541">
        <v>0</v>
      </c>
      <c r="L541" t="s">
        <v>1499</v>
      </c>
      <c r="M541">
        <f>_xlfn.IFNA(VLOOKUP(L541,'Lookup Tables'!$A$2:$B$8,2,FALSE),"")</f>
        <v>15</v>
      </c>
      <c r="N541" t="s">
        <v>1197</v>
      </c>
      <c r="AB541" s="10">
        <f t="shared" si="24"/>
        <v>0</v>
      </c>
      <c r="AC541" s="10" t="str">
        <f t="shared" si="25"/>
        <v>0 - 9%</v>
      </c>
      <c r="AE541" t="str">
        <f t="shared" si="26"/>
        <v/>
      </c>
      <c r="AF541" t="s">
        <v>1197</v>
      </c>
      <c r="AJ541" t="s">
        <v>1498</v>
      </c>
      <c r="AM541" t="s">
        <v>1502</v>
      </c>
      <c r="AN541" t="s">
        <v>1197</v>
      </c>
      <c r="AS541" t="s">
        <v>1505</v>
      </c>
      <c r="BA541" s="10">
        <v>25.20385471</v>
      </c>
      <c r="BB541">
        <v>0</v>
      </c>
    </row>
    <row r="542" spans="1:54" ht="15">
      <c r="A542">
        <v>11592552363</v>
      </c>
      <c r="B542" t="s">
        <v>1514</v>
      </c>
      <c r="C542" t="s">
        <v>1461</v>
      </c>
      <c r="E542" t="s">
        <v>1472</v>
      </c>
      <c r="F542" t="s">
        <v>117</v>
      </c>
      <c r="I542">
        <v>2</v>
      </c>
      <c r="J542">
        <v>1</v>
      </c>
      <c r="K542">
        <v>0</v>
      </c>
      <c r="L542" t="s">
        <v>1474</v>
      </c>
      <c r="M542">
        <f>_xlfn.IFNA(VLOOKUP(L542,'Lookup Tables'!$A$2:$B$8,2,FALSE),"")</f>
        <v>9</v>
      </c>
      <c r="N542" t="s">
        <v>1197</v>
      </c>
      <c r="AB542" s="10">
        <f t="shared" si="24"/>
        <v>0</v>
      </c>
      <c r="AC542" s="10" t="str">
        <f t="shared" si="25"/>
        <v>0 - 9%</v>
      </c>
      <c r="AE542" t="str">
        <f t="shared" si="26"/>
        <v/>
      </c>
      <c r="AF542" t="s">
        <v>1197</v>
      </c>
      <c r="AJ542" t="s">
        <v>1498</v>
      </c>
      <c r="AM542" t="s">
        <v>1502</v>
      </c>
      <c r="AN542" t="s">
        <v>1197</v>
      </c>
      <c r="AT542" t="s">
        <v>1510</v>
      </c>
      <c r="BA542" s="10">
        <v>24.58410351</v>
      </c>
      <c r="BB542">
        <v>0</v>
      </c>
    </row>
    <row r="543" spans="1:54" ht="15">
      <c r="A543">
        <v>11592570083</v>
      </c>
      <c r="B543" t="s">
        <v>1514</v>
      </c>
      <c r="C543" t="s">
        <v>1461</v>
      </c>
      <c r="E543" t="s">
        <v>1492</v>
      </c>
      <c r="F543" t="s">
        <v>117</v>
      </c>
      <c r="G543">
        <v>45</v>
      </c>
      <c r="H543" t="s">
        <v>1473</v>
      </c>
      <c r="I543">
        <v>3</v>
      </c>
      <c r="J543">
        <v>0</v>
      </c>
      <c r="K543">
        <v>0</v>
      </c>
      <c r="L543" t="s">
        <v>1499</v>
      </c>
      <c r="M543">
        <f>_xlfn.IFNA(VLOOKUP(L543,'Lookup Tables'!$A$2:$B$8,2,FALSE),"")</f>
        <v>15</v>
      </c>
      <c r="N543" t="s">
        <v>1197</v>
      </c>
      <c r="AB543" s="10">
        <f t="shared" si="24"/>
        <v>0</v>
      </c>
      <c r="AC543" s="10" t="str">
        <f t="shared" si="25"/>
        <v>0 - 9%</v>
      </c>
      <c r="AE543" t="str">
        <f t="shared" si="26"/>
        <v/>
      </c>
      <c r="AF543" t="s">
        <v>1228</v>
      </c>
      <c r="AH543" t="s">
        <v>1489</v>
      </c>
      <c r="AM543" t="s">
        <v>1197</v>
      </c>
      <c r="AN543" t="s">
        <v>1197</v>
      </c>
      <c r="AQ543" t="s">
        <v>1496</v>
      </c>
      <c r="AW543" t="s">
        <v>1511</v>
      </c>
      <c r="BA543" s="10">
        <v>17.72727273</v>
      </c>
      <c r="BB543">
        <v>0</v>
      </c>
    </row>
    <row r="544" spans="1:54" ht="15">
      <c r="A544">
        <v>11592591096</v>
      </c>
      <c r="B544" t="s">
        <v>1514</v>
      </c>
      <c r="C544" t="s">
        <v>1461</v>
      </c>
      <c r="E544" t="s">
        <v>1216</v>
      </c>
      <c r="F544" t="s">
        <v>117</v>
      </c>
      <c r="I544">
        <v>3</v>
      </c>
      <c r="J544">
        <v>0</v>
      </c>
      <c r="K544">
        <v>0</v>
      </c>
      <c r="L544" t="s">
        <v>1474</v>
      </c>
      <c r="M544">
        <f>_xlfn.IFNA(VLOOKUP(L544,'Lookup Tables'!$A$2:$B$8,2,FALSE),"")</f>
        <v>9</v>
      </c>
      <c r="N544" t="s">
        <v>1487</v>
      </c>
      <c r="AB544" s="10">
        <f t="shared" si="24"/>
        <v>0</v>
      </c>
      <c r="AC544" s="10" t="str">
        <f t="shared" si="25"/>
        <v>0 - 9%</v>
      </c>
      <c r="AE544" t="str">
        <f t="shared" si="26"/>
        <v/>
      </c>
      <c r="AF544" t="s">
        <v>1228</v>
      </c>
      <c r="AI544" t="s">
        <v>1500</v>
      </c>
      <c r="AM544" t="s">
        <v>1197</v>
      </c>
      <c r="AN544" t="s">
        <v>1197</v>
      </c>
      <c r="AT544" t="s">
        <v>1510</v>
      </c>
      <c r="AV544" t="s">
        <v>1480</v>
      </c>
      <c r="BA544" s="10">
        <v>17.30769231</v>
      </c>
      <c r="BB544">
        <v>0</v>
      </c>
    </row>
    <row r="545" spans="1:54" ht="15">
      <c r="A545">
        <v>11592619918</v>
      </c>
      <c r="B545" t="s">
        <v>1599</v>
      </c>
      <c r="C545" t="s">
        <v>1461</v>
      </c>
      <c r="E545" t="s">
        <v>1472</v>
      </c>
      <c r="F545" t="s">
        <v>129</v>
      </c>
      <c r="I545">
        <v>1</v>
      </c>
      <c r="J545">
        <v>0</v>
      </c>
      <c r="K545">
        <v>0</v>
      </c>
      <c r="L545" t="s">
        <v>1499</v>
      </c>
      <c r="M545">
        <f>_xlfn.IFNA(VLOOKUP(L545,'Lookup Tables'!$A$2:$B$8,2,FALSE),"")</f>
        <v>15</v>
      </c>
      <c r="N545" t="s">
        <v>1197</v>
      </c>
      <c r="AB545" s="10">
        <f t="shared" si="24"/>
        <v>0</v>
      </c>
      <c r="AC545" s="10" t="str">
        <f t="shared" si="25"/>
        <v>0 - 9%</v>
      </c>
      <c r="AE545" t="str">
        <f t="shared" si="26"/>
        <v/>
      </c>
      <c r="AF545" t="s">
        <v>1197</v>
      </c>
      <c r="AJ545" t="s">
        <v>1498</v>
      </c>
      <c r="AM545" t="s">
        <v>1502</v>
      </c>
      <c r="AN545" t="s">
        <v>1197</v>
      </c>
      <c r="AZ545" t="s">
        <v>1495</v>
      </c>
      <c r="BA545" s="10">
        <v>13.1175601</v>
      </c>
      <c r="BB545">
        <v>0</v>
      </c>
    </row>
    <row r="546" spans="1:54" ht="15">
      <c r="A546">
        <v>11592639322</v>
      </c>
      <c r="B546" t="s">
        <v>1568</v>
      </c>
      <c r="C546" t="s">
        <v>1461</v>
      </c>
      <c r="E546" t="s">
        <v>1472</v>
      </c>
      <c r="F546" t="s">
        <v>129</v>
      </c>
      <c r="I546">
        <v>0</v>
      </c>
      <c r="J546">
        <v>0</v>
      </c>
      <c r="K546">
        <v>1</v>
      </c>
      <c r="L546" t="s">
        <v>1499</v>
      </c>
      <c r="M546">
        <f>_xlfn.IFNA(VLOOKUP(L546,'Lookup Tables'!$A$2:$B$8,2,FALSE),"")</f>
        <v>15</v>
      </c>
      <c r="N546" t="s">
        <v>1197</v>
      </c>
      <c r="AB546" s="10">
        <f t="shared" si="24"/>
        <v>0</v>
      </c>
      <c r="AC546" s="10" t="str">
        <f t="shared" si="25"/>
        <v>0 - 9%</v>
      </c>
      <c r="AE546" t="str">
        <f t="shared" si="26"/>
        <v/>
      </c>
      <c r="AF546" t="s">
        <v>1197</v>
      </c>
      <c r="AJ546" t="s">
        <v>1498</v>
      </c>
      <c r="AM546" t="s">
        <v>1502</v>
      </c>
      <c r="AN546" t="s">
        <v>1197</v>
      </c>
      <c r="AR546" t="s">
        <v>1479</v>
      </c>
      <c r="AV546" t="s">
        <v>1480</v>
      </c>
      <c r="AY546" t="s">
        <v>1487</v>
      </c>
      <c r="BB546">
        <v>0</v>
      </c>
    </row>
    <row r="547" spans="1:54" ht="15">
      <c r="A547">
        <v>11592644448</v>
      </c>
      <c r="B547" t="s">
        <v>1490</v>
      </c>
      <c r="C547" t="s">
        <v>1504</v>
      </c>
      <c r="E547" t="s">
        <v>1472</v>
      </c>
      <c r="F547" t="s">
        <v>117</v>
      </c>
      <c r="G547">
        <v>2</v>
      </c>
      <c r="H547" t="s">
        <v>1491</v>
      </c>
      <c r="I547">
        <v>1</v>
      </c>
      <c r="J547">
        <v>3</v>
      </c>
      <c r="K547">
        <v>1</v>
      </c>
      <c r="L547" t="s">
        <v>1488</v>
      </c>
      <c r="M547" t="str">
        <f>_xlfn.IFNA(VLOOKUP(L547,'Lookup Tables'!$A$2:$B$8,2,FALSE),"")</f>
        <v/>
      </c>
      <c r="N547" t="s">
        <v>1487</v>
      </c>
      <c r="AB547" s="10">
        <f t="shared" si="24"/>
        <v>0</v>
      </c>
      <c r="AC547" s="10" t="str">
        <f t="shared" si="25"/>
        <v>0 - 9%</v>
      </c>
      <c r="AE547" t="str">
        <f t="shared" si="26"/>
        <v/>
      </c>
      <c r="AF547" t="s">
        <v>1228</v>
      </c>
      <c r="AH547" t="s">
        <v>1489</v>
      </c>
      <c r="AM547" t="s">
        <v>1197</v>
      </c>
      <c r="AN547" t="s">
        <v>1197</v>
      </c>
      <c r="AY547" t="s">
        <v>1487</v>
      </c>
      <c r="BB547">
        <v>0</v>
      </c>
    </row>
    <row r="548" spans="1:54" ht="15">
      <c r="A548">
        <v>11592694794</v>
      </c>
      <c r="B548" t="s">
        <v>1620</v>
      </c>
      <c r="C548" t="s">
        <v>1461</v>
      </c>
      <c r="E548" t="s">
        <v>1216</v>
      </c>
      <c r="F548" t="s">
        <v>122</v>
      </c>
      <c r="G548">
        <v>50</v>
      </c>
      <c r="H548" t="s">
        <v>1473</v>
      </c>
      <c r="I548">
        <v>15</v>
      </c>
      <c r="J548">
        <v>0</v>
      </c>
      <c r="K548">
        <v>0</v>
      </c>
      <c r="L548" t="s">
        <v>1499</v>
      </c>
      <c r="M548">
        <f>_xlfn.IFNA(VLOOKUP(L548,'Lookup Tables'!$A$2:$B$8,2,FALSE),"")</f>
        <v>15</v>
      </c>
      <c r="N548" t="s">
        <v>1228</v>
      </c>
      <c r="U548" t="s">
        <v>1468</v>
      </c>
      <c r="V548" t="s">
        <v>1469</v>
      </c>
      <c r="Z548" t="s">
        <v>1477</v>
      </c>
      <c r="AA548">
        <v>9</v>
      </c>
      <c r="AB548" s="10">
        <f t="shared" si="24"/>
        <v>-9</v>
      </c>
      <c r="AC548" s="10" t="str">
        <f t="shared" si="25"/>
        <v>-10 - -1%</v>
      </c>
      <c r="AD548">
        <v>30000</v>
      </c>
      <c r="AE548">
        <f t="shared" si="26"/>
        <v>-30000</v>
      </c>
      <c r="AF548" t="s">
        <v>1228</v>
      </c>
      <c r="AG548" t="s">
        <v>1485</v>
      </c>
      <c r="AH548" t="s">
        <v>1489</v>
      </c>
      <c r="AI548" t="s">
        <v>1500</v>
      </c>
      <c r="AM548" t="s">
        <v>1197</v>
      </c>
      <c r="AN548" t="s">
        <v>1197</v>
      </c>
      <c r="AZ548" t="s">
        <v>1495</v>
      </c>
      <c r="BA548" s="10">
        <v>32.79791621</v>
      </c>
      <c r="BB548">
        <v>0</v>
      </c>
    </row>
    <row r="549" spans="1:54" ht="15">
      <c r="A549">
        <v>11592703353</v>
      </c>
      <c r="B549" t="s">
        <v>1514</v>
      </c>
      <c r="C549" t="s">
        <v>1461</v>
      </c>
      <c r="E549" t="s">
        <v>1472</v>
      </c>
      <c r="F549" t="s">
        <v>129</v>
      </c>
      <c r="I549">
        <v>1</v>
      </c>
      <c r="J549">
        <v>0</v>
      </c>
      <c r="K549">
        <v>0</v>
      </c>
      <c r="L549" t="s">
        <v>1499</v>
      </c>
      <c r="M549">
        <f>_xlfn.IFNA(VLOOKUP(L549,'Lookup Tables'!$A$2:$B$8,2,FALSE),"")</f>
        <v>15</v>
      </c>
      <c r="N549" t="s">
        <v>1197</v>
      </c>
      <c r="AB549" s="10">
        <f t="shared" si="24"/>
        <v>0</v>
      </c>
      <c r="AC549" s="10" t="str">
        <f t="shared" si="25"/>
        <v>0 - 9%</v>
      </c>
      <c r="AE549" t="str">
        <f t="shared" si="26"/>
        <v/>
      </c>
      <c r="AF549" t="s">
        <v>1197</v>
      </c>
      <c r="AJ549" t="s">
        <v>1498</v>
      </c>
      <c r="AM549" t="s">
        <v>1502</v>
      </c>
      <c r="AN549" t="s">
        <v>1197</v>
      </c>
      <c r="AT549" t="s">
        <v>1510</v>
      </c>
      <c r="AV549" t="s">
        <v>1480</v>
      </c>
      <c r="BA549" s="10">
        <v>36.03936</v>
      </c>
      <c r="BB549">
        <v>0</v>
      </c>
    </row>
    <row r="550" spans="1:54" ht="15">
      <c r="A550">
        <v>11592709035</v>
      </c>
      <c r="B550" t="s">
        <v>1514</v>
      </c>
      <c r="C550" t="s">
        <v>1461</v>
      </c>
      <c r="E550" t="s">
        <v>1472</v>
      </c>
      <c r="F550" t="s">
        <v>129</v>
      </c>
      <c r="I550">
        <v>1</v>
      </c>
      <c r="J550">
        <v>0</v>
      </c>
      <c r="K550">
        <v>0</v>
      </c>
      <c r="L550" t="s">
        <v>1499</v>
      </c>
      <c r="M550">
        <f>_xlfn.IFNA(VLOOKUP(L550,'Lookup Tables'!$A$2:$B$8,2,FALSE),"")</f>
        <v>15</v>
      </c>
      <c r="N550" t="s">
        <v>1197</v>
      </c>
      <c r="AB550" s="10">
        <f t="shared" si="24"/>
        <v>0</v>
      </c>
      <c r="AC550" s="10" t="str">
        <f t="shared" si="25"/>
        <v>0 - 9%</v>
      </c>
      <c r="AE550" t="str">
        <f t="shared" si="26"/>
        <v/>
      </c>
      <c r="AF550" t="s">
        <v>1197</v>
      </c>
      <c r="AJ550" t="s">
        <v>1498</v>
      </c>
      <c r="AM550" t="s">
        <v>1502</v>
      </c>
      <c r="AN550" t="s">
        <v>1197</v>
      </c>
      <c r="AT550" t="s">
        <v>1510</v>
      </c>
      <c r="AV550" t="s">
        <v>1480</v>
      </c>
      <c r="BA550" s="10">
        <v>30.12820513</v>
      </c>
      <c r="BB550">
        <v>0</v>
      </c>
    </row>
    <row r="551" spans="1:54" ht="15">
      <c r="A551">
        <v>11592714800</v>
      </c>
      <c r="B551" t="s">
        <v>1514</v>
      </c>
      <c r="C551" t="s">
        <v>1461</v>
      </c>
      <c r="E551" t="s">
        <v>1216</v>
      </c>
      <c r="F551" t="s">
        <v>117</v>
      </c>
      <c r="G551">
        <v>9</v>
      </c>
      <c r="H551" t="s">
        <v>1491</v>
      </c>
      <c r="L551" t="s">
        <v>1483</v>
      </c>
      <c r="M551">
        <f>_xlfn.IFNA(VLOOKUP(L551,'Lookup Tables'!$A$2:$B$8,2,FALSE),"")</f>
        <v>4</v>
      </c>
      <c r="N551" t="s">
        <v>1487</v>
      </c>
      <c r="AB551" s="10">
        <f t="shared" si="24"/>
        <v>0</v>
      </c>
      <c r="AC551" s="10" t="str">
        <f t="shared" si="25"/>
        <v>0 - 9%</v>
      </c>
      <c r="AE551" t="str">
        <f t="shared" si="26"/>
        <v/>
      </c>
      <c r="AF551" t="s">
        <v>1228</v>
      </c>
      <c r="AH551" t="s">
        <v>1489</v>
      </c>
      <c r="AM551" t="s">
        <v>1197</v>
      </c>
      <c r="AN551" t="s">
        <v>1487</v>
      </c>
      <c r="AR551" t="s">
        <v>1479</v>
      </c>
      <c r="AS551" t="s">
        <v>1505</v>
      </c>
      <c r="AT551" t="s">
        <v>1510</v>
      </c>
      <c r="AV551" t="s">
        <v>1480</v>
      </c>
      <c r="AW551" t="s">
        <v>1511</v>
      </c>
      <c r="BA551" s="10">
        <v>10.16949153</v>
      </c>
      <c r="BB551">
        <v>0</v>
      </c>
    </row>
    <row r="552" spans="1:54" ht="15">
      <c r="A552">
        <v>11592716886</v>
      </c>
      <c r="B552" t="s">
        <v>1514</v>
      </c>
      <c r="C552" t="s">
        <v>1461</v>
      </c>
      <c r="E552" t="s">
        <v>1472</v>
      </c>
      <c r="F552" t="s">
        <v>117</v>
      </c>
      <c r="G552">
        <v>20</v>
      </c>
      <c r="H552" t="s">
        <v>1482</v>
      </c>
      <c r="I552">
        <v>1</v>
      </c>
      <c r="J552">
        <v>0</v>
      </c>
      <c r="K552">
        <v>0</v>
      </c>
      <c r="L552" t="s">
        <v>1499</v>
      </c>
      <c r="M552">
        <f>_xlfn.IFNA(VLOOKUP(L552,'Lookup Tables'!$A$2:$B$8,2,FALSE),"")</f>
        <v>15</v>
      </c>
      <c r="N552" t="s">
        <v>1197</v>
      </c>
      <c r="AB552" s="10">
        <f t="shared" si="24"/>
        <v>0</v>
      </c>
      <c r="AC552" s="10" t="str">
        <f t="shared" si="25"/>
        <v>0 - 9%</v>
      </c>
      <c r="AE552" t="str">
        <f t="shared" si="26"/>
        <v/>
      </c>
      <c r="AF552" t="s">
        <v>1197</v>
      </c>
      <c r="AJ552" t="s">
        <v>1498</v>
      </c>
      <c r="AM552" t="s">
        <v>1502</v>
      </c>
      <c r="AN552" t="s">
        <v>1197</v>
      </c>
      <c r="AT552" t="s">
        <v>1510</v>
      </c>
      <c r="BA552" s="10">
        <v>10.76923077</v>
      </c>
      <c r="BB552">
        <v>0</v>
      </c>
    </row>
    <row r="553" spans="1:54" ht="15">
      <c r="A553">
        <v>11592722708</v>
      </c>
      <c r="B553" t="s">
        <v>1514</v>
      </c>
      <c r="C553" t="s">
        <v>1461</v>
      </c>
      <c r="E553" t="s">
        <v>1472</v>
      </c>
      <c r="F553" t="s">
        <v>129</v>
      </c>
      <c r="I553">
        <v>1</v>
      </c>
      <c r="J553">
        <v>0</v>
      </c>
      <c r="K553">
        <v>0</v>
      </c>
      <c r="L553" t="s">
        <v>1499</v>
      </c>
      <c r="M553">
        <f>_xlfn.IFNA(VLOOKUP(L553,'Lookup Tables'!$A$2:$B$8,2,FALSE),"")</f>
        <v>15</v>
      </c>
      <c r="N553" t="s">
        <v>1197</v>
      </c>
      <c r="AB553" s="10">
        <f t="shared" si="24"/>
        <v>0</v>
      </c>
      <c r="AC553" s="10" t="str">
        <f t="shared" si="25"/>
        <v>0 - 9%</v>
      </c>
      <c r="AE553" t="str">
        <f t="shared" si="26"/>
        <v/>
      </c>
      <c r="AF553" t="s">
        <v>1228</v>
      </c>
      <c r="AH553" t="s">
        <v>1489</v>
      </c>
      <c r="AM553" t="s">
        <v>1197</v>
      </c>
      <c r="AN553" t="s">
        <v>1197</v>
      </c>
      <c r="AT553" t="s">
        <v>1510</v>
      </c>
      <c r="AV553" t="s">
        <v>1480</v>
      </c>
      <c r="BA553" s="10">
        <v>31.74267</v>
      </c>
      <c r="BB553">
        <v>0</v>
      </c>
    </row>
    <row r="554" spans="1:54" ht="15">
      <c r="A554">
        <v>11592722894</v>
      </c>
      <c r="B554" t="s">
        <v>1594</v>
      </c>
      <c r="C554" t="s">
        <v>1461</v>
      </c>
      <c r="E554" t="s">
        <v>1472</v>
      </c>
      <c r="F554" t="s">
        <v>144</v>
      </c>
      <c r="G554">
        <v>3</v>
      </c>
      <c r="H554" t="s">
        <v>1491</v>
      </c>
      <c r="I554">
        <v>23</v>
      </c>
      <c r="J554">
        <v>0</v>
      </c>
      <c r="K554">
        <v>0</v>
      </c>
      <c r="L554" t="s">
        <v>1499</v>
      </c>
      <c r="M554">
        <f>_xlfn.IFNA(VLOOKUP(L554,'Lookup Tables'!$A$2:$B$8,2,FALSE),"")</f>
        <v>15</v>
      </c>
      <c r="N554" t="s">
        <v>1487</v>
      </c>
      <c r="AB554" s="10">
        <f t="shared" si="24"/>
        <v>0</v>
      </c>
      <c r="AC554" s="10" t="str">
        <f t="shared" si="25"/>
        <v>0 - 9%</v>
      </c>
      <c r="AE554" t="str">
        <f t="shared" si="26"/>
        <v/>
      </c>
      <c r="AF554" t="s">
        <v>1197</v>
      </c>
      <c r="AJ554" t="s">
        <v>1498</v>
      </c>
      <c r="AM554" t="s">
        <v>1197</v>
      </c>
      <c r="AN554" t="s">
        <v>1197</v>
      </c>
      <c r="AT554" t="s">
        <v>1510</v>
      </c>
      <c r="BB554">
        <v>0</v>
      </c>
    </row>
    <row r="555" spans="1:54" ht="15">
      <c r="A555">
        <v>11592732455</v>
      </c>
      <c r="B555" t="s">
        <v>1514</v>
      </c>
      <c r="C555" t="s">
        <v>1461</v>
      </c>
      <c r="E555" t="s">
        <v>1472</v>
      </c>
      <c r="F555" t="s">
        <v>117</v>
      </c>
      <c r="I555">
        <v>2</v>
      </c>
      <c r="J555">
        <v>0</v>
      </c>
      <c r="K555">
        <v>0</v>
      </c>
      <c r="L555" t="s">
        <v>1499</v>
      </c>
      <c r="M555">
        <f>_xlfn.IFNA(VLOOKUP(L555,'Lookup Tables'!$A$2:$B$8,2,FALSE),"")</f>
        <v>15</v>
      </c>
      <c r="N555" t="s">
        <v>1197</v>
      </c>
      <c r="AB555" s="10">
        <f t="shared" si="24"/>
        <v>0</v>
      </c>
      <c r="AC555" s="10" t="str">
        <f t="shared" si="25"/>
        <v>0 - 9%</v>
      </c>
      <c r="AE555" t="str">
        <f t="shared" si="26"/>
        <v/>
      </c>
      <c r="AF555" t="s">
        <v>1228</v>
      </c>
      <c r="AH555" t="s">
        <v>1489</v>
      </c>
      <c r="AM555" t="s">
        <v>1197</v>
      </c>
      <c r="AN555" t="s">
        <v>1197</v>
      </c>
      <c r="AT555" t="s">
        <v>1510</v>
      </c>
      <c r="AW555" t="s">
        <v>1511</v>
      </c>
      <c r="BA555" s="10">
        <v>69.90521327</v>
      </c>
      <c r="BB555">
        <v>0</v>
      </c>
    </row>
    <row r="556" spans="1:54" ht="15">
      <c r="A556">
        <v>11592737346</v>
      </c>
      <c r="B556" t="s">
        <v>1514</v>
      </c>
      <c r="C556" t="s">
        <v>1461</v>
      </c>
      <c r="E556" t="s">
        <v>1472</v>
      </c>
      <c r="F556" t="s">
        <v>117</v>
      </c>
      <c r="I556">
        <v>3</v>
      </c>
      <c r="J556">
        <v>0</v>
      </c>
      <c r="K556">
        <v>0</v>
      </c>
      <c r="L556" t="s">
        <v>1499</v>
      </c>
      <c r="M556">
        <f>_xlfn.IFNA(VLOOKUP(L556,'Lookup Tables'!$A$2:$B$8,2,FALSE),"")</f>
        <v>15</v>
      </c>
      <c r="N556" t="s">
        <v>1197</v>
      </c>
      <c r="AB556" s="10">
        <f t="shared" si="24"/>
        <v>0</v>
      </c>
      <c r="AC556" s="10" t="str">
        <f t="shared" si="25"/>
        <v>0 - 9%</v>
      </c>
      <c r="AE556" t="str">
        <f t="shared" si="26"/>
        <v/>
      </c>
      <c r="AF556" t="s">
        <v>1228</v>
      </c>
      <c r="AH556" t="s">
        <v>1489</v>
      </c>
      <c r="AI556" t="s">
        <v>1500</v>
      </c>
      <c r="AM556" t="s">
        <v>1197</v>
      </c>
      <c r="AN556" t="s">
        <v>1197</v>
      </c>
      <c r="AS556" t="s">
        <v>1505</v>
      </c>
      <c r="AT556" t="s">
        <v>1510</v>
      </c>
      <c r="BA556" s="10">
        <v>0</v>
      </c>
      <c r="BB556">
        <v>0</v>
      </c>
    </row>
    <row r="557" spans="1:54" ht="15">
      <c r="A557">
        <v>11592743417</v>
      </c>
      <c r="B557" t="s">
        <v>1514</v>
      </c>
      <c r="C557" t="s">
        <v>1461</v>
      </c>
      <c r="E557" t="s">
        <v>1472</v>
      </c>
      <c r="F557" t="s">
        <v>117</v>
      </c>
      <c r="I557">
        <v>3</v>
      </c>
      <c r="J557">
        <v>0</v>
      </c>
      <c r="K557">
        <v>0</v>
      </c>
      <c r="L557" t="s">
        <v>1499</v>
      </c>
      <c r="M557">
        <f>_xlfn.IFNA(VLOOKUP(L557,'Lookup Tables'!$A$2:$B$8,2,FALSE),"")</f>
        <v>15</v>
      </c>
      <c r="N557" t="s">
        <v>1197</v>
      </c>
      <c r="AB557" s="10">
        <f t="shared" si="24"/>
        <v>0</v>
      </c>
      <c r="AC557" s="10" t="str">
        <f t="shared" si="25"/>
        <v>0 - 9%</v>
      </c>
      <c r="AE557" t="str">
        <f t="shared" si="26"/>
        <v/>
      </c>
      <c r="AF557" t="s">
        <v>1228</v>
      </c>
      <c r="AG557" t="s">
        <v>1485</v>
      </c>
      <c r="AH557" t="s">
        <v>1489</v>
      </c>
      <c r="AI557" t="s">
        <v>1500</v>
      </c>
      <c r="AM557" t="s">
        <v>1197</v>
      </c>
      <c r="AN557" t="s">
        <v>1197</v>
      </c>
      <c r="AS557" t="s">
        <v>1505</v>
      </c>
      <c r="AT557" t="s">
        <v>1510</v>
      </c>
      <c r="AW557" t="s">
        <v>1511</v>
      </c>
      <c r="BA557" s="10">
        <v>31.52526</v>
      </c>
      <c r="BB557">
        <v>0</v>
      </c>
    </row>
    <row r="558" spans="1:54" ht="15">
      <c r="A558">
        <v>11592745084</v>
      </c>
      <c r="B558" t="s">
        <v>1621</v>
      </c>
      <c r="C558" t="s">
        <v>1461</v>
      </c>
      <c r="E558" t="s">
        <v>1216</v>
      </c>
      <c r="F558" t="s">
        <v>117</v>
      </c>
      <c r="G558">
        <v>12</v>
      </c>
      <c r="H558" t="s">
        <v>1482</v>
      </c>
      <c r="I558">
        <v>1</v>
      </c>
      <c r="J558">
        <v>0</v>
      </c>
      <c r="K558">
        <v>0</v>
      </c>
      <c r="L558" t="s">
        <v>1483</v>
      </c>
      <c r="M558">
        <f>_xlfn.IFNA(VLOOKUP(L558,'Lookup Tables'!$A$2:$B$8,2,FALSE),"")</f>
        <v>4</v>
      </c>
      <c r="N558" t="s">
        <v>1228</v>
      </c>
      <c r="O558" t="s">
        <v>1475</v>
      </c>
      <c r="P558" t="s">
        <v>1465</v>
      </c>
      <c r="Q558" t="s">
        <v>1466</v>
      </c>
      <c r="R558" t="s">
        <v>1501</v>
      </c>
      <c r="S558" t="s">
        <v>1476</v>
      </c>
      <c r="T558" t="s">
        <v>1467</v>
      </c>
      <c r="U558" t="s">
        <v>1468</v>
      </c>
      <c r="V558" t="s">
        <v>1469</v>
      </c>
      <c r="Z558" t="s">
        <v>1477</v>
      </c>
      <c r="AA558">
        <v>5</v>
      </c>
      <c r="AB558" s="10">
        <f t="shared" si="24"/>
        <v>-5</v>
      </c>
      <c r="AC558" s="10" t="str">
        <f t="shared" si="25"/>
        <v>-10 - -1%</v>
      </c>
      <c r="AE558" t="str">
        <f t="shared" si="26"/>
        <v/>
      </c>
      <c r="AF558" t="s">
        <v>1228</v>
      </c>
      <c r="AH558" t="s">
        <v>1489</v>
      </c>
      <c r="AI558" t="s">
        <v>1500</v>
      </c>
      <c r="AM558" t="s">
        <v>1197</v>
      </c>
      <c r="AN558" t="s">
        <v>1197</v>
      </c>
      <c r="AQ558" t="s">
        <v>1496</v>
      </c>
      <c r="AS558" t="s">
        <v>1505</v>
      </c>
      <c r="AT558" t="s">
        <v>1510</v>
      </c>
      <c r="AU558" t="s">
        <v>1518</v>
      </c>
      <c r="AV558" t="s">
        <v>1480</v>
      </c>
      <c r="AX558" t="s">
        <v>1512</v>
      </c>
      <c r="BA558" s="10">
        <v>15.18218623</v>
      </c>
      <c r="BB558">
        <v>0</v>
      </c>
    </row>
    <row r="559" spans="1:54" ht="15">
      <c r="A559">
        <v>11592749236</v>
      </c>
      <c r="B559" t="s">
        <v>1514</v>
      </c>
      <c r="C559" t="s">
        <v>1461</v>
      </c>
      <c r="E559" t="s">
        <v>1472</v>
      </c>
      <c r="F559" t="s">
        <v>117</v>
      </c>
      <c r="G559">
        <v>20</v>
      </c>
      <c r="H559" t="s">
        <v>1482</v>
      </c>
      <c r="I559">
        <v>3</v>
      </c>
      <c r="J559">
        <v>0</v>
      </c>
      <c r="K559">
        <v>0</v>
      </c>
      <c r="L559" t="s">
        <v>1499</v>
      </c>
      <c r="M559">
        <f>_xlfn.IFNA(VLOOKUP(L559,'Lookup Tables'!$A$2:$B$8,2,FALSE),"")</f>
        <v>15</v>
      </c>
      <c r="N559" t="s">
        <v>1197</v>
      </c>
      <c r="AB559" s="10">
        <f t="shared" si="24"/>
        <v>0</v>
      </c>
      <c r="AC559" s="10" t="str">
        <f t="shared" si="25"/>
        <v>0 - 9%</v>
      </c>
      <c r="AE559" t="str">
        <f t="shared" si="26"/>
        <v/>
      </c>
      <c r="AF559" t="s">
        <v>1228</v>
      </c>
      <c r="AG559" t="s">
        <v>1485</v>
      </c>
      <c r="AH559" t="s">
        <v>1489</v>
      </c>
      <c r="AI559" t="s">
        <v>1500</v>
      </c>
      <c r="AM559" t="s">
        <v>1197</v>
      </c>
      <c r="AN559" t="s">
        <v>1197</v>
      </c>
      <c r="AS559" t="s">
        <v>1505</v>
      </c>
      <c r="AT559" t="s">
        <v>1510</v>
      </c>
      <c r="AW559" t="s">
        <v>1511</v>
      </c>
      <c r="BA559" s="10">
        <v>63.44086022</v>
      </c>
      <c r="BB559">
        <v>0</v>
      </c>
    </row>
    <row r="560" spans="1:54" ht="15">
      <c r="A560">
        <v>11592750182</v>
      </c>
      <c r="B560" t="s">
        <v>1593</v>
      </c>
      <c r="C560" t="s">
        <v>1461</v>
      </c>
      <c r="E560" t="s">
        <v>1216</v>
      </c>
      <c r="F560" t="s">
        <v>129</v>
      </c>
      <c r="I560">
        <v>0</v>
      </c>
      <c r="J560">
        <v>0</v>
      </c>
      <c r="K560">
        <v>1</v>
      </c>
      <c r="L560" t="s">
        <v>1474</v>
      </c>
      <c r="M560">
        <f>_xlfn.IFNA(VLOOKUP(L560,'Lookup Tables'!$A$2:$B$8,2,FALSE),"")</f>
        <v>9</v>
      </c>
      <c r="N560" t="s">
        <v>1197</v>
      </c>
      <c r="AB560" s="10">
        <f t="shared" si="24"/>
        <v>0</v>
      </c>
      <c r="AC560" s="10" t="str">
        <f t="shared" si="25"/>
        <v>0 - 9%</v>
      </c>
      <c r="AE560" t="str">
        <f t="shared" si="26"/>
        <v/>
      </c>
      <c r="BA560" s="10">
        <v>3.891050584</v>
      </c>
      <c r="BB560">
        <v>0</v>
      </c>
    </row>
    <row r="561" spans="1:54" ht="15">
      <c r="A561">
        <v>11592753758</v>
      </c>
      <c r="B561" t="s">
        <v>1617</v>
      </c>
      <c r="C561" t="s">
        <v>1461</v>
      </c>
      <c r="E561" t="s">
        <v>1216</v>
      </c>
      <c r="F561" t="s">
        <v>117</v>
      </c>
      <c r="G561">
        <v>50</v>
      </c>
      <c r="H561" t="s">
        <v>1473</v>
      </c>
      <c r="I561">
        <v>6</v>
      </c>
      <c r="J561">
        <v>3</v>
      </c>
      <c r="K561">
        <v>0</v>
      </c>
      <c r="L561" t="s">
        <v>1488</v>
      </c>
      <c r="M561" t="str">
        <f>_xlfn.IFNA(VLOOKUP(L561,'Lookup Tables'!$A$2:$B$8,2,FALSE),"")</f>
        <v/>
      </c>
      <c r="N561" t="s">
        <v>1228</v>
      </c>
      <c r="O561" t="s">
        <v>1475</v>
      </c>
      <c r="Q561" t="s">
        <v>1466</v>
      </c>
      <c r="R561" t="s">
        <v>1501</v>
      </c>
      <c r="S561" t="s">
        <v>1476</v>
      </c>
      <c r="T561" t="s">
        <v>1467</v>
      </c>
      <c r="U561" t="s">
        <v>1468</v>
      </c>
      <c r="V561" t="s">
        <v>1469</v>
      </c>
      <c r="Z561" t="s">
        <v>1477</v>
      </c>
      <c r="AA561">
        <v>50</v>
      </c>
      <c r="AB561" s="10">
        <f t="shared" si="24"/>
        <v>-50</v>
      </c>
      <c r="AC561" s="10" t="str">
        <f t="shared" si="25"/>
        <v>-50 - -41%</v>
      </c>
      <c r="AD561">
        <v>120000</v>
      </c>
      <c r="AE561">
        <f t="shared" si="26"/>
        <v>-120000</v>
      </c>
      <c r="AF561" t="s">
        <v>1228</v>
      </c>
      <c r="AH561" t="s">
        <v>1489</v>
      </c>
      <c r="AM561" t="s">
        <v>1228</v>
      </c>
      <c r="AN561" t="s">
        <v>1487</v>
      </c>
      <c r="AQ561" t="s">
        <v>1496</v>
      </c>
      <c r="AR561" t="s">
        <v>1479</v>
      </c>
      <c r="AS561" t="s">
        <v>1505</v>
      </c>
      <c r="AT561" t="s">
        <v>1510</v>
      </c>
      <c r="AU561" t="s">
        <v>1518</v>
      </c>
      <c r="AV561" t="s">
        <v>1480</v>
      </c>
      <c r="AW561" t="s">
        <v>1511</v>
      </c>
      <c r="AX561" t="s">
        <v>1512</v>
      </c>
      <c r="BA561" s="10">
        <v>35.03118503</v>
      </c>
      <c r="BB561">
        <v>1</v>
      </c>
    </row>
    <row r="562" spans="1:54" ht="15">
      <c r="A562">
        <v>11592759692</v>
      </c>
      <c r="B562" t="s">
        <v>1514</v>
      </c>
      <c r="C562" t="s">
        <v>1461</v>
      </c>
      <c r="E562" t="s">
        <v>1216</v>
      </c>
      <c r="F562" t="s">
        <v>117</v>
      </c>
      <c r="G562">
        <v>40</v>
      </c>
      <c r="H562" t="s">
        <v>1493</v>
      </c>
      <c r="I562">
        <v>2</v>
      </c>
      <c r="J562">
        <v>0</v>
      </c>
      <c r="K562">
        <v>0</v>
      </c>
      <c r="L562" t="s">
        <v>1474</v>
      </c>
      <c r="M562">
        <f>_xlfn.IFNA(VLOOKUP(L562,'Lookup Tables'!$A$2:$B$8,2,FALSE),"")</f>
        <v>9</v>
      </c>
      <c r="N562" t="s">
        <v>1487</v>
      </c>
      <c r="AB562" s="10">
        <f t="shared" si="24"/>
        <v>0</v>
      </c>
      <c r="AC562" s="10" t="str">
        <f t="shared" si="25"/>
        <v>0 - 9%</v>
      </c>
      <c r="AE562" t="str">
        <f t="shared" si="26"/>
        <v/>
      </c>
      <c r="AF562" t="s">
        <v>1197</v>
      </c>
      <c r="AJ562" t="s">
        <v>1498</v>
      </c>
      <c r="AM562" t="s">
        <v>1502</v>
      </c>
      <c r="AN562" t="s">
        <v>1197</v>
      </c>
      <c r="AS562" t="s">
        <v>1505</v>
      </c>
      <c r="AT562" t="s">
        <v>1510</v>
      </c>
      <c r="BA562" s="10">
        <v>24.13793103</v>
      </c>
      <c r="BB562">
        <v>0</v>
      </c>
    </row>
    <row r="563" spans="1:54" ht="15">
      <c r="A563">
        <v>11592786761</v>
      </c>
      <c r="B563" t="s">
        <v>1545</v>
      </c>
      <c r="C563" t="s">
        <v>1461</v>
      </c>
      <c r="E563" t="s">
        <v>1216</v>
      </c>
      <c r="F563" t="s">
        <v>117</v>
      </c>
      <c r="G563">
        <v>15</v>
      </c>
      <c r="H563" t="s">
        <v>1482</v>
      </c>
      <c r="I563">
        <v>3.5</v>
      </c>
      <c r="J563">
        <v>0</v>
      </c>
      <c r="K563">
        <v>0</v>
      </c>
      <c r="L563" t="s">
        <v>1483</v>
      </c>
      <c r="M563">
        <f>_xlfn.IFNA(VLOOKUP(L563,'Lookup Tables'!$A$2:$B$8,2,FALSE),"")</f>
        <v>4</v>
      </c>
      <c r="N563" t="s">
        <v>1228</v>
      </c>
      <c r="T563" t="s">
        <v>1467</v>
      </c>
      <c r="U563" t="s">
        <v>1468</v>
      </c>
      <c r="Z563" t="s">
        <v>1523</v>
      </c>
      <c r="AB563" s="10">
        <f t="shared" si="24"/>
        <v>0</v>
      </c>
      <c r="AC563" s="10" t="str">
        <f t="shared" si="25"/>
        <v>0 - 9%</v>
      </c>
      <c r="AE563" t="str">
        <f t="shared" si="26"/>
        <v/>
      </c>
      <c r="AF563" t="s">
        <v>1228</v>
      </c>
      <c r="AI563" t="s">
        <v>1500</v>
      </c>
      <c r="AM563" t="s">
        <v>1197</v>
      </c>
      <c r="AN563" t="s">
        <v>1197</v>
      </c>
      <c r="AQ563" t="s">
        <v>1496</v>
      </c>
      <c r="AV563" t="s">
        <v>1480</v>
      </c>
      <c r="BA563" s="10">
        <v>8.362369338</v>
      </c>
      <c r="BB563">
        <v>0</v>
      </c>
    </row>
    <row r="564" spans="1:54" ht="15">
      <c r="A564">
        <v>11592790426</v>
      </c>
      <c r="B564" t="s">
        <v>1622</v>
      </c>
      <c r="C564" t="s">
        <v>1461</v>
      </c>
      <c r="E564" t="s">
        <v>1216</v>
      </c>
      <c r="F564" t="s">
        <v>117</v>
      </c>
      <c r="G564">
        <v>45</v>
      </c>
      <c r="H564" t="s">
        <v>1473</v>
      </c>
      <c r="L564" t="s">
        <v>1488</v>
      </c>
      <c r="M564" t="str">
        <f>_xlfn.IFNA(VLOOKUP(L564,'Lookup Tables'!$A$2:$B$8,2,FALSE),"")</f>
        <v/>
      </c>
      <c r="N564" t="s">
        <v>1487</v>
      </c>
      <c r="AB564" s="10">
        <f t="shared" si="24"/>
        <v>0</v>
      </c>
      <c r="AC564" s="10" t="str">
        <f t="shared" si="25"/>
        <v>0 - 9%</v>
      </c>
      <c r="AE564" t="str">
        <f t="shared" si="26"/>
        <v/>
      </c>
      <c r="AF564" t="s">
        <v>1228</v>
      </c>
      <c r="AH564" t="s">
        <v>1489</v>
      </c>
      <c r="AM564" t="s">
        <v>1197</v>
      </c>
      <c r="AN564" t="s">
        <v>1197</v>
      </c>
      <c r="AY564" t="s">
        <v>1487</v>
      </c>
      <c r="BA564" s="10">
        <v>17.7002584</v>
      </c>
      <c r="BB564">
        <v>0</v>
      </c>
    </row>
    <row r="565" spans="1:54" ht="15">
      <c r="A565">
        <v>11592800898</v>
      </c>
      <c r="B565" t="s">
        <v>1514</v>
      </c>
      <c r="C565" t="s">
        <v>1461</v>
      </c>
      <c r="E565" t="s">
        <v>1216</v>
      </c>
      <c r="F565" t="s">
        <v>117</v>
      </c>
      <c r="G565">
        <v>25</v>
      </c>
      <c r="H565" t="s">
        <v>1463</v>
      </c>
      <c r="I565">
        <v>3</v>
      </c>
      <c r="J565">
        <v>0</v>
      </c>
      <c r="K565">
        <v>0</v>
      </c>
      <c r="L565" t="s">
        <v>1474</v>
      </c>
      <c r="M565">
        <f>_xlfn.IFNA(VLOOKUP(L565,'Lookup Tables'!$A$2:$B$8,2,FALSE),"")</f>
        <v>9</v>
      </c>
      <c r="N565" t="s">
        <v>1487</v>
      </c>
      <c r="AB565" s="10">
        <f t="shared" si="24"/>
        <v>0</v>
      </c>
      <c r="AC565" s="10" t="str">
        <f t="shared" si="25"/>
        <v>0 - 9%</v>
      </c>
      <c r="AE565" t="str">
        <f t="shared" si="26"/>
        <v/>
      </c>
      <c r="AF565" t="s">
        <v>1197</v>
      </c>
      <c r="AJ565" t="s">
        <v>1498</v>
      </c>
      <c r="AM565" t="s">
        <v>1502</v>
      </c>
      <c r="AN565" t="s">
        <v>1197</v>
      </c>
      <c r="AT565" t="s">
        <v>1510</v>
      </c>
      <c r="BA565" s="10">
        <v>9.36329588</v>
      </c>
      <c r="BB565">
        <v>0</v>
      </c>
    </row>
    <row r="566" spans="1:54" ht="15">
      <c r="A566">
        <v>11592811457</v>
      </c>
      <c r="B566" t="s">
        <v>1568</v>
      </c>
      <c r="C566" t="s">
        <v>1461</v>
      </c>
      <c r="E566" t="s">
        <v>1216</v>
      </c>
      <c r="F566" t="s">
        <v>117</v>
      </c>
      <c r="G566">
        <v>2</v>
      </c>
      <c r="H566" t="s">
        <v>1491</v>
      </c>
      <c r="I566">
        <v>1</v>
      </c>
      <c r="J566">
        <v>1</v>
      </c>
      <c r="K566">
        <v>0</v>
      </c>
      <c r="L566" t="s">
        <v>1550</v>
      </c>
      <c r="M566">
        <f>_xlfn.IFNA(VLOOKUP(L566,'Lookup Tables'!$A$2:$B$8,2,FALSE),"")</f>
        <v>0</v>
      </c>
      <c r="N566" t="s">
        <v>1487</v>
      </c>
      <c r="AB566" s="10">
        <f t="shared" si="24"/>
        <v>0</v>
      </c>
      <c r="AC566" s="10" t="str">
        <f t="shared" si="25"/>
        <v>0 - 9%</v>
      </c>
      <c r="AE566" t="str">
        <f t="shared" si="26"/>
        <v/>
      </c>
      <c r="AF566" t="s">
        <v>1228</v>
      </c>
      <c r="AH566" t="s">
        <v>1489</v>
      </c>
      <c r="AM566" t="s">
        <v>1197</v>
      </c>
      <c r="AN566" t="s">
        <v>1197</v>
      </c>
      <c r="AR566" t="s">
        <v>1479</v>
      </c>
      <c r="BA566" s="10">
        <v>16.88311688</v>
      </c>
      <c r="BB566">
        <v>0</v>
      </c>
    </row>
    <row r="567" spans="1:54" ht="15">
      <c r="A567">
        <v>11592856051</v>
      </c>
      <c r="B567" t="s">
        <v>1570</v>
      </c>
      <c r="C567" t="s">
        <v>1461</v>
      </c>
      <c r="E567" t="s">
        <v>1216</v>
      </c>
      <c r="F567" t="s">
        <v>117</v>
      </c>
      <c r="G567">
        <v>60</v>
      </c>
      <c r="H567" t="s">
        <v>1571</v>
      </c>
      <c r="I567">
        <v>2</v>
      </c>
      <c r="J567">
        <v>1</v>
      </c>
      <c r="K567">
        <v>2</v>
      </c>
      <c r="L567" t="s">
        <v>1550</v>
      </c>
      <c r="M567">
        <f>_xlfn.IFNA(VLOOKUP(L567,'Lookup Tables'!$A$2:$B$8,2,FALSE),"")</f>
        <v>0</v>
      </c>
      <c r="N567" t="s">
        <v>1228</v>
      </c>
      <c r="S567" t="s">
        <v>1476</v>
      </c>
      <c r="T567" t="s">
        <v>1467</v>
      </c>
      <c r="Z567" t="s">
        <v>1477</v>
      </c>
      <c r="AA567">
        <v>10</v>
      </c>
      <c r="AB567" s="10">
        <f t="shared" si="24"/>
        <v>-10</v>
      </c>
      <c r="AC567" s="10" t="str">
        <f t="shared" si="25"/>
        <v>-10 - -1%</v>
      </c>
      <c r="AE567" t="str">
        <f t="shared" si="26"/>
        <v/>
      </c>
      <c r="AF567" t="s">
        <v>1228</v>
      </c>
      <c r="AI567" t="s">
        <v>1500</v>
      </c>
      <c r="AM567" t="s">
        <v>1197</v>
      </c>
      <c r="AN567" t="s">
        <v>1197</v>
      </c>
      <c r="AR567" t="s">
        <v>1479</v>
      </c>
      <c r="BA567" s="10">
        <v>28.9</v>
      </c>
      <c r="BB567">
        <v>0</v>
      </c>
    </row>
    <row r="568" spans="1:54" ht="15">
      <c r="A568">
        <v>11592865516</v>
      </c>
      <c r="B568" t="s">
        <v>1532</v>
      </c>
      <c r="C568" t="s">
        <v>1461</v>
      </c>
      <c r="E568" t="s">
        <v>1216</v>
      </c>
      <c r="F568" t="s">
        <v>122</v>
      </c>
      <c r="G568">
        <v>10</v>
      </c>
      <c r="H568" t="s">
        <v>1491</v>
      </c>
      <c r="I568">
        <v>6</v>
      </c>
      <c r="J568">
        <v>0</v>
      </c>
      <c r="K568">
        <v>0</v>
      </c>
      <c r="L568" t="s">
        <v>1483</v>
      </c>
      <c r="M568">
        <f>_xlfn.IFNA(VLOOKUP(L568,'Lookup Tables'!$A$2:$B$8,2,FALSE),"")</f>
        <v>4</v>
      </c>
      <c r="N568" t="s">
        <v>1228</v>
      </c>
      <c r="P568" t="s">
        <v>1465</v>
      </c>
      <c r="U568" t="s">
        <v>1468</v>
      </c>
      <c r="Z568" t="s">
        <v>1477</v>
      </c>
      <c r="AA568">
        <v>25</v>
      </c>
      <c r="AB568" s="10">
        <f t="shared" si="24"/>
        <v>-25</v>
      </c>
      <c r="AC568" s="10" t="str">
        <f t="shared" si="25"/>
        <v>-30 - -21%</v>
      </c>
      <c r="AE568" t="str">
        <f t="shared" si="26"/>
        <v/>
      </c>
      <c r="AF568" t="s">
        <v>1228</v>
      </c>
      <c r="AH568" t="s">
        <v>1489</v>
      </c>
      <c r="AI568" t="s">
        <v>1500</v>
      </c>
      <c r="AM568" t="s">
        <v>1228</v>
      </c>
      <c r="AN568" t="s">
        <v>1228</v>
      </c>
      <c r="AO568" t="s">
        <v>1522</v>
      </c>
      <c r="AQ568" t="s">
        <v>1496</v>
      </c>
      <c r="AR568" t="s">
        <v>1479</v>
      </c>
      <c r="AS568" t="s">
        <v>1505</v>
      </c>
      <c r="AT568" t="s">
        <v>1510</v>
      </c>
      <c r="AW568" t="s">
        <v>1511</v>
      </c>
      <c r="AX568" t="s">
        <v>1512</v>
      </c>
      <c r="BA568" s="10">
        <v>18.2894029</v>
      </c>
      <c r="BB568">
        <v>0</v>
      </c>
    </row>
    <row r="569" spans="1:54" ht="15">
      <c r="A569">
        <v>11592881597</v>
      </c>
      <c r="B569" t="s">
        <v>1514</v>
      </c>
      <c r="C569" t="s">
        <v>1461</v>
      </c>
      <c r="E569" t="s">
        <v>1216</v>
      </c>
      <c r="G569">
        <v>7</v>
      </c>
      <c r="H569" t="s">
        <v>1491</v>
      </c>
      <c r="I569">
        <v>8</v>
      </c>
      <c r="J569">
        <v>4</v>
      </c>
      <c r="K569">
        <v>0</v>
      </c>
      <c r="L569" t="s">
        <v>1488</v>
      </c>
      <c r="M569" t="str">
        <f>_xlfn.IFNA(VLOOKUP(L569,'Lookup Tables'!$A$2:$B$8,2,FALSE),"")</f>
        <v/>
      </c>
      <c r="N569" t="s">
        <v>1197</v>
      </c>
      <c r="AB569" s="10">
        <f t="shared" si="24"/>
        <v>0</v>
      </c>
      <c r="AC569" s="10" t="str">
        <f t="shared" si="25"/>
        <v>0 - 9%</v>
      </c>
      <c r="AE569" t="str">
        <f t="shared" si="26"/>
        <v/>
      </c>
      <c r="AF569" t="s">
        <v>1228</v>
      </c>
      <c r="AG569" t="s">
        <v>1485</v>
      </c>
      <c r="AH569" t="s">
        <v>1489</v>
      </c>
      <c r="AM569" t="s">
        <v>1197</v>
      </c>
      <c r="AN569" t="s">
        <v>1197</v>
      </c>
      <c r="AY569" t="s">
        <v>1487</v>
      </c>
      <c r="BA569" s="10">
        <v>38.4279476</v>
      </c>
      <c r="BB569">
        <v>0</v>
      </c>
    </row>
    <row r="570" spans="1:54" ht="15">
      <c r="A570">
        <v>11592924623</v>
      </c>
      <c r="B570" t="s">
        <v>1548</v>
      </c>
      <c r="C570" t="s">
        <v>1461</v>
      </c>
      <c r="E570" t="s">
        <v>1216</v>
      </c>
      <c r="F570" t="s">
        <v>117</v>
      </c>
      <c r="G570">
        <v>0</v>
      </c>
      <c r="H570" t="s">
        <v>1497</v>
      </c>
      <c r="I570">
        <v>3</v>
      </c>
      <c r="J570">
        <v>0</v>
      </c>
      <c r="K570">
        <v>0</v>
      </c>
      <c r="L570" t="s">
        <v>1499</v>
      </c>
      <c r="M570">
        <f>_xlfn.IFNA(VLOOKUP(L570,'Lookup Tables'!$A$2:$B$8,2,FALSE),"")</f>
        <v>15</v>
      </c>
      <c r="N570" t="s">
        <v>1197</v>
      </c>
      <c r="AB570" s="10">
        <f t="shared" si="24"/>
        <v>0</v>
      </c>
      <c r="AC570" s="10" t="str">
        <f t="shared" si="25"/>
        <v>0 - 9%</v>
      </c>
      <c r="AE570" t="str">
        <f t="shared" si="26"/>
        <v/>
      </c>
      <c r="AF570" t="s">
        <v>1228</v>
      </c>
      <c r="AI570" t="s">
        <v>1500</v>
      </c>
      <c r="AM570" t="s">
        <v>1197</v>
      </c>
      <c r="AN570" t="s">
        <v>1197</v>
      </c>
      <c r="AQ570" t="s">
        <v>1496</v>
      </c>
      <c r="BA570" s="10">
        <v>3.592814371</v>
      </c>
      <c r="BB570">
        <v>0</v>
      </c>
    </row>
    <row r="571" spans="1:54" ht="15">
      <c r="A571">
        <v>11592929451</v>
      </c>
      <c r="B571" t="s">
        <v>1481</v>
      </c>
      <c r="C571" t="s">
        <v>1461</v>
      </c>
      <c r="E571" t="s">
        <v>1472</v>
      </c>
      <c r="F571" t="s">
        <v>122</v>
      </c>
      <c r="I571">
        <v>5</v>
      </c>
      <c r="J571">
        <v>1</v>
      </c>
      <c r="K571">
        <v>1</v>
      </c>
      <c r="L571" t="s">
        <v>1488</v>
      </c>
      <c r="M571" t="str">
        <f>_xlfn.IFNA(VLOOKUP(L571,'Lookup Tables'!$A$2:$B$8,2,FALSE),"")</f>
        <v/>
      </c>
      <c r="N571" t="s">
        <v>1197</v>
      </c>
      <c r="AB571" s="10">
        <f t="shared" si="24"/>
        <v>0</v>
      </c>
      <c r="AC571" s="10" t="str">
        <f t="shared" si="25"/>
        <v>0 - 9%</v>
      </c>
      <c r="AE571" t="str">
        <f t="shared" si="26"/>
        <v/>
      </c>
      <c r="AL571" t="s">
        <v>1520</v>
      </c>
      <c r="AM571" t="s">
        <v>1197</v>
      </c>
      <c r="AN571" t="s">
        <v>1197</v>
      </c>
      <c r="AT571" t="s">
        <v>1510</v>
      </c>
      <c r="AV571" t="s">
        <v>1480</v>
      </c>
      <c r="BA571" s="10">
        <v>43.40836013</v>
      </c>
      <c r="BB571">
        <v>0</v>
      </c>
    </row>
    <row r="572" spans="1:54" ht="15">
      <c r="A572">
        <v>11592932715</v>
      </c>
      <c r="B572" t="s">
        <v>1548</v>
      </c>
      <c r="C572" t="s">
        <v>1461</v>
      </c>
      <c r="E572" t="s">
        <v>1216</v>
      </c>
      <c r="F572" t="s">
        <v>129</v>
      </c>
      <c r="I572">
        <v>0</v>
      </c>
      <c r="J572">
        <v>2</v>
      </c>
      <c r="K572">
        <v>0</v>
      </c>
      <c r="L572" t="s">
        <v>1499</v>
      </c>
      <c r="M572">
        <f>_xlfn.IFNA(VLOOKUP(L572,'Lookup Tables'!$A$2:$B$8,2,FALSE),"")</f>
        <v>15</v>
      </c>
      <c r="N572" t="s">
        <v>1197</v>
      </c>
      <c r="AB572" s="10">
        <f t="shared" si="24"/>
        <v>0</v>
      </c>
      <c r="AC572" s="10" t="str">
        <f t="shared" si="25"/>
        <v>0 - 9%</v>
      </c>
      <c r="AE572" t="str">
        <f t="shared" si="26"/>
        <v/>
      </c>
      <c r="AF572" t="s">
        <v>1197</v>
      </c>
      <c r="AJ572" t="s">
        <v>1498</v>
      </c>
      <c r="AM572" t="s">
        <v>1502</v>
      </c>
      <c r="AN572" t="s">
        <v>1197</v>
      </c>
      <c r="AQ572" t="s">
        <v>1496</v>
      </c>
      <c r="AS572" t="s">
        <v>1505</v>
      </c>
      <c r="AV572" t="s">
        <v>1480</v>
      </c>
      <c r="BA572" s="10">
        <v>56.12244898</v>
      </c>
      <c r="BB572">
        <v>0</v>
      </c>
    </row>
    <row r="573" spans="1:54" ht="15">
      <c r="A573">
        <v>11592966148</v>
      </c>
      <c r="B573" t="s">
        <v>1621</v>
      </c>
      <c r="C573" t="s">
        <v>1461</v>
      </c>
      <c r="E573" t="s">
        <v>1216</v>
      </c>
      <c r="F573" t="s">
        <v>129</v>
      </c>
      <c r="G573">
        <v>35</v>
      </c>
      <c r="H573" t="s">
        <v>1493</v>
      </c>
      <c r="I573">
        <v>1</v>
      </c>
      <c r="J573">
        <v>0</v>
      </c>
      <c r="K573">
        <v>3</v>
      </c>
      <c r="L573" t="s">
        <v>1488</v>
      </c>
      <c r="M573" t="str">
        <f>_xlfn.IFNA(VLOOKUP(L573,'Lookup Tables'!$A$2:$B$8,2,FALSE),"")</f>
        <v/>
      </c>
      <c r="N573" t="s">
        <v>1228</v>
      </c>
      <c r="O573" t="s">
        <v>1475</v>
      </c>
      <c r="P573" t="s">
        <v>1465</v>
      </c>
      <c r="Q573" t="s">
        <v>1466</v>
      </c>
      <c r="U573" t="s">
        <v>1468</v>
      </c>
      <c r="Z573" t="s">
        <v>1477</v>
      </c>
      <c r="AB573" s="10" t="str">
        <f t="shared" si="24"/>
        <v/>
      </c>
      <c r="AC573" s="10" t="str">
        <f t="shared" si="25"/>
        <v/>
      </c>
      <c r="AE573" t="str">
        <f t="shared" si="26"/>
        <v/>
      </c>
      <c r="AF573" t="s">
        <v>1228</v>
      </c>
      <c r="AH573" t="s">
        <v>1489</v>
      </c>
      <c r="AM573" t="s">
        <v>1197</v>
      </c>
      <c r="AN573" t="s">
        <v>1197</v>
      </c>
      <c r="AP573" t="s">
        <v>1526</v>
      </c>
      <c r="AR573" t="s">
        <v>1479</v>
      </c>
      <c r="AW573" t="s">
        <v>1511</v>
      </c>
      <c r="AY573" t="s">
        <v>1487</v>
      </c>
      <c r="BA573" s="10">
        <v>27.47252747</v>
      </c>
      <c r="BB573">
        <v>0</v>
      </c>
    </row>
    <row r="574" spans="1:54" ht="15">
      <c r="A574">
        <v>11592968029</v>
      </c>
      <c r="B574" t="s">
        <v>1514</v>
      </c>
      <c r="C574" t="s">
        <v>1461</v>
      </c>
      <c r="E574" t="s">
        <v>1216</v>
      </c>
      <c r="F574" t="s">
        <v>117</v>
      </c>
      <c r="G574">
        <v>32</v>
      </c>
      <c r="H574" t="s">
        <v>1493</v>
      </c>
      <c r="I574">
        <v>3</v>
      </c>
      <c r="J574">
        <v>2</v>
      </c>
      <c r="K574">
        <v>0</v>
      </c>
      <c r="L574" t="s">
        <v>1488</v>
      </c>
      <c r="M574" t="str">
        <f>_xlfn.IFNA(VLOOKUP(L574,'Lookup Tables'!$A$2:$B$8,2,FALSE),"")</f>
        <v/>
      </c>
      <c r="N574" t="s">
        <v>1487</v>
      </c>
      <c r="AB574" s="10">
        <f t="shared" si="24"/>
        <v>0</v>
      </c>
      <c r="AC574" s="10" t="str">
        <f t="shared" si="25"/>
        <v>0 - 9%</v>
      </c>
      <c r="AE574" t="str">
        <f t="shared" si="26"/>
        <v/>
      </c>
      <c r="AF574" t="s">
        <v>1228</v>
      </c>
      <c r="AG574" t="s">
        <v>1485</v>
      </c>
      <c r="AM574" t="s">
        <v>1197</v>
      </c>
      <c r="AN574" t="s">
        <v>1487</v>
      </c>
      <c r="AY574" t="s">
        <v>1487</v>
      </c>
      <c r="BA574" s="10">
        <v>15.4676259</v>
      </c>
      <c r="BB574">
        <v>0</v>
      </c>
    </row>
    <row r="575" spans="1:54" ht="15">
      <c r="A575">
        <v>11592974190</v>
      </c>
      <c r="B575" t="s">
        <v>1513</v>
      </c>
      <c r="C575" t="s">
        <v>1461</v>
      </c>
      <c r="E575" t="s">
        <v>1472</v>
      </c>
      <c r="F575" t="s">
        <v>117</v>
      </c>
      <c r="G575">
        <v>100</v>
      </c>
      <c r="H575" t="s">
        <v>1544</v>
      </c>
      <c r="I575">
        <v>0</v>
      </c>
      <c r="J575">
        <v>3</v>
      </c>
      <c r="K575">
        <v>2</v>
      </c>
      <c r="L575" t="s">
        <v>1488</v>
      </c>
      <c r="M575" t="str">
        <f>_xlfn.IFNA(VLOOKUP(L575,'Lookup Tables'!$A$2:$B$8,2,FALSE),"")</f>
        <v/>
      </c>
      <c r="N575" t="s">
        <v>1228</v>
      </c>
      <c r="P575" t="s">
        <v>1465</v>
      </c>
      <c r="S575" t="s">
        <v>1476</v>
      </c>
      <c r="Y575" t="s">
        <v>1519</v>
      </c>
      <c r="Z575" t="s">
        <v>1477</v>
      </c>
      <c r="AA575">
        <v>8</v>
      </c>
      <c r="AB575" s="10">
        <f t="shared" si="24"/>
        <v>-8</v>
      </c>
      <c r="AC575" s="10" t="str">
        <f t="shared" si="25"/>
        <v>-10 - -1%</v>
      </c>
      <c r="AD575">
        <v>1000</v>
      </c>
      <c r="AE575">
        <f t="shared" si="26"/>
        <v>-1000</v>
      </c>
      <c r="AF575" t="s">
        <v>1228</v>
      </c>
      <c r="AH575" t="s">
        <v>1489</v>
      </c>
      <c r="AM575" t="s">
        <v>1197</v>
      </c>
      <c r="AN575" t="s">
        <v>1197</v>
      </c>
      <c r="AP575" t="s">
        <v>1529</v>
      </c>
      <c r="AT575" t="s">
        <v>1510</v>
      </c>
      <c r="BA575" s="10">
        <v>60.24396</v>
      </c>
      <c r="BB575">
        <v>0</v>
      </c>
    </row>
    <row r="576" spans="1:54" ht="15">
      <c r="A576">
        <v>11592988647</v>
      </c>
      <c r="B576" t="s">
        <v>1471</v>
      </c>
      <c r="C576" t="s">
        <v>1461</v>
      </c>
      <c r="E576" t="s">
        <v>1216</v>
      </c>
      <c r="F576" t="s">
        <v>129</v>
      </c>
      <c r="I576">
        <v>2</v>
      </c>
      <c r="J576">
        <v>2</v>
      </c>
      <c r="K576">
        <v>2</v>
      </c>
      <c r="L576" t="s">
        <v>1488</v>
      </c>
      <c r="M576" t="str">
        <f>_xlfn.IFNA(VLOOKUP(L576,'Lookup Tables'!$A$2:$B$8,2,FALSE),"")</f>
        <v/>
      </c>
      <c r="N576" t="s">
        <v>1487</v>
      </c>
      <c r="AB576" s="10">
        <f t="shared" si="24"/>
        <v>0</v>
      </c>
      <c r="AC576" s="10" t="str">
        <f t="shared" si="25"/>
        <v>0 - 9%</v>
      </c>
      <c r="AE576" t="str">
        <f t="shared" si="26"/>
        <v/>
      </c>
      <c r="AF576" t="s">
        <v>1228</v>
      </c>
      <c r="AL576" t="s">
        <v>1623</v>
      </c>
      <c r="AM576" t="s">
        <v>1502</v>
      </c>
      <c r="AN576" t="s">
        <v>1197</v>
      </c>
      <c r="AQ576" t="s">
        <v>1496</v>
      </c>
      <c r="BA576" s="10">
        <v>10.47297297</v>
      </c>
      <c r="BB576">
        <v>0</v>
      </c>
    </row>
    <row r="577" spans="1:54" ht="15">
      <c r="A577">
        <v>11593007551</v>
      </c>
      <c r="B577" t="s">
        <v>1514</v>
      </c>
      <c r="C577" t="s">
        <v>1461</v>
      </c>
      <c r="E577" t="s">
        <v>1472</v>
      </c>
      <c r="F577" t="s">
        <v>117</v>
      </c>
      <c r="G577">
        <v>5</v>
      </c>
      <c r="H577" t="s">
        <v>1491</v>
      </c>
      <c r="I577">
        <v>3</v>
      </c>
      <c r="J577">
        <v>1</v>
      </c>
      <c r="K577">
        <v>0</v>
      </c>
      <c r="L577" t="s">
        <v>1483</v>
      </c>
      <c r="M577">
        <f>_xlfn.IFNA(VLOOKUP(L577,'Lookup Tables'!$A$2:$B$8,2,FALSE),"")</f>
        <v>4</v>
      </c>
      <c r="N577" t="s">
        <v>1228</v>
      </c>
      <c r="O577" t="s">
        <v>1475</v>
      </c>
      <c r="Q577" t="s">
        <v>1466</v>
      </c>
      <c r="S577" t="s">
        <v>1476</v>
      </c>
      <c r="V577" t="s">
        <v>1469</v>
      </c>
      <c r="Z577" t="s">
        <v>1477</v>
      </c>
      <c r="AA577">
        <v>46</v>
      </c>
      <c r="AB577" s="10">
        <f t="shared" si="24"/>
        <v>-46</v>
      </c>
      <c r="AC577" s="10" t="str">
        <f t="shared" si="25"/>
        <v>-50 - -41%</v>
      </c>
      <c r="AD577">
        <v>18806</v>
      </c>
      <c r="AE577">
        <f t="shared" si="26"/>
        <v>-18806</v>
      </c>
      <c r="AF577" t="s">
        <v>1228</v>
      </c>
      <c r="AG577" t="s">
        <v>1485</v>
      </c>
      <c r="AH577" t="s">
        <v>1489</v>
      </c>
      <c r="AM577" t="s">
        <v>1228</v>
      </c>
      <c r="AN577" t="s">
        <v>1197</v>
      </c>
      <c r="AQ577" t="s">
        <v>1496</v>
      </c>
      <c r="AR577" t="s">
        <v>1479</v>
      </c>
      <c r="BA577" s="10">
        <v>8.183222</v>
      </c>
      <c r="BB577">
        <v>0</v>
      </c>
    </row>
    <row r="578" spans="1:54" ht="15">
      <c r="A578">
        <v>11593008979</v>
      </c>
      <c r="B578" t="s">
        <v>1599</v>
      </c>
      <c r="C578" t="s">
        <v>1461</v>
      </c>
      <c r="E578" t="s">
        <v>1216</v>
      </c>
      <c r="F578" t="s">
        <v>129</v>
      </c>
      <c r="G578">
        <v>0</v>
      </c>
      <c r="H578" t="s">
        <v>1497</v>
      </c>
      <c r="L578" t="s">
        <v>1488</v>
      </c>
      <c r="M578" t="str">
        <f>_xlfn.IFNA(VLOOKUP(L578,'Lookup Tables'!$A$2:$B$8,2,FALSE),"")</f>
        <v/>
      </c>
      <c r="N578" t="s">
        <v>1197</v>
      </c>
      <c r="AB578" s="10">
        <f aca="true" t="shared" si="27" ref="AB578:AB641">IF(AND(Z578="Decrease",AA578&lt;&gt;""),-AA578,IF(AND(ISBLANK(AA578),OR(N578="No",N578="Not Sure",Z578="No change")),0,IF(ISBLANK(AA578),"",AA578)))</f>
        <v>0</v>
      </c>
      <c r="AC578" s="10" t="str">
        <f aca="true" t="shared" si="28" ref="AC578:AC641">_xlfn.IFERROR(_XLFN.CONCAT(_xlfn.FLOOR.MATH(AB578,10)," - ",_xlfn.FLOOR.MATH(AB578+10,10)-1,"%"),"")</f>
        <v>0 - 9%</v>
      </c>
      <c r="AE578" t="str">
        <f aca="true" t="shared" si="29" ref="AE578:AE641">IF(ISBLANK(AD578),"",IF(Z578="Decrease",-AD578,AD578))</f>
        <v/>
      </c>
      <c r="AF578" t="s">
        <v>1228</v>
      </c>
      <c r="AH578" t="s">
        <v>1489</v>
      </c>
      <c r="AM578" t="s">
        <v>1197</v>
      </c>
      <c r="AN578" t="s">
        <v>1197</v>
      </c>
      <c r="AP578" t="s">
        <v>1495</v>
      </c>
      <c r="AZ578" t="s">
        <v>1495</v>
      </c>
      <c r="BA578" s="10">
        <v>7.692307692</v>
      </c>
      <c r="BB578">
        <v>0</v>
      </c>
    </row>
    <row r="579" spans="1:54" ht="15">
      <c r="A579">
        <v>11593040766</v>
      </c>
      <c r="B579" t="s">
        <v>1545</v>
      </c>
      <c r="C579" t="s">
        <v>1461</v>
      </c>
      <c r="E579" t="s">
        <v>1216</v>
      </c>
      <c r="G579">
        <v>9</v>
      </c>
      <c r="H579" t="s">
        <v>1491</v>
      </c>
      <c r="I579">
        <v>1</v>
      </c>
      <c r="J579">
        <v>1</v>
      </c>
      <c r="K579">
        <v>0</v>
      </c>
      <c r="L579" t="s">
        <v>1499</v>
      </c>
      <c r="M579">
        <f>_xlfn.IFNA(VLOOKUP(L579,'Lookup Tables'!$A$2:$B$8,2,FALSE),"")</f>
        <v>15</v>
      </c>
      <c r="N579" t="s">
        <v>1197</v>
      </c>
      <c r="AB579" s="10">
        <f t="shared" si="27"/>
        <v>0</v>
      </c>
      <c r="AC579" s="10" t="str">
        <f t="shared" si="28"/>
        <v>0 - 9%</v>
      </c>
      <c r="AE579" t="str">
        <f t="shared" si="29"/>
        <v/>
      </c>
      <c r="AF579" t="s">
        <v>1228</v>
      </c>
      <c r="AG579" t="s">
        <v>1485</v>
      </c>
      <c r="AH579" t="s">
        <v>1489</v>
      </c>
      <c r="AM579" t="s">
        <v>1197</v>
      </c>
      <c r="AN579" t="s">
        <v>1197</v>
      </c>
      <c r="AQ579" t="s">
        <v>1496</v>
      </c>
      <c r="AY579" t="s">
        <v>1487</v>
      </c>
      <c r="BA579" s="10">
        <v>22.76119403</v>
      </c>
      <c r="BB579">
        <v>0</v>
      </c>
    </row>
    <row r="580" spans="1:54" ht="15">
      <c r="A580">
        <v>11593054827</v>
      </c>
      <c r="B580" t="s">
        <v>1621</v>
      </c>
      <c r="C580" t="s">
        <v>1461</v>
      </c>
      <c r="E580" t="s">
        <v>1216</v>
      </c>
      <c r="F580" t="s">
        <v>117</v>
      </c>
      <c r="G580">
        <v>30</v>
      </c>
      <c r="H580" t="s">
        <v>1463</v>
      </c>
      <c r="I580">
        <v>2</v>
      </c>
      <c r="J580">
        <v>1</v>
      </c>
      <c r="K580">
        <v>1</v>
      </c>
      <c r="L580" t="s">
        <v>1474</v>
      </c>
      <c r="M580">
        <f>_xlfn.IFNA(VLOOKUP(L580,'Lookup Tables'!$A$2:$B$8,2,FALSE),"")</f>
        <v>9</v>
      </c>
      <c r="N580" t="s">
        <v>1228</v>
      </c>
      <c r="O580" t="s">
        <v>1475</v>
      </c>
      <c r="P580" t="s">
        <v>1465</v>
      </c>
      <c r="S580" t="s">
        <v>1476</v>
      </c>
      <c r="U580" t="s">
        <v>1468</v>
      </c>
      <c r="Z580" t="s">
        <v>1477</v>
      </c>
      <c r="AA580">
        <v>8</v>
      </c>
      <c r="AB580" s="10">
        <f t="shared" si="27"/>
        <v>-8</v>
      </c>
      <c r="AC580" s="10" t="str">
        <f t="shared" si="28"/>
        <v>-10 - -1%</v>
      </c>
      <c r="AD580">
        <v>2000</v>
      </c>
      <c r="AE580">
        <f t="shared" si="29"/>
        <v>-2000</v>
      </c>
      <c r="AF580" t="s">
        <v>1228</v>
      </c>
      <c r="AG580" t="s">
        <v>1485</v>
      </c>
      <c r="AH580" t="s">
        <v>1489</v>
      </c>
      <c r="AM580" t="s">
        <v>1197</v>
      </c>
      <c r="AN580" t="s">
        <v>1197</v>
      </c>
      <c r="AR580" t="s">
        <v>1479</v>
      </c>
      <c r="AW580" t="s">
        <v>1511</v>
      </c>
      <c r="BA580" s="10">
        <v>12.04410517</v>
      </c>
      <c r="BB580">
        <v>0</v>
      </c>
    </row>
    <row r="581" spans="1:54" ht="15">
      <c r="A581">
        <v>11593071852</v>
      </c>
      <c r="B581" t="s">
        <v>1608</v>
      </c>
      <c r="C581" t="s">
        <v>1461</v>
      </c>
      <c r="E581" t="s">
        <v>1472</v>
      </c>
      <c r="F581" t="s">
        <v>117</v>
      </c>
      <c r="G581">
        <v>35</v>
      </c>
      <c r="H581" t="s">
        <v>1493</v>
      </c>
      <c r="I581">
        <v>3</v>
      </c>
      <c r="J581">
        <v>0</v>
      </c>
      <c r="K581">
        <v>0</v>
      </c>
      <c r="L581" t="s">
        <v>1499</v>
      </c>
      <c r="M581">
        <f>_xlfn.IFNA(VLOOKUP(L581,'Lookup Tables'!$A$2:$B$8,2,FALSE),"")</f>
        <v>15</v>
      </c>
      <c r="N581" t="s">
        <v>1228</v>
      </c>
      <c r="X581" t="s">
        <v>1530</v>
      </c>
      <c r="Z581" t="s">
        <v>1477</v>
      </c>
      <c r="AA581">
        <v>6</v>
      </c>
      <c r="AB581" s="10">
        <f t="shared" si="27"/>
        <v>-6</v>
      </c>
      <c r="AC581" s="10" t="str">
        <f t="shared" si="28"/>
        <v>-10 - -1%</v>
      </c>
      <c r="AD581">
        <v>3224.35</v>
      </c>
      <c r="AE581">
        <f t="shared" si="29"/>
        <v>-3224.35</v>
      </c>
      <c r="AF581" t="s">
        <v>1228</v>
      </c>
      <c r="AI581" t="s">
        <v>1500</v>
      </c>
      <c r="AM581" t="s">
        <v>1197</v>
      </c>
      <c r="AN581" t="s">
        <v>1197</v>
      </c>
      <c r="AU581" t="s">
        <v>1518</v>
      </c>
      <c r="BA581" s="10">
        <v>8.280254777</v>
      </c>
      <c r="BB581">
        <v>0</v>
      </c>
    </row>
    <row r="582" spans="1:54" ht="15">
      <c r="A582">
        <v>11593104024</v>
      </c>
      <c r="B582" t="s">
        <v>1570</v>
      </c>
      <c r="C582" t="s">
        <v>1461</v>
      </c>
      <c r="E582" t="s">
        <v>1216</v>
      </c>
      <c r="F582" t="s">
        <v>117</v>
      </c>
      <c r="G582">
        <v>14</v>
      </c>
      <c r="H582" t="s">
        <v>1482</v>
      </c>
      <c r="I582">
        <v>5</v>
      </c>
      <c r="J582">
        <v>2</v>
      </c>
      <c r="K582">
        <v>0</v>
      </c>
      <c r="L582" t="s">
        <v>1483</v>
      </c>
      <c r="M582">
        <f>_xlfn.IFNA(VLOOKUP(L582,'Lookup Tables'!$A$2:$B$8,2,FALSE),"")</f>
        <v>4</v>
      </c>
      <c r="N582" t="s">
        <v>1228</v>
      </c>
      <c r="O582" t="s">
        <v>1475</v>
      </c>
      <c r="P582" t="s">
        <v>1465</v>
      </c>
      <c r="Q582" t="s">
        <v>1466</v>
      </c>
      <c r="R582" t="s">
        <v>1501</v>
      </c>
      <c r="S582" t="s">
        <v>1476</v>
      </c>
      <c r="T582" t="s">
        <v>1467</v>
      </c>
      <c r="U582" t="s">
        <v>1468</v>
      </c>
      <c r="V582" t="s">
        <v>1469</v>
      </c>
      <c r="Z582" t="s">
        <v>1477</v>
      </c>
      <c r="AA582">
        <v>23</v>
      </c>
      <c r="AB582" s="10">
        <f t="shared" si="27"/>
        <v>-23</v>
      </c>
      <c r="AC582" s="10" t="str">
        <f t="shared" si="28"/>
        <v>-30 - -21%</v>
      </c>
      <c r="AE582" t="str">
        <f t="shared" si="29"/>
        <v/>
      </c>
      <c r="BA582" s="10">
        <v>10.98953378</v>
      </c>
      <c r="BB582">
        <v>0</v>
      </c>
    </row>
    <row r="583" spans="1:54" ht="15">
      <c r="A583">
        <v>11593128861</v>
      </c>
      <c r="B583" t="s">
        <v>1514</v>
      </c>
      <c r="C583" t="s">
        <v>1574</v>
      </c>
      <c r="E583" t="s">
        <v>1216</v>
      </c>
      <c r="F583" t="s">
        <v>122</v>
      </c>
      <c r="G583">
        <v>10</v>
      </c>
      <c r="H583" t="s">
        <v>1491</v>
      </c>
      <c r="I583">
        <v>12</v>
      </c>
      <c r="J583">
        <v>0</v>
      </c>
      <c r="K583">
        <v>0</v>
      </c>
      <c r="L583" t="s">
        <v>1488</v>
      </c>
      <c r="M583" t="str">
        <f>_xlfn.IFNA(VLOOKUP(L583,'Lookup Tables'!$A$2:$B$8,2,FALSE),"")</f>
        <v/>
      </c>
      <c r="N583" t="s">
        <v>1487</v>
      </c>
      <c r="AB583" s="10">
        <f t="shared" si="27"/>
        <v>0</v>
      </c>
      <c r="AC583" s="10" t="str">
        <f t="shared" si="28"/>
        <v>0 - 9%</v>
      </c>
      <c r="AE583" t="str">
        <f t="shared" si="29"/>
        <v/>
      </c>
      <c r="AL583" t="s">
        <v>1520</v>
      </c>
      <c r="AM583" t="s">
        <v>1197</v>
      </c>
      <c r="AN583" t="s">
        <v>1197</v>
      </c>
      <c r="AY583" t="s">
        <v>1487</v>
      </c>
      <c r="BB583">
        <v>0</v>
      </c>
    </row>
    <row r="584" spans="1:54" ht="15">
      <c r="A584">
        <v>11593129778</v>
      </c>
      <c r="B584" t="s">
        <v>1595</v>
      </c>
      <c r="C584" t="s">
        <v>1461</v>
      </c>
      <c r="E584" t="s">
        <v>1216</v>
      </c>
      <c r="F584" t="s">
        <v>117</v>
      </c>
      <c r="G584">
        <v>25</v>
      </c>
      <c r="H584" t="s">
        <v>1463</v>
      </c>
      <c r="I584">
        <v>2</v>
      </c>
      <c r="J584">
        <v>0</v>
      </c>
      <c r="K584">
        <v>0</v>
      </c>
      <c r="L584" t="s">
        <v>1499</v>
      </c>
      <c r="M584">
        <f>_xlfn.IFNA(VLOOKUP(L584,'Lookup Tables'!$A$2:$B$8,2,FALSE),"")</f>
        <v>15</v>
      </c>
      <c r="N584" t="s">
        <v>1487</v>
      </c>
      <c r="AB584" s="10">
        <f t="shared" si="27"/>
        <v>0</v>
      </c>
      <c r="AC584" s="10" t="str">
        <f t="shared" si="28"/>
        <v>0 - 9%</v>
      </c>
      <c r="AE584" t="str">
        <f t="shared" si="29"/>
        <v/>
      </c>
      <c r="AF584" t="s">
        <v>1228</v>
      </c>
      <c r="AG584" t="s">
        <v>1485</v>
      </c>
      <c r="AH584" t="s">
        <v>1489</v>
      </c>
      <c r="AM584" t="s">
        <v>1197</v>
      </c>
      <c r="AN584" t="s">
        <v>1197</v>
      </c>
      <c r="AY584" t="s">
        <v>1487</v>
      </c>
      <c r="BA584" s="10">
        <v>7.344632768</v>
      </c>
      <c r="BB584">
        <v>0</v>
      </c>
    </row>
    <row r="585" spans="1:54" ht="15">
      <c r="A585">
        <v>11593134325</v>
      </c>
      <c r="B585" t="s">
        <v>1570</v>
      </c>
      <c r="C585" t="s">
        <v>1461</v>
      </c>
      <c r="E585" t="s">
        <v>1216</v>
      </c>
      <c r="F585" t="s">
        <v>117</v>
      </c>
      <c r="G585">
        <v>46</v>
      </c>
      <c r="H585" t="s">
        <v>1473</v>
      </c>
      <c r="I585">
        <v>6</v>
      </c>
      <c r="J585">
        <v>0</v>
      </c>
      <c r="K585">
        <v>0</v>
      </c>
      <c r="L585" t="s">
        <v>1488</v>
      </c>
      <c r="M585" t="str">
        <f>_xlfn.IFNA(VLOOKUP(L585,'Lookup Tables'!$A$2:$B$8,2,FALSE),"")</f>
        <v/>
      </c>
      <c r="N585" t="s">
        <v>1228</v>
      </c>
      <c r="O585" t="s">
        <v>1475</v>
      </c>
      <c r="R585" t="s">
        <v>1501</v>
      </c>
      <c r="T585" t="s">
        <v>1467</v>
      </c>
      <c r="Z585" t="s">
        <v>1477</v>
      </c>
      <c r="AA585">
        <v>15</v>
      </c>
      <c r="AB585" s="10">
        <f t="shared" si="27"/>
        <v>-15</v>
      </c>
      <c r="AC585" s="10" t="str">
        <f t="shared" si="28"/>
        <v>-20 - -11%</v>
      </c>
      <c r="AE585" t="str">
        <f t="shared" si="29"/>
        <v/>
      </c>
      <c r="AF585" t="s">
        <v>1228</v>
      </c>
      <c r="AG585" t="s">
        <v>1485</v>
      </c>
      <c r="AH585" t="s">
        <v>1489</v>
      </c>
      <c r="AM585" t="s">
        <v>1197</v>
      </c>
      <c r="AN585" t="s">
        <v>1228</v>
      </c>
      <c r="AO585" t="s">
        <v>1624</v>
      </c>
      <c r="AY585" t="s">
        <v>1487</v>
      </c>
      <c r="BA585" s="10">
        <v>23.59165889</v>
      </c>
      <c r="BB585">
        <v>0</v>
      </c>
    </row>
    <row r="586" spans="1:54" ht="15">
      <c r="A586">
        <v>11593135124</v>
      </c>
      <c r="B586" t="s">
        <v>1514</v>
      </c>
      <c r="C586" t="s">
        <v>1461</v>
      </c>
      <c r="E586" t="s">
        <v>1216</v>
      </c>
      <c r="F586" t="s">
        <v>122</v>
      </c>
      <c r="G586">
        <v>20</v>
      </c>
      <c r="H586" t="s">
        <v>1482</v>
      </c>
      <c r="I586">
        <v>7</v>
      </c>
      <c r="J586">
        <v>1</v>
      </c>
      <c r="K586">
        <v>0</v>
      </c>
      <c r="L586" t="s">
        <v>1483</v>
      </c>
      <c r="M586">
        <f>_xlfn.IFNA(VLOOKUP(L586,'Lookup Tables'!$A$2:$B$8,2,FALSE),"")</f>
        <v>4</v>
      </c>
      <c r="N586" t="s">
        <v>1228</v>
      </c>
      <c r="O586" t="s">
        <v>1475</v>
      </c>
      <c r="Q586" t="s">
        <v>1466</v>
      </c>
      <c r="R586" t="s">
        <v>1501</v>
      </c>
      <c r="S586" t="s">
        <v>1476</v>
      </c>
      <c r="T586" t="s">
        <v>1467</v>
      </c>
      <c r="U586" t="s">
        <v>1468</v>
      </c>
      <c r="Z586" t="s">
        <v>1477</v>
      </c>
      <c r="AA586">
        <v>10</v>
      </c>
      <c r="AB586" s="10">
        <f t="shared" si="27"/>
        <v>-10</v>
      </c>
      <c r="AC586" s="10" t="str">
        <f t="shared" si="28"/>
        <v>-10 - -1%</v>
      </c>
      <c r="AD586">
        <v>10000</v>
      </c>
      <c r="AE586">
        <f t="shared" si="29"/>
        <v>-10000</v>
      </c>
      <c r="AF586" t="s">
        <v>1228</v>
      </c>
      <c r="AG586" t="s">
        <v>1485</v>
      </c>
      <c r="AH586" t="s">
        <v>1489</v>
      </c>
      <c r="AI586" t="s">
        <v>1500</v>
      </c>
      <c r="AM586" t="s">
        <v>1197</v>
      </c>
      <c r="AN586" t="s">
        <v>1228</v>
      </c>
      <c r="AO586" t="s">
        <v>1604</v>
      </c>
      <c r="AR586" t="s">
        <v>1479</v>
      </c>
      <c r="AT586" t="s">
        <v>1510</v>
      </c>
      <c r="AX586" t="s">
        <v>1512</v>
      </c>
      <c r="BA586" s="10">
        <v>19.88968202</v>
      </c>
      <c r="BB586">
        <v>0</v>
      </c>
    </row>
    <row r="587" spans="1:54" ht="15">
      <c r="A587">
        <v>11593184730</v>
      </c>
      <c r="B587" t="s">
        <v>1548</v>
      </c>
      <c r="C587" t="s">
        <v>1517</v>
      </c>
      <c r="E587" t="s">
        <v>1472</v>
      </c>
      <c r="F587" t="s">
        <v>117</v>
      </c>
      <c r="I587">
        <v>2</v>
      </c>
      <c r="J587">
        <v>1</v>
      </c>
      <c r="K587">
        <v>0</v>
      </c>
      <c r="L587" t="s">
        <v>1488</v>
      </c>
      <c r="M587" t="str">
        <f>_xlfn.IFNA(VLOOKUP(L587,'Lookup Tables'!$A$2:$B$8,2,FALSE),"")</f>
        <v/>
      </c>
      <c r="N587" t="s">
        <v>1487</v>
      </c>
      <c r="AB587" s="10">
        <f t="shared" si="27"/>
        <v>0</v>
      </c>
      <c r="AC587" s="10" t="str">
        <f t="shared" si="28"/>
        <v>0 - 9%</v>
      </c>
      <c r="AE587" t="str">
        <f t="shared" si="29"/>
        <v/>
      </c>
      <c r="AF587" t="s">
        <v>1228</v>
      </c>
      <c r="AG587" t="s">
        <v>1485</v>
      </c>
      <c r="AM587" t="s">
        <v>1197</v>
      </c>
      <c r="AN587" t="s">
        <v>1197</v>
      </c>
      <c r="AY587" t="s">
        <v>1487</v>
      </c>
      <c r="BB587">
        <v>0</v>
      </c>
    </row>
    <row r="588" spans="1:54" ht="15">
      <c r="A588">
        <v>11593193684</v>
      </c>
      <c r="B588" t="s">
        <v>1521</v>
      </c>
      <c r="C588" t="s">
        <v>1461</v>
      </c>
      <c r="E588" t="s">
        <v>1216</v>
      </c>
      <c r="F588" t="s">
        <v>117</v>
      </c>
      <c r="G588">
        <v>50</v>
      </c>
      <c r="H588" t="s">
        <v>1473</v>
      </c>
      <c r="I588">
        <v>1</v>
      </c>
      <c r="J588">
        <v>0</v>
      </c>
      <c r="K588">
        <v>1</v>
      </c>
      <c r="L588" t="s">
        <v>1550</v>
      </c>
      <c r="M588">
        <f>_xlfn.IFNA(VLOOKUP(L588,'Lookup Tables'!$A$2:$B$8,2,FALSE),"")</f>
        <v>0</v>
      </c>
      <c r="N588" t="s">
        <v>1487</v>
      </c>
      <c r="AB588" s="10">
        <f t="shared" si="27"/>
        <v>0</v>
      </c>
      <c r="AC588" s="10" t="str">
        <f t="shared" si="28"/>
        <v>0 - 9%</v>
      </c>
      <c r="AE588" t="str">
        <f t="shared" si="29"/>
        <v/>
      </c>
      <c r="AF588" t="s">
        <v>1228</v>
      </c>
      <c r="AH588" t="s">
        <v>1489</v>
      </c>
      <c r="AL588" t="s">
        <v>1515</v>
      </c>
      <c r="AM588" t="s">
        <v>1197</v>
      </c>
      <c r="AN588" t="s">
        <v>1197</v>
      </c>
      <c r="AY588" t="s">
        <v>1487</v>
      </c>
      <c r="BA588" s="10">
        <v>18.34061135</v>
      </c>
      <c r="BB588">
        <v>0</v>
      </c>
    </row>
    <row r="589" spans="1:54" ht="15">
      <c r="A589">
        <v>11593194959</v>
      </c>
      <c r="B589" t="s">
        <v>1532</v>
      </c>
      <c r="C589" t="s">
        <v>1461</v>
      </c>
      <c r="E589" t="s">
        <v>1472</v>
      </c>
      <c r="F589" t="s">
        <v>129</v>
      </c>
      <c r="G589">
        <v>0</v>
      </c>
      <c r="H589" t="s">
        <v>1497</v>
      </c>
      <c r="I589">
        <v>0</v>
      </c>
      <c r="J589">
        <v>1</v>
      </c>
      <c r="K589">
        <v>0</v>
      </c>
      <c r="L589" t="s">
        <v>1488</v>
      </c>
      <c r="M589" t="str">
        <f>_xlfn.IFNA(VLOOKUP(L589,'Lookup Tables'!$A$2:$B$8,2,FALSE),"")</f>
        <v/>
      </c>
      <c r="N589" t="s">
        <v>1197</v>
      </c>
      <c r="AB589" s="10">
        <f t="shared" si="27"/>
        <v>0</v>
      </c>
      <c r="AC589" s="10" t="str">
        <f t="shared" si="28"/>
        <v>0 - 9%</v>
      </c>
      <c r="AE589" t="str">
        <f t="shared" si="29"/>
        <v/>
      </c>
      <c r="AF589" t="s">
        <v>1197</v>
      </c>
      <c r="AJ589" t="s">
        <v>1498</v>
      </c>
      <c r="AM589" t="s">
        <v>1502</v>
      </c>
      <c r="AN589" t="s">
        <v>1197</v>
      </c>
      <c r="AV589" t="s">
        <v>1480</v>
      </c>
      <c r="BA589" s="10">
        <v>27.88097218</v>
      </c>
      <c r="BB589">
        <v>0</v>
      </c>
    </row>
    <row r="590" spans="1:54" ht="15">
      <c r="A590">
        <v>11593226313</v>
      </c>
      <c r="B590" t="s">
        <v>1471</v>
      </c>
      <c r="C590" t="s">
        <v>1517</v>
      </c>
      <c r="E590" t="s">
        <v>1472</v>
      </c>
      <c r="F590" t="s">
        <v>129</v>
      </c>
      <c r="G590">
        <v>1</v>
      </c>
      <c r="H590" t="s">
        <v>1491</v>
      </c>
      <c r="I590">
        <v>3</v>
      </c>
      <c r="J590">
        <v>0</v>
      </c>
      <c r="K590">
        <v>0</v>
      </c>
      <c r="L590" t="s">
        <v>1488</v>
      </c>
      <c r="M590" t="str">
        <f>_xlfn.IFNA(VLOOKUP(L590,'Lookup Tables'!$A$2:$B$8,2,FALSE),"")</f>
        <v/>
      </c>
      <c r="N590" t="s">
        <v>1228</v>
      </c>
      <c r="O590" t="s">
        <v>1475</v>
      </c>
      <c r="Q590" t="s">
        <v>1466</v>
      </c>
      <c r="R590" t="s">
        <v>1501</v>
      </c>
      <c r="S590" t="s">
        <v>1476</v>
      </c>
      <c r="V590" t="s">
        <v>1469</v>
      </c>
      <c r="Z590" t="s">
        <v>1477</v>
      </c>
      <c r="AB590" s="10" t="str">
        <f t="shared" si="27"/>
        <v/>
      </c>
      <c r="AC590" s="10" t="str">
        <f t="shared" si="28"/>
        <v/>
      </c>
      <c r="AD590">
        <v>310.94</v>
      </c>
      <c r="AE590">
        <f t="shared" si="29"/>
        <v>-310.94</v>
      </c>
      <c r="AF590" t="s">
        <v>1228</v>
      </c>
      <c r="AH590" t="s">
        <v>1489</v>
      </c>
      <c r="AM590" t="s">
        <v>1197</v>
      </c>
      <c r="AN590" t="s">
        <v>1487</v>
      </c>
      <c r="AR590" t="s">
        <v>1479</v>
      </c>
      <c r="AS590" t="s">
        <v>1505</v>
      </c>
      <c r="AV590" t="s">
        <v>1480</v>
      </c>
      <c r="BA590" s="10">
        <v>15.20943</v>
      </c>
      <c r="BB590">
        <v>0</v>
      </c>
    </row>
    <row r="591" spans="1:54" ht="15">
      <c r="A591">
        <v>11593279183</v>
      </c>
      <c r="B591" t="s">
        <v>1521</v>
      </c>
      <c r="C591" t="s">
        <v>1461</v>
      </c>
      <c r="E591" t="s">
        <v>1216</v>
      </c>
      <c r="F591" t="s">
        <v>117</v>
      </c>
      <c r="G591">
        <v>31</v>
      </c>
      <c r="H591" t="s">
        <v>1493</v>
      </c>
      <c r="I591">
        <v>4</v>
      </c>
      <c r="J591">
        <v>0</v>
      </c>
      <c r="K591">
        <v>2</v>
      </c>
      <c r="L591" t="s">
        <v>1464</v>
      </c>
      <c r="M591">
        <f>_xlfn.IFNA(VLOOKUP(L591,'Lookup Tables'!$A$2:$B$8,2,FALSE),"")</f>
        <v>1</v>
      </c>
      <c r="N591" t="s">
        <v>1228</v>
      </c>
      <c r="Q591" t="s">
        <v>1466</v>
      </c>
      <c r="R591" t="s">
        <v>1501</v>
      </c>
      <c r="Z591" t="s">
        <v>1477</v>
      </c>
      <c r="AA591">
        <v>11</v>
      </c>
      <c r="AB591" s="10">
        <f t="shared" si="27"/>
        <v>-11</v>
      </c>
      <c r="AC591" s="10" t="str">
        <f t="shared" si="28"/>
        <v>-20 - -11%</v>
      </c>
      <c r="AD591">
        <v>8000</v>
      </c>
      <c r="AE591">
        <f t="shared" si="29"/>
        <v>-8000</v>
      </c>
      <c r="AF591" t="s">
        <v>1228</v>
      </c>
      <c r="AH591" t="s">
        <v>1489</v>
      </c>
      <c r="AM591" t="s">
        <v>1197</v>
      </c>
      <c r="AN591" t="s">
        <v>1197</v>
      </c>
      <c r="AQ591" t="s">
        <v>1496</v>
      </c>
      <c r="AR591" t="s">
        <v>1479</v>
      </c>
      <c r="AS591" t="s">
        <v>1505</v>
      </c>
      <c r="AU591" t="s">
        <v>1518</v>
      </c>
      <c r="BA591" s="10">
        <v>39.73799127</v>
      </c>
      <c r="BB591">
        <v>0</v>
      </c>
    </row>
    <row r="592" spans="1:54" ht="15">
      <c r="A592">
        <v>11593290767</v>
      </c>
      <c r="B592" t="s">
        <v>1535</v>
      </c>
      <c r="C592" t="s">
        <v>1461</v>
      </c>
      <c r="E592" t="s">
        <v>1216</v>
      </c>
      <c r="F592" t="s">
        <v>117</v>
      </c>
      <c r="G592">
        <v>10</v>
      </c>
      <c r="H592" t="s">
        <v>1491</v>
      </c>
      <c r="I592">
        <v>2</v>
      </c>
      <c r="J592">
        <v>0</v>
      </c>
      <c r="K592">
        <v>2</v>
      </c>
      <c r="L592" t="s">
        <v>1488</v>
      </c>
      <c r="M592" t="str">
        <f>_xlfn.IFNA(VLOOKUP(L592,'Lookup Tables'!$A$2:$B$8,2,FALSE),"")</f>
        <v/>
      </c>
      <c r="N592" t="s">
        <v>1487</v>
      </c>
      <c r="AB592" s="10">
        <f t="shared" si="27"/>
        <v>0</v>
      </c>
      <c r="AC592" s="10" t="str">
        <f t="shared" si="28"/>
        <v>0 - 9%</v>
      </c>
      <c r="AE592" t="str">
        <f t="shared" si="29"/>
        <v/>
      </c>
      <c r="AF592" t="s">
        <v>1228</v>
      </c>
      <c r="AH592" t="s">
        <v>1489</v>
      </c>
      <c r="AI592" t="s">
        <v>1500</v>
      </c>
      <c r="AM592" t="s">
        <v>1502</v>
      </c>
      <c r="AN592" t="s">
        <v>1197</v>
      </c>
      <c r="AY592" t="s">
        <v>1487</v>
      </c>
      <c r="BA592" s="10">
        <v>33.8358459</v>
      </c>
      <c r="BB592">
        <v>0</v>
      </c>
    </row>
    <row r="593" spans="1:54" ht="15">
      <c r="A593">
        <v>11593290783</v>
      </c>
      <c r="B593" t="s">
        <v>1599</v>
      </c>
      <c r="C593" t="s">
        <v>1461</v>
      </c>
      <c r="E593" t="s">
        <v>1216</v>
      </c>
      <c r="F593" t="s">
        <v>129</v>
      </c>
      <c r="G593">
        <v>18</v>
      </c>
      <c r="H593" t="s">
        <v>1482</v>
      </c>
      <c r="I593">
        <v>1</v>
      </c>
      <c r="J593">
        <v>0</v>
      </c>
      <c r="K593">
        <v>0</v>
      </c>
      <c r="L593" t="s">
        <v>1488</v>
      </c>
      <c r="M593" t="str">
        <f>_xlfn.IFNA(VLOOKUP(L593,'Lookup Tables'!$A$2:$B$8,2,FALSE),"")</f>
        <v/>
      </c>
      <c r="N593" t="s">
        <v>1487</v>
      </c>
      <c r="AB593" s="10">
        <f t="shared" si="27"/>
        <v>0</v>
      </c>
      <c r="AC593" s="10" t="str">
        <f t="shared" si="28"/>
        <v>0 - 9%</v>
      </c>
      <c r="AE593" t="str">
        <f t="shared" si="29"/>
        <v/>
      </c>
      <c r="AL593" t="s">
        <v>1507</v>
      </c>
      <c r="AM593" t="s">
        <v>1197</v>
      </c>
      <c r="AN593" t="s">
        <v>1197</v>
      </c>
      <c r="AP593" t="s">
        <v>1495</v>
      </c>
      <c r="AY593" t="s">
        <v>1487</v>
      </c>
      <c r="BA593" s="10">
        <v>7.851239669</v>
      </c>
      <c r="BB593">
        <v>0</v>
      </c>
    </row>
    <row r="594" spans="1:54" ht="15">
      <c r="A594">
        <v>11593315231</v>
      </c>
      <c r="B594" t="s">
        <v>1621</v>
      </c>
      <c r="C594" t="s">
        <v>1504</v>
      </c>
      <c r="E594" t="s">
        <v>1216</v>
      </c>
      <c r="F594" t="s">
        <v>144</v>
      </c>
      <c r="G594">
        <v>10</v>
      </c>
      <c r="H594" t="s">
        <v>1491</v>
      </c>
      <c r="I594">
        <v>25</v>
      </c>
      <c r="J594">
        <v>0</v>
      </c>
      <c r="K594">
        <v>0</v>
      </c>
      <c r="L594" t="s">
        <v>1483</v>
      </c>
      <c r="M594">
        <f>_xlfn.IFNA(VLOOKUP(L594,'Lookup Tables'!$A$2:$B$8,2,FALSE),"")</f>
        <v>4</v>
      </c>
      <c r="N594" t="s">
        <v>1487</v>
      </c>
      <c r="AB594" s="10">
        <f t="shared" si="27"/>
        <v>0</v>
      </c>
      <c r="AC594" s="10" t="str">
        <f t="shared" si="28"/>
        <v>0 - 9%</v>
      </c>
      <c r="AE594" t="str">
        <f t="shared" si="29"/>
        <v/>
      </c>
      <c r="AF594" t="s">
        <v>1228</v>
      </c>
      <c r="AI594" t="s">
        <v>1500</v>
      </c>
      <c r="AM594" t="s">
        <v>1197</v>
      </c>
      <c r="AN594" t="s">
        <v>1487</v>
      </c>
      <c r="AY594" t="s">
        <v>1487</v>
      </c>
      <c r="BB594">
        <v>0</v>
      </c>
    </row>
    <row r="595" spans="1:54" ht="15">
      <c r="A595">
        <v>11593345858</v>
      </c>
      <c r="B595" t="s">
        <v>1545</v>
      </c>
      <c r="C595" t="s">
        <v>1461</v>
      </c>
      <c r="E595" t="s">
        <v>1216</v>
      </c>
      <c r="F595" t="s">
        <v>117</v>
      </c>
      <c r="G595">
        <v>35</v>
      </c>
      <c r="H595" t="s">
        <v>1493</v>
      </c>
      <c r="I595">
        <v>4</v>
      </c>
      <c r="J595">
        <v>0</v>
      </c>
      <c r="K595">
        <v>0</v>
      </c>
      <c r="L595" t="s">
        <v>1499</v>
      </c>
      <c r="M595">
        <f>_xlfn.IFNA(VLOOKUP(L595,'Lookup Tables'!$A$2:$B$8,2,FALSE),"")</f>
        <v>15</v>
      </c>
      <c r="N595" t="s">
        <v>1487</v>
      </c>
      <c r="AB595" s="10">
        <f t="shared" si="27"/>
        <v>0</v>
      </c>
      <c r="AC595" s="10" t="str">
        <f t="shared" si="28"/>
        <v>0 - 9%</v>
      </c>
      <c r="AE595" t="str">
        <f t="shared" si="29"/>
        <v/>
      </c>
      <c r="AF595" t="s">
        <v>1228</v>
      </c>
      <c r="AG595" t="s">
        <v>1485</v>
      </c>
      <c r="AM595" t="s">
        <v>1197</v>
      </c>
      <c r="AN595" t="s">
        <v>1197</v>
      </c>
      <c r="AY595" t="s">
        <v>1487</v>
      </c>
      <c r="BA595" s="10">
        <v>17.46203905</v>
      </c>
      <c r="BB595">
        <v>0</v>
      </c>
    </row>
    <row r="596" spans="1:54" ht="15">
      <c r="A596">
        <v>11593369311</v>
      </c>
      <c r="B596" t="s">
        <v>1546</v>
      </c>
      <c r="C596" t="s">
        <v>1517</v>
      </c>
      <c r="E596" t="s">
        <v>1216</v>
      </c>
      <c r="F596" t="s">
        <v>117</v>
      </c>
      <c r="G596">
        <v>3</v>
      </c>
      <c r="H596" t="s">
        <v>1491</v>
      </c>
      <c r="I596">
        <v>0</v>
      </c>
      <c r="J596">
        <v>2</v>
      </c>
      <c r="K596">
        <v>2</v>
      </c>
      <c r="L596" t="s">
        <v>1483</v>
      </c>
      <c r="M596">
        <f>_xlfn.IFNA(VLOOKUP(L596,'Lookup Tables'!$A$2:$B$8,2,FALSE),"")</f>
        <v>4</v>
      </c>
      <c r="N596" t="s">
        <v>1228</v>
      </c>
      <c r="P596" t="s">
        <v>1465</v>
      </c>
      <c r="R596" t="s">
        <v>1501</v>
      </c>
      <c r="S596" t="s">
        <v>1476</v>
      </c>
      <c r="T596" t="s">
        <v>1467</v>
      </c>
      <c r="V596" t="s">
        <v>1469</v>
      </c>
      <c r="Z596" t="s">
        <v>1477</v>
      </c>
      <c r="AA596">
        <v>5</v>
      </c>
      <c r="AB596" s="10">
        <f t="shared" si="27"/>
        <v>-5</v>
      </c>
      <c r="AC596" s="10" t="str">
        <f t="shared" si="28"/>
        <v>-10 - -1%</v>
      </c>
      <c r="AD596">
        <v>461.59</v>
      </c>
      <c r="AE596">
        <f t="shared" si="29"/>
        <v>-461.59</v>
      </c>
      <c r="AF596" t="s">
        <v>1228</v>
      </c>
      <c r="AG596" t="s">
        <v>1485</v>
      </c>
      <c r="AH596" t="s">
        <v>1489</v>
      </c>
      <c r="AM596" t="s">
        <v>1228</v>
      </c>
      <c r="AN596" t="s">
        <v>1228</v>
      </c>
      <c r="AO596" t="s">
        <v>1494</v>
      </c>
      <c r="AQ596" t="s">
        <v>1496</v>
      </c>
      <c r="AR596" t="s">
        <v>1479</v>
      </c>
      <c r="AS596" t="s">
        <v>1505</v>
      </c>
      <c r="AT596" t="s">
        <v>1510</v>
      </c>
      <c r="AU596" t="s">
        <v>1518</v>
      </c>
      <c r="AV596" t="s">
        <v>1480</v>
      </c>
      <c r="AW596" t="s">
        <v>1511</v>
      </c>
      <c r="AX596" t="s">
        <v>1512</v>
      </c>
      <c r="BA596" s="10">
        <v>27.10407</v>
      </c>
      <c r="BB596">
        <v>0</v>
      </c>
    </row>
    <row r="597" spans="1:54" ht="15">
      <c r="A597">
        <v>11593375972</v>
      </c>
      <c r="B597" t="s">
        <v>1620</v>
      </c>
      <c r="C597" t="s">
        <v>1461</v>
      </c>
      <c r="E597" t="s">
        <v>1216</v>
      </c>
      <c r="F597" t="s">
        <v>117</v>
      </c>
      <c r="G597">
        <v>35</v>
      </c>
      <c r="H597" t="s">
        <v>1493</v>
      </c>
      <c r="I597">
        <v>0</v>
      </c>
      <c r="J597">
        <v>3</v>
      </c>
      <c r="K597">
        <v>2</v>
      </c>
      <c r="L597" t="s">
        <v>1499</v>
      </c>
      <c r="M597">
        <f>_xlfn.IFNA(VLOOKUP(L597,'Lookup Tables'!$A$2:$B$8,2,FALSE),"")</f>
        <v>15</v>
      </c>
      <c r="N597" t="s">
        <v>1197</v>
      </c>
      <c r="AB597" s="10">
        <f t="shared" si="27"/>
        <v>0</v>
      </c>
      <c r="AC597" s="10" t="str">
        <f t="shared" si="28"/>
        <v>0 - 9%</v>
      </c>
      <c r="AE597" t="str">
        <f t="shared" si="29"/>
        <v/>
      </c>
      <c r="AF597" t="s">
        <v>1228</v>
      </c>
      <c r="AH597" t="s">
        <v>1489</v>
      </c>
      <c r="AM597" t="s">
        <v>1197</v>
      </c>
      <c r="AN597" t="s">
        <v>1197</v>
      </c>
      <c r="AP597" t="s">
        <v>1495</v>
      </c>
      <c r="AY597" t="s">
        <v>1487</v>
      </c>
      <c r="BA597" s="10">
        <v>19.7693575</v>
      </c>
      <c r="BB597">
        <v>0</v>
      </c>
    </row>
    <row r="598" spans="1:54" ht="15">
      <c r="A598">
        <v>11593424538</v>
      </c>
      <c r="B598" t="s">
        <v>1532</v>
      </c>
      <c r="C598" t="s">
        <v>1461</v>
      </c>
      <c r="E598" t="s">
        <v>1216</v>
      </c>
      <c r="F598" t="s">
        <v>117</v>
      </c>
      <c r="G598">
        <v>39</v>
      </c>
      <c r="H598" t="s">
        <v>1493</v>
      </c>
      <c r="I598">
        <v>7</v>
      </c>
      <c r="J598">
        <v>0</v>
      </c>
      <c r="K598">
        <v>0</v>
      </c>
      <c r="L598" t="s">
        <v>1483</v>
      </c>
      <c r="M598">
        <f>_xlfn.IFNA(VLOOKUP(L598,'Lookup Tables'!$A$2:$B$8,2,FALSE),"")</f>
        <v>4</v>
      </c>
      <c r="N598" t="s">
        <v>1197</v>
      </c>
      <c r="AB598" s="10">
        <f t="shared" si="27"/>
        <v>0</v>
      </c>
      <c r="AC598" s="10" t="str">
        <f t="shared" si="28"/>
        <v>0 - 9%</v>
      </c>
      <c r="AE598" t="str">
        <f t="shared" si="29"/>
        <v/>
      </c>
      <c r="AF598" t="s">
        <v>1228</v>
      </c>
      <c r="AH598" t="s">
        <v>1489</v>
      </c>
      <c r="AL598" t="s">
        <v>1569</v>
      </c>
      <c r="AM598" t="s">
        <v>1197</v>
      </c>
      <c r="AN598" t="s">
        <v>1197</v>
      </c>
      <c r="AP598" t="s">
        <v>1543</v>
      </c>
      <c r="AQ598" t="s">
        <v>1496</v>
      </c>
      <c r="AR598" t="s">
        <v>1479</v>
      </c>
      <c r="AV598" t="s">
        <v>1480</v>
      </c>
      <c r="BA598" s="10">
        <v>21.348315</v>
      </c>
      <c r="BB598">
        <v>0</v>
      </c>
    </row>
    <row r="599" spans="1:54" ht="15">
      <c r="A599">
        <v>11593467764</v>
      </c>
      <c r="B599" t="s">
        <v>1481</v>
      </c>
      <c r="C599" t="s">
        <v>1461</v>
      </c>
      <c r="E599" t="s">
        <v>1216</v>
      </c>
      <c r="F599" t="s">
        <v>117</v>
      </c>
      <c r="G599">
        <v>22</v>
      </c>
      <c r="H599" t="s">
        <v>1463</v>
      </c>
      <c r="I599">
        <v>3</v>
      </c>
      <c r="J599">
        <v>0</v>
      </c>
      <c r="K599">
        <v>1</v>
      </c>
      <c r="L599" t="s">
        <v>1464</v>
      </c>
      <c r="M599">
        <f>_xlfn.IFNA(VLOOKUP(L599,'Lookup Tables'!$A$2:$B$8,2,FALSE),"")</f>
        <v>1</v>
      </c>
      <c r="N599" t="s">
        <v>1228</v>
      </c>
      <c r="O599" t="s">
        <v>1475</v>
      </c>
      <c r="P599" t="s">
        <v>1465</v>
      </c>
      <c r="Q599" t="s">
        <v>1466</v>
      </c>
      <c r="R599" t="s">
        <v>1501</v>
      </c>
      <c r="S599" t="s">
        <v>1476</v>
      </c>
      <c r="T599" t="s">
        <v>1467</v>
      </c>
      <c r="Z599" t="s">
        <v>1470</v>
      </c>
      <c r="AA599">
        <v>6</v>
      </c>
      <c r="AB599" s="10">
        <f t="shared" si="27"/>
        <v>6</v>
      </c>
      <c r="AC599" s="10" t="str">
        <f t="shared" si="28"/>
        <v>0 - 9%</v>
      </c>
      <c r="AD599">
        <v>1804.97</v>
      </c>
      <c r="AE599">
        <f t="shared" si="29"/>
        <v>1804.97</v>
      </c>
      <c r="AF599" t="s">
        <v>1228</v>
      </c>
      <c r="AL599" t="s">
        <v>1515</v>
      </c>
      <c r="AM599" t="s">
        <v>1197</v>
      </c>
      <c r="AN599" t="s">
        <v>1197</v>
      </c>
      <c r="AO599" t="s">
        <v>1495</v>
      </c>
      <c r="AP599" t="s">
        <v>1495</v>
      </c>
      <c r="AT599" t="s">
        <v>1510</v>
      </c>
      <c r="BA599" s="10">
        <v>20.07759457</v>
      </c>
      <c r="BB599">
        <v>0</v>
      </c>
    </row>
    <row r="600" spans="1:54" ht="15">
      <c r="A600">
        <v>11593472120</v>
      </c>
      <c r="B600" t="s">
        <v>1594</v>
      </c>
      <c r="C600" t="s">
        <v>1461</v>
      </c>
      <c r="E600" t="s">
        <v>1472</v>
      </c>
      <c r="F600" t="s">
        <v>117</v>
      </c>
      <c r="G600">
        <v>10</v>
      </c>
      <c r="H600" t="s">
        <v>1491</v>
      </c>
      <c r="I600">
        <v>2</v>
      </c>
      <c r="J600">
        <v>0</v>
      </c>
      <c r="K600">
        <v>0</v>
      </c>
      <c r="L600" t="s">
        <v>1464</v>
      </c>
      <c r="M600">
        <f>_xlfn.IFNA(VLOOKUP(L600,'Lookup Tables'!$A$2:$B$8,2,FALSE),"")</f>
        <v>1</v>
      </c>
      <c r="N600" t="s">
        <v>1487</v>
      </c>
      <c r="AB600" s="10">
        <f t="shared" si="27"/>
        <v>0</v>
      </c>
      <c r="AC600" s="10" t="str">
        <f t="shared" si="28"/>
        <v>0 - 9%</v>
      </c>
      <c r="AE600" t="str">
        <f t="shared" si="29"/>
        <v/>
      </c>
      <c r="AF600" t="s">
        <v>1228</v>
      </c>
      <c r="AH600" t="s">
        <v>1489</v>
      </c>
      <c r="AM600" t="s">
        <v>1197</v>
      </c>
      <c r="AN600" t="s">
        <v>1197</v>
      </c>
      <c r="AU600" t="s">
        <v>1518</v>
      </c>
      <c r="BA600" s="10">
        <v>12.685993</v>
      </c>
      <c r="BB600">
        <v>0</v>
      </c>
    </row>
    <row r="601" spans="1:54" ht="15">
      <c r="A601">
        <v>11593491257</v>
      </c>
      <c r="B601" t="s">
        <v>1513</v>
      </c>
      <c r="C601" t="s">
        <v>1461</v>
      </c>
      <c r="E601" t="s">
        <v>1472</v>
      </c>
      <c r="F601" t="s">
        <v>129</v>
      </c>
      <c r="G601">
        <v>0</v>
      </c>
      <c r="H601" t="s">
        <v>1497</v>
      </c>
      <c r="I601">
        <v>4</v>
      </c>
      <c r="J601">
        <v>0</v>
      </c>
      <c r="K601">
        <v>0</v>
      </c>
      <c r="L601" t="s">
        <v>1499</v>
      </c>
      <c r="M601">
        <f>_xlfn.IFNA(VLOOKUP(L601,'Lookup Tables'!$A$2:$B$8,2,FALSE),"")</f>
        <v>15</v>
      </c>
      <c r="N601" t="s">
        <v>1228</v>
      </c>
      <c r="Q601" t="s">
        <v>1466</v>
      </c>
      <c r="R601" t="s">
        <v>1501</v>
      </c>
      <c r="U601" t="s">
        <v>1468</v>
      </c>
      <c r="Z601" t="s">
        <v>1523</v>
      </c>
      <c r="AA601">
        <v>0</v>
      </c>
      <c r="AB601" s="10">
        <f t="shared" si="27"/>
        <v>0</v>
      </c>
      <c r="AC601" s="10" t="str">
        <f t="shared" si="28"/>
        <v>0 - 9%</v>
      </c>
      <c r="AD601">
        <v>0</v>
      </c>
      <c r="AE601">
        <f t="shared" si="29"/>
        <v>0</v>
      </c>
      <c r="AF601" t="s">
        <v>1197</v>
      </c>
      <c r="AJ601" t="s">
        <v>1498</v>
      </c>
      <c r="AM601" t="s">
        <v>1502</v>
      </c>
      <c r="AN601" t="s">
        <v>1228</v>
      </c>
      <c r="AO601" t="s">
        <v>1531</v>
      </c>
      <c r="AR601" t="s">
        <v>1479</v>
      </c>
      <c r="AS601" t="s">
        <v>1505</v>
      </c>
      <c r="AT601" t="s">
        <v>1510</v>
      </c>
      <c r="AU601" t="s">
        <v>1518</v>
      </c>
      <c r="AV601" t="s">
        <v>1480</v>
      </c>
      <c r="BA601" s="10">
        <v>56.860939</v>
      </c>
      <c r="BB601">
        <v>0</v>
      </c>
    </row>
    <row r="602" spans="1:54" ht="15">
      <c r="A602">
        <v>11593498677</v>
      </c>
      <c r="B602" t="s">
        <v>1621</v>
      </c>
      <c r="C602" t="s">
        <v>1461</v>
      </c>
      <c r="E602" t="s">
        <v>1472</v>
      </c>
      <c r="F602" t="s">
        <v>117</v>
      </c>
      <c r="G602">
        <v>15</v>
      </c>
      <c r="H602" t="s">
        <v>1482</v>
      </c>
      <c r="I602">
        <v>2</v>
      </c>
      <c r="J602">
        <v>1</v>
      </c>
      <c r="K602">
        <v>0</v>
      </c>
      <c r="L602" t="s">
        <v>1488</v>
      </c>
      <c r="M602" t="str">
        <f>_xlfn.IFNA(VLOOKUP(L602,'Lookup Tables'!$A$2:$B$8,2,FALSE),"")</f>
        <v/>
      </c>
      <c r="N602" t="s">
        <v>1487</v>
      </c>
      <c r="AB602" s="10">
        <f t="shared" si="27"/>
        <v>0</v>
      </c>
      <c r="AC602" s="10" t="str">
        <f t="shared" si="28"/>
        <v>0 - 9%</v>
      </c>
      <c r="AE602" t="str">
        <f t="shared" si="29"/>
        <v/>
      </c>
      <c r="AF602" t="s">
        <v>1228</v>
      </c>
      <c r="AH602" t="s">
        <v>1489</v>
      </c>
      <c r="AM602" t="s">
        <v>1197</v>
      </c>
      <c r="AN602" t="s">
        <v>1197</v>
      </c>
      <c r="AT602" t="s">
        <v>1510</v>
      </c>
      <c r="BA602" s="10">
        <v>10.75396825</v>
      </c>
      <c r="BB602">
        <v>0</v>
      </c>
    </row>
    <row r="603" spans="1:54" ht="15">
      <c r="A603">
        <v>11593526138</v>
      </c>
      <c r="B603" t="s">
        <v>1621</v>
      </c>
      <c r="C603" t="s">
        <v>1504</v>
      </c>
      <c r="E603" t="s">
        <v>1216</v>
      </c>
      <c r="F603" t="s">
        <v>144</v>
      </c>
      <c r="G603">
        <v>13</v>
      </c>
      <c r="H603" t="s">
        <v>1482</v>
      </c>
      <c r="I603">
        <v>40</v>
      </c>
      <c r="J603">
        <v>0</v>
      </c>
      <c r="K603">
        <v>0</v>
      </c>
      <c r="L603" t="s">
        <v>1483</v>
      </c>
      <c r="M603">
        <f>_xlfn.IFNA(VLOOKUP(L603,'Lookup Tables'!$A$2:$B$8,2,FALSE),"")</f>
        <v>4</v>
      </c>
      <c r="N603" t="s">
        <v>1228</v>
      </c>
      <c r="O603" t="s">
        <v>1475</v>
      </c>
      <c r="P603" t="s">
        <v>1465</v>
      </c>
      <c r="Q603" t="s">
        <v>1466</v>
      </c>
      <c r="R603" t="s">
        <v>1501</v>
      </c>
      <c r="S603" t="s">
        <v>1476</v>
      </c>
      <c r="T603" t="s">
        <v>1467</v>
      </c>
      <c r="U603" t="s">
        <v>1468</v>
      </c>
      <c r="V603" t="s">
        <v>1469</v>
      </c>
      <c r="Z603" t="s">
        <v>1477</v>
      </c>
      <c r="AA603">
        <v>15</v>
      </c>
      <c r="AB603" s="10">
        <f t="shared" si="27"/>
        <v>-15</v>
      </c>
      <c r="AC603" s="10" t="str">
        <f t="shared" si="28"/>
        <v>-20 - -11%</v>
      </c>
      <c r="AD603">
        <v>40000</v>
      </c>
      <c r="AE603">
        <f t="shared" si="29"/>
        <v>-40000</v>
      </c>
      <c r="AF603" t="s">
        <v>1228</v>
      </c>
      <c r="AG603" t="s">
        <v>1485</v>
      </c>
      <c r="AI603" t="s">
        <v>1500</v>
      </c>
      <c r="AM603" t="s">
        <v>1197</v>
      </c>
      <c r="AN603" t="s">
        <v>1197</v>
      </c>
      <c r="AT603" t="s">
        <v>1510</v>
      </c>
      <c r="AV603" t="s">
        <v>1480</v>
      </c>
      <c r="BB603">
        <v>0</v>
      </c>
    </row>
    <row r="604" spans="1:54" ht="15">
      <c r="A604">
        <v>11593599837</v>
      </c>
      <c r="B604" t="s">
        <v>1532</v>
      </c>
      <c r="C604" t="s">
        <v>1461</v>
      </c>
      <c r="E604" t="s">
        <v>1472</v>
      </c>
      <c r="F604" t="s">
        <v>129</v>
      </c>
      <c r="G604">
        <v>0</v>
      </c>
      <c r="H604" t="s">
        <v>1497</v>
      </c>
      <c r="I604">
        <v>1</v>
      </c>
      <c r="J604">
        <v>0</v>
      </c>
      <c r="K604">
        <v>0</v>
      </c>
      <c r="L604" t="s">
        <v>1483</v>
      </c>
      <c r="M604">
        <f>_xlfn.IFNA(VLOOKUP(L604,'Lookup Tables'!$A$2:$B$8,2,FALSE),"")</f>
        <v>4</v>
      </c>
      <c r="N604" t="s">
        <v>1228</v>
      </c>
      <c r="Q604" t="s">
        <v>1466</v>
      </c>
      <c r="Z604" t="s">
        <v>1523</v>
      </c>
      <c r="AA604">
        <v>0</v>
      </c>
      <c r="AB604" s="10">
        <f t="shared" si="27"/>
        <v>0</v>
      </c>
      <c r="AC604" s="10" t="str">
        <f t="shared" si="28"/>
        <v>0 - 9%</v>
      </c>
      <c r="AD604">
        <v>0</v>
      </c>
      <c r="AE604">
        <f t="shared" si="29"/>
        <v>0</v>
      </c>
      <c r="AF604" t="s">
        <v>1197</v>
      </c>
      <c r="AJ604" t="s">
        <v>1498</v>
      </c>
      <c r="AM604" t="s">
        <v>1502</v>
      </c>
      <c r="AN604" t="s">
        <v>1197</v>
      </c>
      <c r="AS604" t="s">
        <v>1505</v>
      </c>
      <c r="AT604" t="s">
        <v>1510</v>
      </c>
      <c r="AW604" t="s">
        <v>1511</v>
      </c>
      <c r="AX604" t="s">
        <v>1512</v>
      </c>
      <c r="BA604" s="10">
        <v>14.20912</v>
      </c>
      <c r="BB604">
        <v>0</v>
      </c>
    </row>
    <row r="605" spans="1:54" ht="15">
      <c r="A605">
        <v>11593635470</v>
      </c>
      <c r="B605" t="s">
        <v>1570</v>
      </c>
      <c r="C605" t="s">
        <v>1461</v>
      </c>
      <c r="E605" t="s">
        <v>1216</v>
      </c>
      <c r="F605" t="s">
        <v>117</v>
      </c>
      <c r="G605">
        <v>13</v>
      </c>
      <c r="H605" t="s">
        <v>1482</v>
      </c>
      <c r="I605">
        <v>1</v>
      </c>
      <c r="J605">
        <v>1</v>
      </c>
      <c r="K605">
        <v>1</v>
      </c>
      <c r="L605" t="s">
        <v>1499</v>
      </c>
      <c r="M605">
        <f>_xlfn.IFNA(VLOOKUP(L605,'Lookup Tables'!$A$2:$B$8,2,FALSE),"")</f>
        <v>15</v>
      </c>
      <c r="N605" t="s">
        <v>1228</v>
      </c>
      <c r="R605" t="s">
        <v>1501</v>
      </c>
      <c r="S605" t="s">
        <v>1476</v>
      </c>
      <c r="T605" t="s">
        <v>1467</v>
      </c>
      <c r="Z605" t="s">
        <v>1523</v>
      </c>
      <c r="AA605">
        <v>0</v>
      </c>
      <c r="AB605" s="10">
        <f t="shared" si="27"/>
        <v>0</v>
      </c>
      <c r="AC605" s="10" t="str">
        <f t="shared" si="28"/>
        <v>0 - 9%</v>
      </c>
      <c r="AD605">
        <v>0</v>
      </c>
      <c r="AE605">
        <f t="shared" si="29"/>
        <v>0</v>
      </c>
      <c r="AF605" t="s">
        <v>1228</v>
      </c>
      <c r="AH605" t="s">
        <v>1489</v>
      </c>
      <c r="AL605" t="s">
        <v>1525</v>
      </c>
      <c r="AM605" t="s">
        <v>1197</v>
      </c>
      <c r="AN605" t="s">
        <v>1197</v>
      </c>
      <c r="AW605" t="s">
        <v>1511</v>
      </c>
      <c r="AX605" t="s">
        <v>1512</v>
      </c>
      <c r="BA605" s="10">
        <v>28.66242038</v>
      </c>
      <c r="BB605">
        <v>0</v>
      </c>
    </row>
    <row r="606" spans="1:54" ht="15">
      <c r="A606">
        <v>11593660546</v>
      </c>
      <c r="B606" t="s">
        <v>1506</v>
      </c>
      <c r="C606" t="s">
        <v>1504</v>
      </c>
      <c r="E606" t="s">
        <v>1216</v>
      </c>
      <c r="F606" t="s">
        <v>144</v>
      </c>
      <c r="G606">
        <v>30</v>
      </c>
      <c r="H606" t="s">
        <v>1463</v>
      </c>
      <c r="I606">
        <v>15</v>
      </c>
      <c r="J606">
        <v>2</v>
      </c>
      <c r="K606">
        <v>0</v>
      </c>
      <c r="L606" t="s">
        <v>1478</v>
      </c>
      <c r="M606" t="str">
        <f>_xlfn.IFNA(VLOOKUP(L606,'Lookup Tables'!$A$2:$B$8,2,FALSE),"")</f>
        <v/>
      </c>
      <c r="N606" t="s">
        <v>1228</v>
      </c>
      <c r="O606" t="s">
        <v>1475</v>
      </c>
      <c r="S606" t="s">
        <v>1476</v>
      </c>
      <c r="T606" t="s">
        <v>1467</v>
      </c>
      <c r="U606" t="s">
        <v>1468</v>
      </c>
      <c r="Z606" t="s">
        <v>1477</v>
      </c>
      <c r="AA606">
        <v>10</v>
      </c>
      <c r="AB606" s="10">
        <f t="shared" si="27"/>
        <v>-10</v>
      </c>
      <c r="AC606" s="10" t="str">
        <f t="shared" si="28"/>
        <v>-10 - -1%</v>
      </c>
      <c r="AD606">
        <v>25000</v>
      </c>
      <c r="AE606">
        <f t="shared" si="29"/>
        <v>-25000</v>
      </c>
      <c r="AF606" t="s">
        <v>1228</v>
      </c>
      <c r="AH606" t="s">
        <v>1489</v>
      </c>
      <c r="AM606" t="s">
        <v>1197</v>
      </c>
      <c r="AN606" t="s">
        <v>1228</v>
      </c>
      <c r="AQ606" t="s">
        <v>1496</v>
      </c>
      <c r="AR606" t="s">
        <v>1479</v>
      </c>
      <c r="AS606" t="s">
        <v>1505</v>
      </c>
      <c r="AT606" t="s">
        <v>1510</v>
      </c>
      <c r="AU606" t="s">
        <v>1518</v>
      </c>
      <c r="AV606" t="s">
        <v>1480</v>
      </c>
      <c r="AW606" t="s">
        <v>1511</v>
      </c>
      <c r="AX606" t="s">
        <v>1512</v>
      </c>
      <c r="BB606">
        <v>0</v>
      </c>
    </row>
    <row r="607" spans="1:54" ht="15">
      <c r="A607">
        <v>11593682418</v>
      </c>
      <c r="B607" t="s">
        <v>1570</v>
      </c>
      <c r="C607" t="s">
        <v>1461</v>
      </c>
      <c r="E607" t="s">
        <v>1492</v>
      </c>
      <c r="G607">
        <v>5</v>
      </c>
      <c r="H607" t="s">
        <v>1491</v>
      </c>
      <c r="I607">
        <v>5</v>
      </c>
      <c r="J607">
        <v>0</v>
      </c>
      <c r="K607">
        <v>0</v>
      </c>
      <c r="L607" t="s">
        <v>1478</v>
      </c>
      <c r="M607" t="str">
        <f>_xlfn.IFNA(VLOOKUP(L607,'Lookup Tables'!$A$2:$B$8,2,FALSE),"")</f>
        <v/>
      </c>
      <c r="N607" t="s">
        <v>1197</v>
      </c>
      <c r="AB607" s="10">
        <f t="shared" si="27"/>
        <v>0</v>
      </c>
      <c r="AC607" s="10" t="str">
        <f t="shared" si="28"/>
        <v>0 - 9%</v>
      </c>
      <c r="AE607" t="str">
        <f t="shared" si="29"/>
        <v/>
      </c>
      <c r="AF607" t="s">
        <v>1228</v>
      </c>
      <c r="AG607" t="s">
        <v>1485</v>
      </c>
      <c r="AH607" t="s">
        <v>1489</v>
      </c>
      <c r="AI607" t="s">
        <v>1500</v>
      </c>
      <c r="AM607" t="s">
        <v>1197</v>
      </c>
      <c r="AN607" t="s">
        <v>1197</v>
      </c>
      <c r="AY607" t="s">
        <v>1487</v>
      </c>
      <c r="BA607" s="10">
        <v>18.55335402</v>
      </c>
      <c r="BB607">
        <v>0</v>
      </c>
    </row>
    <row r="608" spans="1:54" ht="15">
      <c r="A608">
        <v>11593724175</v>
      </c>
      <c r="B608" t="s">
        <v>1521</v>
      </c>
      <c r="C608" t="s">
        <v>1461</v>
      </c>
      <c r="E608" t="s">
        <v>1472</v>
      </c>
      <c r="F608" t="s">
        <v>117</v>
      </c>
      <c r="G608">
        <v>30</v>
      </c>
      <c r="H608" t="s">
        <v>1463</v>
      </c>
      <c r="I608">
        <v>3</v>
      </c>
      <c r="J608">
        <v>0</v>
      </c>
      <c r="K608">
        <v>0</v>
      </c>
      <c r="L608" t="s">
        <v>1499</v>
      </c>
      <c r="M608">
        <f>_xlfn.IFNA(VLOOKUP(L608,'Lookup Tables'!$A$2:$B$8,2,FALSE),"")</f>
        <v>15</v>
      </c>
      <c r="N608" t="s">
        <v>1197</v>
      </c>
      <c r="AB608" s="10">
        <f t="shared" si="27"/>
        <v>0</v>
      </c>
      <c r="AC608" s="10" t="str">
        <f t="shared" si="28"/>
        <v>0 - 9%</v>
      </c>
      <c r="AE608" t="str">
        <f t="shared" si="29"/>
        <v/>
      </c>
      <c r="AF608" t="s">
        <v>1197</v>
      </c>
      <c r="AJ608" t="s">
        <v>1498</v>
      </c>
      <c r="AN608" t="s">
        <v>1197</v>
      </c>
      <c r="AZ608" t="s">
        <v>1495</v>
      </c>
      <c r="BA608" s="10">
        <v>27.97797798</v>
      </c>
      <c r="BB608">
        <v>0</v>
      </c>
    </row>
    <row r="609" spans="1:54" ht="15">
      <c r="A609">
        <v>11593764273</v>
      </c>
      <c r="B609" t="s">
        <v>1521</v>
      </c>
      <c r="C609" t="s">
        <v>1461</v>
      </c>
      <c r="E609" t="s">
        <v>1216</v>
      </c>
      <c r="F609" t="s">
        <v>117</v>
      </c>
      <c r="G609">
        <v>20</v>
      </c>
      <c r="H609" t="s">
        <v>1482</v>
      </c>
      <c r="I609">
        <v>4</v>
      </c>
      <c r="J609">
        <v>4</v>
      </c>
      <c r="K609">
        <v>0</v>
      </c>
      <c r="L609" t="s">
        <v>1499</v>
      </c>
      <c r="M609">
        <f>_xlfn.IFNA(VLOOKUP(L609,'Lookup Tables'!$A$2:$B$8,2,FALSE),"")</f>
        <v>15</v>
      </c>
      <c r="N609" t="s">
        <v>1197</v>
      </c>
      <c r="AB609" s="10">
        <f t="shared" si="27"/>
        <v>0</v>
      </c>
      <c r="AC609" s="10" t="str">
        <f t="shared" si="28"/>
        <v>0 - 9%</v>
      </c>
      <c r="AE609" t="str">
        <f t="shared" si="29"/>
        <v/>
      </c>
      <c r="AF609" t="s">
        <v>1197</v>
      </c>
      <c r="AJ609" t="s">
        <v>1498</v>
      </c>
      <c r="AM609" t="s">
        <v>1502</v>
      </c>
      <c r="AN609" t="s">
        <v>1197</v>
      </c>
      <c r="AT609" t="s">
        <v>1510</v>
      </c>
      <c r="BA609" s="10">
        <v>15.6407669</v>
      </c>
      <c r="BB609">
        <v>0</v>
      </c>
    </row>
    <row r="610" spans="1:54" ht="15">
      <c r="A610">
        <v>11593767503</v>
      </c>
      <c r="B610" t="s">
        <v>1581</v>
      </c>
      <c r="C610" t="s">
        <v>1461</v>
      </c>
      <c r="E610" t="s">
        <v>1492</v>
      </c>
      <c r="F610" t="s">
        <v>129</v>
      </c>
      <c r="G610">
        <v>5</v>
      </c>
      <c r="H610" t="s">
        <v>1491</v>
      </c>
      <c r="I610">
        <v>1</v>
      </c>
      <c r="J610">
        <v>1</v>
      </c>
      <c r="K610">
        <v>1</v>
      </c>
      <c r="L610" t="s">
        <v>1488</v>
      </c>
      <c r="M610" t="str">
        <f>_xlfn.IFNA(VLOOKUP(L610,'Lookup Tables'!$A$2:$B$8,2,FALSE),"")</f>
        <v/>
      </c>
      <c r="N610" t="s">
        <v>1228</v>
      </c>
      <c r="Y610" t="s">
        <v>1519</v>
      </c>
      <c r="Z610" t="s">
        <v>1523</v>
      </c>
      <c r="AA610">
        <v>0</v>
      </c>
      <c r="AB610" s="10">
        <f t="shared" si="27"/>
        <v>0</v>
      </c>
      <c r="AC610" s="10" t="str">
        <f t="shared" si="28"/>
        <v>0 - 9%</v>
      </c>
      <c r="AD610">
        <v>0</v>
      </c>
      <c r="AE610">
        <f t="shared" si="29"/>
        <v>0</v>
      </c>
      <c r="AF610" t="s">
        <v>1228</v>
      </c>
      <c r="AH610" t="s">
        <v>1489</v>
      </c>
      <c r="AM610" t="s">
        <v>1197</v>
      </c>
      <c r="AN610" t="s">
        <v>1197</v>
      </c>
      <c r="AY610" t="s">
        <v>1487</v>
      </c>
      <c r="BA610" s="10">
        <v>12.66511</v>
      </c>
      <c r="BB610">
        <v>0</v>
      </c>
    </row>
    <row r="611" spans="1:54" ht="15">
      <c r="A611">
        <v>11593797211</v>
      </c>
      <c r="B611" t="s">
        <v>1521</v>
      </c>
      <c r="C611" t="s">
        <v>1461</v>
      </c>
      <c r="E611" t="s">
        <v>1216</v>
      </c>
      <c r="F611" t="s">
        <v>129</v>
      </c>
      <c r="G611">
        <v>5</v>
      </c>
      <c r="H611" t="s">
        <v>1491</v>
      </c>
      <c r="I611">
        <v>2</v>
      </c>
      <c r="J611">
        <v>1</v>
      </c>
      <c r="K611">
        <v>1</v>
      </c>
      <c r="L611" t="s">
        <v>1488</v>
      </c>
      <c r="M611" t="str">
        <f>_xlfn.IFNA(VLOOKUP(L611,'Lookup Tables'!$A$2:$B$8,2,FALSE),"")</f>
        <v/>
      </c>
      <c r="N611" t="s">
        <v>1197</v>
      </c>
      <c r="AB611" s="10">
        <f t="shared" si="27"/>
        <v>0</v>
      </c>
      <c r="AC611" s="10" t="str">
        <f t="shared" si="28"/>
        <v>0 - 9%</v>
      </c>
      <c r="AE611" t="str">
        <f t="shared" si="29"/>
        <v/>
      </c>
      <c r="AF611" t="s">
        <v>1228</v>
      </c>
      <c r="AH611" t="s">
        <v>1489</v>
      </c>
      <c r="AM611" t="s">
        <v>1197</v>
      </c>
      <c r="AN611" t="s">
        <v>1197</v>
      </c>
      <c r="AZ611" t="s">
        <v>1495</v>
      </c>
      <c r="BA611" s="10">
        <v>25.82781457</v>
      </c>
      <c r="BB611">
        <v>0</v>
      </c>
    </row>
    <row r="612" spans="1:54" ht="15">
      <c r="A612">
        <v>11593805755</v>
      </c>
      <c r="B612" t="s">
        <v>1608</v>
      </c>
      <c r="C612" t="s">
        <v>1461</v>
      </c>
      <c r="E612" t="s">
        <v>1472</v>
      </c>
      <c r="F612" t="s">
        <v>129</v>
      </c>
      <c r="G612">
        <v>2</v>
      </c>
      <c r="H612" t="s">
        <v>1491</v>
      </c>
      <c r="I612">
        <v>0</v>
      </c>
      <c r="J612">
        <v>2</v>
      </c>
      <c r="K612">
        <v>1</v>
      </c>
      <c r="L612" t="s">
        <v>1488</v>
      </c>
      <c r="M612" t="str">
        <f>_xlfn.IFNA(VLOOKUP(L612,'Lookup Tables'!$A$2:$B$8,2,FALSE),"")</f>
        <v/>
      </c>
      <c r="N612" t="s">
        <v>1228</v>
      </c>
      <c r="X612" t="s">
        <v>1530</v>
      </c>
      <c r="Z612" t="s">
        <v>1477</v>
      </c>
      <c r="AA612">
        <v>12</v>
      </c>
      <c r="AB612" s="10">
        <f t="shared" si="27"/>
        <v>-12</v>
      </c>
      <c r="AC612" s="10" t="str">
        <f t="shared" si="28"/>
        <v>-20 - -11%</v>
      </c>
      <c r="AD612">
        <v>283.79</v>
      </c>
      <c r="AE612">
        <f t="shared" si="29"/>
        <v>-283.79</v>
      </c>
      <c r="AF612" t="s">
        <v>1228</v>
      </c>
      <c r="AH612" t="s">
        <v>1489</v>
      </c>
      <c r="AM612" t="s">
        <v>1197</v>
      </c>
      <c r="AN612" t="s">
        <v>1197</v>
      </c>
      <c r="AY612" t="s">
        <v>1487</v>
      </c>
      <c r="BA612" s="10">
        <v>45.2685422</v>
      </c>
      <c r="BB612">
        <v>0</v>
      </c>
    </row>
    <row r="613" spans="1:54" ht="15">
      <c r="A613">
        <v>11593840403</v>
      </c>
      <c r="B613" t="s">
        <v>1521</v>
      </c>
      <c r="C613" t="s">
        <v>1461</v>
      </c>
      <c r="E613" t="s">
        <v>1216</v>
      </c>
      <c r="F613" t="s">
        <v>117</v>
      </c>
      <c r="G613">
        <v>24</v>
      </c>
      <c r="H613" t="s">
        <v>1463</v>
      </c>
      <c r="I613">
        <v>4</v>
      </c>
      <c r="J613">
        <v>1</v>
      </c>
      <c r="K613">
        <v>0</v>
      </c>
      <c r="L613" t="s">
        <v>1499</v>
      </c>
      <c r="M613">
        <f>_xlfn.IFNA(VLOOKUP(L613,'Lookup Tables'!$A$2:$B$8,2,FALSE),"")</f>
        <v>15</v>
      </c>
      <c r="N613" t="s">
        <v>1197</v>
      </c>
      <c r="AB613" s="10">
        <f t="shared" si="27"/>
        <v>0</v>
      </c>
      <c r="AC613" s="10" t="str">
        <f t="shared" si="28"/>
        <v>0 - 9%</v>
      </c>
      <c r="AE613" t="str">
        <f t="shared" si="29"/>
        <v/>
      </c>
      <c r="AF613" t="s">
        <v>1228</v>
      </c>
      <c r="AH613" t="s">
        <v>1489</v>
      </c>
      <c r="AM613" t="s">
        <v>1197</v>
      </c>
      <c r="AN613" t="s">
        <v>1197</v>
      </c>
      <c r="AZ613" t="s">
        <v>1495</v>
      </c>
      <c r="BA613" s="10">
        <v>27.5737941</v>
      </c>
      <c r="BB613">
        <v>0</v>
      </c>
    </row>
    <row r="614" spans="1:54" ht="15">
      <c r="A614">
        <v>11593842764</v>
      </c>
      <c r="B614" t="s">
        <v>1575</v>
      </c>
      <c r="C614" t="s">
        <v>1461</v>
      </c>
      <c r="E614" t="s">
        <v>1216</v>
      </c>
      <c r="F614" t="s">
        <v>117</v>
      </c>
      <c r="G614">
        <v>20</v>
      </c>
      <c r="H614" t="s">
        <v>1482</v>
      </c>
      <c r="I614">
        <v>2</v>
      </c>
      <c r="J614">
        <v>0</v>
      </c>
      <c r="K614">
        <v>0</v>
      </c>
      <c r="L614" t="s">
        <v>1488</v>
      </c>
      <c r="M614" t="str">
        <f>_xlfn.IFNA(VLOOKUP(L614,'Lookup Tables'!$A$2:$B$8,2,FALSE),"")</f>
        <v/>
      </c>
      <c r="N614" t="s">
        <v>1228</v>
      </c>
      <c r="O614" t="s">
        <v>1475</v>
      </c>
      <c r="R614" t="s">
        <v>1501</v>
      </c>
      <c r="S614" t="s">
        <v>1476</v>
      </c>
      <c r="Z614" t="s">
        <v>1477</v>
      </c>
      <c r="AA614">
        <v>25</v>
      </c>
      <c r="AB614" s="10">
        <f t="shared" si="27"/>
        <v>-25</v>
      </c>
      <c r="AC614" s="10" t="str">
        <f t="shared" si="28"/>
        <v>-30 - -21%</v>
      </c>
      <c r="AD614">
        <v>6000</v>
      </c>
      <c r="AE614">
        <f t="shared" si="29"/>
        <v>-6000</v>
      </c>
      <c r="AF614" t="s">
        <v>1228</v>
      </c>
      <c r="AH614" t="s">
        <v>1489</v>
      </c>
      <c r="AM614" t="s">
        <v>1197</v>
      </c>
      <c r="AN614" t="s">
        <v>1487</v>
      </c>
      <c r="AY614" t="s">
        <v>1487</v>
      </c>
      <c r="BA614" s="10">
        <v>14.98586239</v>
      </c>
      <c r="BB614">
        <v>0</v>
      </c>
    </row>
    <row r="615" spans="1:54" ht="15">
      <c r="A615">
        <v>11593854107</v>
      </c>
      <c r="B615" t="s">
        <v>1599</v>
      </c>
      <c r="C615" t="s">
        <v>1461</v>
      </c>
      <c r="E615" t="s">
        <v>1216</v>
      </c>
      <c r="F615" t="s">
        <v>117</v>
      </c>
      <c r="G615">
        <v>19</v>
      </c>
      <c r="H615" t="s">
        <v>1482</v>
      </c>
      <c r="I615">
        <v>3</v>
      </c>
      <c r="J615">
        <v>0</v>
      </c>
      <c r="K615">
        <v>0</v>
      </c>
      <c r="L615" t="s">
        <v>1499</v>
      </c>
      <c r="M615">
        <f>_xlfn.IFNA(VLOOKUP(L615,'Lookup Tables'!$A$2:$B$8,2,FALSE),"")</f>
        <v>15</v>
      </c>
      <c r="N615" t="s">
        <v>1197</v>
      </c>
      <c r="AB615" s="10">
        <f t="shared" si="27"/>
        <v>0</v>
      </c>
      <c r="AC615" s="10" t="str">
        <f t="shared" si="28"/>
        <v>0 - 9%</v>
      </c>
      <c r="AE615" t="str">
        <f t="shared" si="29"/>
        <v/>
      </c>
      <c r="AF615" t="s">
        <v>1228</v>
      </c>
      <c r="AH615" t="s">
        <v>1489</v>
      </c>
      <c r="AI615" t="s">
        <v>1500</v>
      </c>
      <c r="AM615" t="s">
        <v>1197</v>
      </c>
      <c r="AN615" t="s">
        <v>1197</v>
      </c>
      <c r="AZ615" t="s">
        <v>1495</v>
      </c>
      <c r="BA615" s="10">
        <v>19.43099274</v>
      </c>
      <c r="BB615">
        <v>0</v>
      </c>
    </row>
    <row r="616" spans="1:54" ht="15">
      <c r="A616">
        <v>11593860799</v>
      </c>
      <c r="B616" t="s">
        <v>1595</v>
      </c>
      <c r="C616" t="s">
        <v>1461</v>
      </c>
      <c r="E616" t="s">
        <v>1216</v>
      </c>
      <c r="F616" t="s">
        <v>117</v>
      </c>
      <c r="G616">
        <v>35</v>
      </c>
      <c r="H616" t="s">
        <v>1493</v>
      </c>
      <c r="I616">
        <v>3</v>
      </c>
      <c r="J616">
        <v>1</v>
      </c>
      <c r="K616">
        <v>0</v>
      </c>
      <c r="L616" t="s">
        <v>1499</v>
      </c>
      <c r="M616">
        <f>_xlfn.IFNA(VLOOKUP(L616,'Lookup Tables'!$A$2:$B$8,2,FALSE),"")</f>
        <v>15</v>
      </c>
      <c r="N616" t="s">
        <v>1197</v>
      </c>
      <c r="AB616" s="10">
        <f t="shared" si="27"/>
        <v>0</v>
      </c>
      <c r="AC616" s="10" t="str">
        <f t="shared" si="28"/>
        <v>0 - 9%</v>
      </c>
      <c r="AE616" t="str">
        <f t="shared" si="29"/>
        <v/>
      </c>
      <c r="AF616" t="s">
        <v>1228</v>
      </c>
      <c r="AI616" t="s">
        <v>1500</v>
      </c>
      <c r="AM616" t="s">
        <v>1197</v>
      </c>
      <c r="AN616" t="s">
        <v>1197</v>
      </c>
      <c r="AY616" t="s">
        <v>1487</v>
      </c>
      <c r="BA616" s="10">
        <v>11.8226601</v>
      </c>
      <c r="BB616">
        <v>0</v>
      </c>
    </row>
    <row r="617" spans="1:54" ht="15">
      <c r="A617">
        <v>11593905855</v>
      </c>
      <c r="B617" t="s">
        <v>1481</v>
      </c>
      <c r="C617" t="s">
        <v>1461</v>
      </c>
      <c r="E617" t="s">
        <v>1472</v>
      </c>
      <c r="F617" t="s">
        <v>117</v>
      </c>
      <c r="G617">
        <v>10</v>
      </c>
      <c r="H617" t="s">
        <v>1491</v>
      </c>
      <c r="I617">
        <v>1</v>
      </c>
      <c r="J617">
        <v>0</v>
      </c>
      <c r="K617">
        <v>1</v>
      </c>
      <c r="L617" t="s">
        <v>1483</v>
      </c>
      <c r="M617">
        <f>_xlfn.IFNA(VLOOKUP(L617,'Lookup Tables'!$A$2:$B$8,2,FALSE),"")</f>
        <v>4</v>
      </c>
      <c r="N617" t="s">
        <v>1228</v>
      </c>
      <c r="O617" t="s">
        <v>1475</v>
      </c>
      <c r="P617" t="s">
        <v>1465</v>
      </c>
      <c r="Q617" t="s">
        <v>1466</v>
      </c>
      <c r="R617" t="s">
        <v>1501</v>
      </c>
      <c r="S617" t="s">
        <v>1476</v>
      </c>
      <c r="T617" t="s">
        <v>1467</v>
      </c>
      <c r="U617" t="s">
        <v>1468</v>
      </c>
      <c r="V617" t="s">
        <v>1469</v>
      </c>
      <c r="Z617" t="s">
        <v>1523</v>
      </c>
      <c r="AA617">
        <v>0</v>
      </c>
      <c r="AB617" s="10">
        <f t="shared" si="27"/>
        <v>0</v>
      </c>
      <c r="AC617" s="10" t="str">
        <f t="shared" si="28"/>
        <v>0 - 9%</v>
      </c>
      <c r="AD617">
        <v>0</v>
      </c>
      <c r="AE617">
        <f t="shared" si="29"/>
        <v>0</v>
      </c>
      <c r="AL617" t="s">
        <v>1569</v>
      </c>
      <c r="AM617" t="s">
        <v>1197</v>
      </c>
      <c r="AN617" t="s">
        <v>1197</v>
      </c>
      <c r="AR617" t="s">
        <v>1479</v>
      </c>
      <c r="AV617" t="s">
        <v>1480</v>
      </c>
      <c r="BA617" s="10">
        <v>48.38709677</v>
      </c>
      <c r="BB617">
        <v>0</v>
      </c>
    </row>
    <row r="618" spans="1:54" ht="15">
      <c r="A618">
        <v>11594033420</v>
      </c>
      <c r="B618" t="s">
        <v>1559</v>
      </c>
      <c r="C618" t="s">
        <v>1461</v>
      </c>
      <c r="E618" t="s">
        <v>1216</v>
      </c>
      <c r="F618" t="s">
        <v>129</v>
      </c>
      <c r="G618">
        <v>43</v>
      </c>
      <c r="H618" t="s">
        <v>1473</v>
      </c>
      <c r="I618">
        <v>0</v>
      </c>
      <c r="J618">
        <v>2</v>
      </c>
      <c r="K618">
        <v>1</v>
      </c>
      <c r="L618" t="s">
        <v>1499</v>
      </c>
      <c r="M618">
        <f>_xlfn.IFNA(VLOOKUP(L618,'Lookup Tables'!$A$2:$B$8,2,FALSE),"")</f>
        <v>15</v>
      </c>
      <c r="N618" t="s">
        <v>1487</v>
      </c>
      <c r="AB618" s="10">
        <f t="shared" si="27"/>
        <v>0</v>
      </c>
      <c r="AC618" s="10" t="str">
        <f t="shared" si="28"/>
        <v>0 - 9%</v>
      </c>
      <c r="AE618" t="str">
        <f t="shared" si="29"/>
        <v/>
      </c>
      <c r="AF618" t="s">
        <v>1197</v>
      </c>
      <c r="AJ618" t="s">
        <v>1498</v>
      </c>
      <c r="AM618" t="s">
        <v>1502</v>
      </c>
      <c r="AN618" t="s">
        <v>1197</v>
      </c>
      <c r="AP618" t="s">
        <v>1495</v>
      </c>
      <c r="AZ618" t="s">
        <v>1495</v>
      </c>
      <c r="BA618" s="10">
        <v>0</v>
      </c>
      <c r="BB618">
        <v>0</v>
      </c>
    </row>
    <row r="619" spans="1:54" ht="15">
      <c r="A619">
        <v>11594260676</v>
      </c>
      <c r="B619" t="s">
        <v>1521</v>
      </c>
      <c r="C619" t="s">
        <v>1461</v>
      </c>
      <c r="E619" t="s">
        <v>1472</v>
      </c>
      <c r="F619" t="s">
        <v>117</v>
      </c>
      <c r="G619">
        <v>1</v>
      </c>
      <c r="H619" t="s">
        <v>1491</v>
      </c>
      <c r="I619">
        <v>0</v>
      </c>
      <c r="J619">
        <v>5</v>
      </c>
      <c r="K619">
        <v>0</v>
      </c>
      <c r="L619" t="s">
        <v>1488</v>
      </c>
      <c r="M619" t="str">
        <f>_xlfn.IFNA(VLOOKUP(L619,'Lookup Tables'!$A$2:$B$8,2,FALSE),"")</f>
        <v/>
      </c>
      <c r="N619" t="s">
        <v>1487</v>
      </c>
      <c r="AB619" s="10">
        <f t="shared" si="27"/>
        <v>0</v>
      </c>
      <c r="AC619" s="10" t="str">
        <f t="shared" si="28"/>
        <v>0 - 9%</v>
      </c>
      <c r="AE619" t="str">
        <f t="shared" si="29"/>
        <v/>
      </c>
      <c r="AF619" t="s">
        <v>1228</v>
      </c>
      <c r="AH619" t="s">
        <v>1489</v>
      </c>
      <c r="AM619" t="s">
        <v>1197</v>
      </c>
      <c r="AN619" t="s">
        <v>1197</v>
      </c>
      <c r="AY619" t="s">
        <v>1487</v>
      </c>
      <c r="BB619">
        <v>0</v>
      </c>
    </row>
    <row r="620" spans="1:54" ht="15">
      <c r="A620">
        <v>11594381285</v>
      </c>
      <c r="B620" t="s">
        <v>1563</v>
      </c>
      <c r="C620" t="s">
        <v>1461</v>
      </c>
      <c r="E620" t="s">
        <v>1472</v>
      </c>
      <c r="F620" t="s">
        <v>117</v>
      </c>
      <c r="G620">
        <v>0</v>
      </c>
      <c r="H620" t="s">
        <v>1497</v>
      </c>
      <c r="I620">
        <v>0</v>
      </c>
      <c r="J620">
        <v>3</v>
      </c>
      <c r="K620">
        <v>0</v>
      </c>
      <c r="L620" t="s">
        <v>1488</v>
      </c>
      <c r="M620" t="str">
        <f>_xlfn.IFNA(VLOOKUP(L620,'Lookup Tables'!$A$2:$B$8,2,FALSE),"")</f>
        <v/>
      </c>
      <c r="N620" t="s">
        <v>1487</v>
      </c>
      <c r="AB620" s="10">
        <f t="shared" si="27"/>
        <v>0</v>
      </c>
      <c r="AC620" s="10" t="str">
        <f t="shared" si="28"/>
        <v>0 - 9%</v>
      </c>
      <c r="AE620" t="str">
        <f t="shared" si="29"/>
        <v/>
      </c>
      <c r="AL620" t="s">
        <v>1520</v>
      </c>
      <c r="AM620" t="s">
        <v>1197</v>
      </c>
      <c r="AN620" t="s">
        <v>1197</v>
      </c>
      <c r="AP620" t="s">
        <v>1495</v>
      </c>
      <c r="AY620" t="s">
        <v>1487</v>
      </c>
      <c r="BA620" s="10">
        <v>6.328465</v>
      </c>
      <c r="BB620">
        <v>0</v>
      </c>
    </row>
    <row r="621" spans="1:54" ht="15">
      <c r="A621">
        <v>11594435634</v>
      </c>
      <c r="B621" t="s">
        <v>1599</v>
      </c>
      <c r="C621" t="s">
        <v>1461</v>
      </c>
      <c r="E621" t="s">
        <v>1216</v>
      </c>
      <c r="F621" t="s">
        <v>129</v>
      </c>
      <c r="G621">
        <v>0</v>
      </c>
      <c r="H621" t="s">
        <v>1497</v>
      </c>
      <c r="I621">
        <v>0</v>
      </c>
      <c r="J621">
        <v>0</v>
      </c>
      <c r="K621">
        <v>1</v>
      </c>
      <c r="L621" t="s">
        <v>1474</v>
      </c>
      <c r="M621">
        <f>_xlfn.IFNA(VLOOKUP(L621,'Lookup Tables'!$A$2:$B$8,2,FALSE),"")</f>
        <v>9</v>
      </c>
      <c r="N621" t="s">
        <v>1228</v>
      </c>
      <c r="W621" t="s">
        <v>1503</v>
      </c>
      <c r="Z621" t="s">
        <v>1523</v>
      </c>
      <c r="AA621">
        <v>0</v>
      </c>
      <c r="AB621" s="10">
        <f t="shared" si="27"/>
        <v>0</v>
      </c>
      <c r="AC621" s="10" t="str">
        <f t="shared" si="28"/>
        <v>0 - 9%</v>
      </c>
      <c r="AD621">
        <v>0</v>
      </c>
      <c r="AE621">
        <f t="shared" si="29"/>
        <v>0</v>
      </c>
      <c r="AF621" t="s">
        <v>1228</v>
      </c>
      <c r="AL621" t="s">
        <v>1554</v>
      </c>
      <c r="AM621" t="s">
        <v>1197</v>
      </c>
      <c r="AN621" t="s">
        <v>1197</v>
      </c>
      <c r="AZ621" t="s">
        <v>1579</v>
      </c>
      <c r="BA621" s="10">
        <v>15.95596804</v>
      </c>
      <c r="BB621">
        <v>0</v>
      </c>
    </row>
    <row r="622" spans="1:54" ht="15">
      <c r="A622">
        <v>11594462178</v>
      </c>
      <c r="B622" t="s">
        <v>1625</v>
      </c>
      <c r="C622" t="s">
        <v>1461</v>
      </c>
      <c r="E622" t="s">
        <v>1216</v>
      </c>
      <c r="F622" t="s">
        <v>117</v>
      </c>
      <c r="G622">
        <v>5</v>
      </c>
      <c r="H622" t="s">
        <v>1491</v>
      </c>
      <c r="I622">
        <v>0</v>
      </c>
      <c r="J622">
        <v>2</v>
      </c>
      <c r="K622">
        <v>0</v>
      </c>
      <c r="L622" t="s">
        <v>1488</v>
      </c>
      <c r="M622" t="str">
        <f>_xlfn.IFNA(VLOOKUP(L622,'Lookup Tables'!$A$2:$B$8,2,FALSE),"")</f>
        <v/>
      </c>
      <c r="N622" t="s">
        <v>1487</v>
      </c>
      <c r="AB622" s="10">
        <f t="shared" si="27"/>
        <v>0</v>
      </c>
      <c r="AC622" s="10" t="str">
        <f t="shared" si="28"/>
        <v>0 - 9%</v>
      </c>
      <c r="AE622" t="str">
        <f t="shared" si="29"/>
        <v/>
      </c>
      <c r="AF622" t="s">
        <v>1228</v>
      </c>
      <c r="AL622" t="s">
        <v>1524</v>
      </c>
      <c r="AM622" t="s">
        <v>1197</v>
      </c>
      <c r="AN622" t="s">
        <v>1197</v>
      </c>
      <c r="AQ622" t="s">
        <v>1496</v>
      </c>
      <c r="AS622" t="s">
        <v>1505</v>
      </c>
      <c r="AV622" t="s">
        <v>1480</v>
      </c>
      <c r="BA622" s="10">
        <v>10.93189964</v>
      </c>
      <c r="BB622">
        <v>0</v>
      </c>
    </row>
    <row r="623" spans="1:54" ht="15">
      <c r="A623">
        <v>11594589536</v>
      </c>
      <c r="B623" t="s">
        <v>1532</v>
      </c>
      <c r="C623" t="s">
        <v>1461</v>
      </c>
      <c r="E623" t="s">
        <v>1472</v>
      </c>
      <c r="F623" t="s">
        <v>129</v>
      </c>
      <c r="I623">
        <v>2</v>
      </c>
      <c r="J623">
        <v>0</v>
      </c>
      <c r="K623">
        <v>1</v>
      </c>
      <c r="L623" t="s">
        <v>1464</v>
      </c>
      <c r="M623">
        <f>_xlfn.IFNA(VLOOKUP(L623,'Lookup Tables'!$A$2:$B$8,2,FALSE),"")</f>
        <v>1</v>
      </c>
      <c r="N623" t="s">
        <v>1228</v>
      </c>
      <c r="O623" t="s">
        <v>1475</v>
      </c>
      <c r="P623" t="s">
        <v>1465</v>
      </c>
      <c r="Q623" t="s">
        <v>1466</v>
      </c>
      <c r="R623" t="s">
        <v>1501</v>
      </c>
      <c r="S623" t="s">
        <v>1476</v>
      </c>
      <c r="V623" t="s">
        <v>1469</v>
      </c>
      <c r="Z623" t="s">
        <v>1477</v>
      </c>
      <c r="AA623">
        <v>100</v>
      </c>
      <c r="AB623" s="10">
        <f t="shared" si="27"/>
        <v>-100</v>
      </c>
      <c r="AC623" s="10" t="str">
        <f t="shared" si="28"/>
        <v>-100 - -91%</v>
      </c>
      <c r="AD623">
        <v>30000</v>
      </c>
      <c r="AE623">
        <f t="shared" si="29"/>
        <v>-30000</v>
      </c>
      <c r="AF623" t="s">
        <v>1197</v>
      </c>
      <c r="AJ623" t="s">
        <v>1498</v>
      </c>
      <c r="AM623" t="s">
        <v>1197</v>
      </c>
      <c r="AN623" t="s">
        <v>1197</v>
      </c>
      <c r="AZ623" t="s">
        <v>1495</v>
      </c>
      <c r="BA623" s="10">
        <v>23.80246914</v>
      </c>
      <c r="BB623">
        <v>1</v>
      </c>
    </row>
    <row r="624" spans="1:54" ht="15">
      <c r="A624">
        <v>11594615382</v>
      </c>
      <c r="B624" t="s">
        <v>1621</v>
      </c>
      <c r="C624" t="s">
        <v>1461</v>
      </c>
      <c r="E624" t="s">
        <v>1472</v>
      </c>
      <c r="F624" t="s">
        <v>129</v>
      </c>
      <c r="I624">
        <v>0</v>
      </c>
      <c r="J624">
        <v>1</v>
      </c>
      <c r="K624">
        <v>1</v>
      </c>
      <c r="L624" t="s">
        <v>1474</v>
      </c>
      <c r="M624">
        <f>_xlfn.IFNA(VLOOKUP(L624,'Lookup Tables'!$A$2:$B$8,2,FALSE),"")</f>
        <v>9</v>
      </c>
      <c r="N624" t="s">
        <v>1228</v>
      </c>
      <c r="S624" t="s">
        <v>1476</v>
      </c>
      <c r="T624" t="s">
        <v>1467</v>
      </c>
      <c r="U624" t="s">
        <v>1468</v>
      </c>
      <c r="V624" t="s">
        <v>1469</v>
      </c>
      <c r="Z624" t="s">
        <v>1477</v>
      </c>
      <c r="AA624">
        <v>10</v>
      </c>
      <c r="AB624" s="10">
        <f t="shared" si="27"/>
        <v>-10</v>
      </c>
      <c r="AC624" s="10" t="str">
        <f t="shared" si="28"/>
        <v>-10 - -1%</v>
      </c>
      <c r="AD624">
        <v>100</v>
      </c>
      <c r="AE624">
        <f t="shared" si="29"/>
        <v>-100</v>
      </c>
      <c r="AF624" t="s">
        <v>1228</v>
      </c>
      <c r="AH624" t="s">
        <v>1489</v>
      </c>
      <c r="AM624" t="s">
        <v>1197</v>
      </c>
      <c r="AN624" t="s">
        <v>1228</v>
      </c>
      <c r="AQ624" t="s">
        <v>1496</v>
      </c>
      <c r="AR624" t="s">
        <v>1479</v>
      </c>
      <c r="AV624" t="s">
        <v>1480</v>
      </c>
      <c r="AW624" t="s">
        <v>1511</v>
      </c>
      <c r="BA624" s="10">
        <v>11.84210526</v>
      </c>
      <c r="BB624">
        <v>0</v>
      </c>
    </row>
    <row r="625" spans="1:54" ht="15">
      <c r="A625">
        <v>11594645241</v>
      </c>
      <c r="B625" t="s">
        <v>1621</v>
      </c>
      <c r="C625" t="s">
        <v>1461</v>
      </c>
      <c r="E625" t="s">
        <v>1472</v>
      </c>
      <c r="F625" t="s">
        <v>129</v>
      </c>
      <c r="G625">
        <v>0</v>
      </c>
      <c r="H625" t="s">
        <v>1497</v>
      </c>
      <c r="I625">
        <v>0</v>
      </c>
      <c r="J625">
        <v>1</v>
      </c>
      <c r="K625">
        <v>0</v>
      </c>
      <c r="L625" t="s">
        <v>1499</v>
      </c>
      <c r="M625">
        <f>_xlfn.IFNA(VLOOKUP(L625,'Lookup Tables'!$A$2:$B$8,2,FALSE),"")</f>
        <v>15</v>
      </c>
      <c r="N625" t="s">
        <v>1197</v>
      </c>
      <c r="AB625" s="10">
        <f t="shared" si="27"/>
        <v>0</v>
      </c>
      <c r="AC625" s="10" t="str">
        <f t="shared" si="28"/>
        <v>0 - 9%</v>
      </c>
      <c r="AE625" t="str">
        <f t="shared" si="29"/>
        <v/>
      </c>
      <c r="AF625" t="s">
        <v>1197</v>
      </c>
      <c r="AJ625" t="s">
        <v>1498</v>
      </c>
      <c r="AM625" t="s">
        <v>1502</v>
      </c>
      <c r="AN625" t="s">
        <v>1197</v>
      </c>
      <c r="AY625" t="s">
        <v>1487</v>
      </c>
      <c r="BA625" s="10">
        <v>14.98296008</v>
      </c>
      <c r="BB625">
        <v>0</v>
      </c>
    </row>
    <row r="626" spans="1:54" ht="15">
      <c r="A626">
        <v>11594770412</v>
      </c>
      <c r="B626" t="s">
        <v>1513</v>
      </c>
      <c r="C626" t="s">
        <v>1461</v>
      </c>
      <c r="E626" t="s">
        <v>1472</v>
      </c>
      <c r="F626" t="s">
        <v>117</v>
      </c>
      <c r="G626">
        <v>3</v>
      </c>
      <c r="H626" t="s">
        <v>1491</v>
      </c>
      <c r="I626">
        <v>0</v>
      </c>
      <c r="J626">
        <v>1</v>
      </c>
      <c r="K626">
        <v>0</v>
      </c>
      <c r="L626" t="s">
        <v>1478</v>
      </c>
      <c r="M626" t="str">
        <f>_xlfn.IFNA(VLOOKUP(L626,'Lookup Tables'!$A$2:$B$8,2,FALSE),"")</f>
        <v/>
      </c>
      <c r="N626" t="s">
        <v>1487</v>
      </c>
      <c r="AB626" s="10">
        <f t="shared" si="27"/>
        <v>0</v>
      </c>
      <c r="AC626" s="10" t="str">
        <f t="shared" si="28"/>
        <v>0 - 9%</v>
      </c>
      <c r="AE626" t="str">
        <f t="shared" si="29"/>
        <v/>
      </c>
      <c r="AF626" t="s">
        <v>1228</v>
      </c>
      <c r="AG626" t="s">
        <v>1485</v>
      </c>
      <c r="AM626" t="s">
        <v>1228</v>
      </c>
      <c r="AN626" t="s">
        <v>1197</v>
      </c>
      <c r="AQ626" t="s">
        <v>1496</v>
      </c>
      <c r="AR626" t="s">
        <v>1479</v>
      </c>
      <c r="AT626" t="s">
        <v>1510</v>
      </c>
      <c r="AW626" t="s">
        <v>1511</v>
      </c>
      <c r="BA626" s="10">
        <v>55.20574</v>
      </c>
      <c r="BB626">
        <v>0</v>
      </c>
    </row>
    <row r="627" spans="1:54" ht="15">
      <c r="A627">
        <v>11595876517</v>
      </c>
      <c r="B627" t="s">
        <v>1565</v>
      </c>
      <c r="C627" t="s">
        <v>1504</v>
      </c>
      <c r="E627" t="s">
        <v>1472</v>
      </c>
      <c r="F627" t="s">
        <v>117</v>
      </c>
      <c r="G627">
        <v>0</v>
      </c>
      <c r="H627" t="s">
        <v>1497</v>
      </c>
      <c r="I627">
        <v>1</v>
      </c>
      <c r="J627">
        <v>1</v>
      </c>
      <c r="K627">
        <v>1</v>
      </c>
      <c r="L627" t="s">
        <v>1499</v>
      </c>
      <c r="M627">
        <f>_xlfn.IFNA(VLOOKUP(L627,'Lookup Tables'!$A$2:$B$8,2,FALSE),"")</f>
        <v>15</v>
      </c>
      <c r="N627" t="s">
        <v>1487</v>
      </c>
      <c r="AB627" s="10">
        <f t="shared" si="27"/>
        <v>0</v>
      </c>
      <c r="AC627" s="10" t="str">
        <f t="shared" si="28"/>
        <v>0 - 9%</v>
      </c>
      <c r="AE627" t="str">
        <f t="shared" si="29"/>
        <v/>
      </c>
      <c r="AF627" t="s">
        <v>1228</v>
      </c>
      <c r="AI627" t="s">
        <v>1500</v>
      </c>
      <c r="AM627" t="s">
        <v>1197</v>
      </c>
      <c r="AN627" t="s">
        <v>1197</v>
      </c>
      <c r="AY627" t="s">
        <v>1487</v>
      </c>
      <c r="BA627" s="10">
        <v>35.65158677</v>
      </c>
      <c r="BB627">
        <v>0</v>
      </c>
    </row>
    <row r="628" spans="1:54" ht="15">
      <c r="A628">
        <v>11595896152</v>
      </c>
      <c r="B628" t="s">
        <v>1514</v>
      </c>
      <c r="C628" t="s">
        <v>1528</v>
      </c>
      <c r="E628" t="s">
        <v>1216</v>
      </c>
      <c r="F628" t="s">
        <v>122</v>
      </c>
      <c r="G628">
        <v>16</v>
      </c>
      <c r="H628" t="s">
        <v>1482</v>
      </c>
      <c r="I628">
        <v>14</v>
      </c>
      <c r="J628">
        <v>0</v>
      </c>
      <c r="K628">
        <v>0</v>
      </c>
      <c r="L628" t="s">
        <v>1474</v>
      </c>
      <c r="M628">
        <f>_xlfn.IFNA(VLOOKUP(L628,'Lookup Tables'!$A$2:$B$8,2,FALSE),"")</f>
        <v>9</v>
      </c>
      <c r="N628" t="s">
        <v>1228</v>
      </c>
      <c r="Q628" t="s">
        <v>1466</v>
      </c>
      <c r="V628" t="s">
        <v>1469</v>
      </c>
      <c r="Z628" t="s">
        <v>1477</v>
      </c>
      <c r="AA628">
        <v>5</v>
      </c>
      <c r="AB628" s="10">
        <f t="shared" si="27"/>
        <v>-5</v>
      </c>
      <c r="AC628" s="10" t="str">
        <f t="shared" si="28"/>
        <v>-10 - -1%</v>
      </c>
      <c r="AD628">
        <v>13000</v>
      </c>
      <c r="AE628">
        <f t="shared" si="29"/>
        <v>-13000</v>
      </c>
      <c r="AF628" t="s">
        <v>1228</v>
      </c>
      <c r="AG628" t="s">
        <v>1485</v>
      </c>
      <c r="AM628" t="s">
        <v>1197</v>
      </c>
      <c r="AN628" t="s">
        <v>1197</v>
      </c>
      <c r="AY628" t="s">
        <v>1487</v>
      </c>
      <c r="BB628">
        <v>0</v>
      </c>
    </row>
    <row r="629" spans="1:54" ht="15">
      <c r="A629">
        <v>11595960685</v>
      </c>
      <c r="B629" t="s">
        <v>1514</v>
      </c>
      <c r="C629" t="s">
        <v>1626</v>
      </c>
      <c r="E629" t="s">
        <v>1216</v>
      </c>
      <c r="F629" t="s">
        <v>122</v>
      </c>
      <c r="G629">
        <v>36</v>
      </c>
      <c r="H629" t="s">
        <v>1493</v>
      </c>
      <c r="I629">
        <v>7</v>
      </c>
      <c r="J629">
        <v>1</v>
      </c>
      <c r="K629">
        <v>0</v>
      </c>
      <c r="L629" t="s">
        <v>1488</v>
      </c>
      <c r="M629" t="str">
        <f>_xlfn.IFNA(VLOOKUP(L629,'Lookup Tables'!$A$2:$B$8,2,FALSE),"")</f>
        <v/>
      </c>
      <c r="N629" t="s">
        <v>1228</v>
      </c>
      <c r="W629" t="s">
        <v>1503</v>
      </c>
      <c r="Z629" t="s">
        <v>1477</v>
      </c>
      <c r="AB629" s="10" t="str">
        <f t="shared" si="27"/>
        <v/>
      </c>
      <c r="AC629" s="10" t="str">
        <f t="shared" si="28"/>
        <v/>
      </c>
      <c r="AE629" t="str">
        <f t="shared" si="29"/>
        <v/>
      </c>
      <c r="AK629" t="s">
        <v>1478</v>
      </c>
      <c r="AM629" t="s">
        <v>1197</v>
      </c>
      <c r="AN629" t="s">
        <v>1487</v>
      </c>
      <c r="AY629" t="s">
        <v>1487</v>
      </c>
      <c r="BB629">
        <v>0</v>
      </c>
    </row>
    <row r="630" spans="1:54" ht="15">
      <c r="A630">
        <v>11596168485</v>
      </c>
      <c r="B630" t="s">
        <v>1620</v>
      </c>
      <c r="C630" t="s">
        <v>1461</v>
      </c>
      <c r="D630" t="s">
        <v>1410</v>
      </c>
      <c r="E630" t="s">
        <v>1216</v>
      </c>
      <c r="F630" t="s">
        <v>117</v>
      </c>
      <c r="G630">
        <v>17</v>
      </c>
      <c r="H630" t="s">
        <v>1482</v>
      </c>
      <c r="I630">
        <v>1</v>
      </c>
      <c r="J630">
        <v>0</v>
      </c>
      <c r="K630">
        <v>0</v>
      </c>
      <c r="L630" t="s">
        <v>1488</v>
      </c>
      <c r="M630" t="str">
        <f>_xlfn.IFNA(VLOOKUP(L630,'Lookup Tables'!$A$2:$B$8,2,FALSE),"")</f>
        <v/>
      </c>
      <c r="N630" t="s">
        <v>1228</v>
      </c>
      <c r="AB630" s="10" t="str">
        <f t="shared" si="27"/>
        <v/>
      </c>
      <c r="AC630" s="10" t="str">
        <f t="shared" si="28"/>
        <v/>
      </c>
      <c r="AE630" t="str">
        <f t="shared" si="29"/>
        <v/>
      </c>
      <c r="BA630" s="10">
        <v>24.21972534</v>
      </c>
      <c r="BB630">
        <v>0</v>
      </c>
    </row>
    <row r="631" spans="1:54" ht="15">
      <c r="A631">
        <v>11596191473</v>
      </c>
      <c r="B631" t="s">
        <v>1575</v>
      </c>
      <c r="C631" t="s">
        <v>1461</v>
      </c>
      <c r="E631" t="s">
        <v>1216</v>
      </c>
      <c r="F631" t="s">
        <v>122</v>
      </c>
      <c r="G631">
        <v>40</v>
      </c>
      <c r="H631" t="s">
        <v>1493</v>
      </c>
      <c r="I631">
        <v>18</v>
      </c>
      <c r="J631">
        <v>1</v>
      </c>
      <c r="K631">
        <v>0</v>
      </c>
      <c r="L631" t="s">
        <v>1488</v>
      </c>
      <c r="M631" t="str">
        <f>_xlfn.IFNA(VLOOKUP(L631,'Lookup Tables'!$A$2:$B$8,2,FALSE),"")</f>
        <v/>
      </c>
      <c r="N631" t="s">
        <v>1228</v>
      </c>
      <c r="U631" t="s">
        <v>1468</v>
      </c>
      <c r="Z631" t="s">
        <v>1523</v>
      </c>
      <c r="AA631">
        <v>0</v>
      </c>
      <c r="AB631" s="10">
        <f t="shared" si="27"/>
        <v>0</v>
      </c>
      <c r="AC631" s="10" t="str">
        <f t="shared" si="28"/>
        <v>0 - 9%</v>
      </c>
      <c r="AD631">
        <v>0</v>
      </c>
      <c r="AE631">
        <f t="shared" si="29"/>
        <v>0</v>
      </c>
      <c r="AF631" t="s">
        <v>1197</v>
      </c>
      <c r="AJ631" t="s">
        <v>1498</v>
      </c>
      <c r="AM631" t="s">
        <v>1197</v>
      </c>
      <c r="AN631" t="s">
        <v>1197</v>
      </c>
      <c r="AY631" t="s">
        <v>1487</v>
      </c>
      <c r="BA631" s="10">
        <v>16.64067374</v>
      </c>
      <c r="BB631">
        <v>0</v>
      </c>
    </row>
    <row r="632" spans="1:54" ht="15">
      <c r="A632">
        <v>11596233383</v>
      </c>
      <c r="B632" t="s">
        <v>1621</v>
      </c>
      <c r="C632" t="s">
        <v>1461</v>
      </c>
      <c r="E632" t="s">
        <v>1472</v>
      </c>
      <c r="F632" t="s">
        <v>129</v>
      </c>
      <c r="G632">
        <v>1</v>
      </c>
      <c r="H632" t="s">
        <v>1491</v>
      </c>
      <c r="I632">
        <v>0</v>
      </c>
      <c r="J632">
        <v>1</v>
      </c>
      <c r="K632">
        <v>1</v>
      </c>
      <c r="L632" t="s">
        <v>1499</v>
      </c>
      <c r="M632">
        <f>_xlfn.IFNA(VLOOKUP(L632,'Lookup Tables'!$A$2:$B$8,2,FALSE),"")</f>
        <v>15</v>
      </c>
      <c r="N632" t="s">
        <v>1197</v>
      </c>
      <c r="AB632" s="10">
        <f t="shared" si="27"/>
        <v>0</v>
      </c>
      <c r="AC632" s="10" t="str">
        <f t="shared" si="28"/>
        <v>0 - 9%</v>
      </c>
      <c r="AE632" t="str">
        <f t="shared" si="29"/>
        <v/>
      </c>
      <c r="AF632" t="s">
        <v>1197</v>
      </c>
      <c r="AJ632" t="s">
        <v>1498</v>
      </c>
      <c r="AM632" t="s">
        <v>1197</v>
      </c>
      <c r="AN632" t="s">
        <v>1197</v>
      </c>
      <c r="AZ632" t="s">
        <v>1495</v>
      </c>
      <c r="BA632" s="10">
        <v>7.282569</v>
      </c>
      <c r="BB632">
        <v>0</v>
      </c>
    </row>
    <row r="633" spans="1:54" ht="15">
      <c r="A633">
        <v>11596244038</v>
      </c>
      <c r="B633" t="s">
        <v>1513</v>
      </c>
      <c r="C633" t="s">
        <v>1461</v>
      </c>
      <c r="E633" t="s">
        <v>1472</v>
      </c>
      <c r="F633" t="s">
        <v>117</v>
      </c>
      <c r="G633">
        <v>0</v>
      </c>
      <c r="H633" t="s">
        <v>1497</v>
      </c>
      <c r="I633">
        <v>0</v>
      </c>
      <c r="J633">
        <v>2</v>
      </c>
      <c r="K633">
        <v>0</v>
      </c>
      <c r="L633" t="s">
        <v>1483</v>
      </c>
      <c r="M633">
        <f>_xlfn.IFNA(VLOOKUP(L633,'Lookup Tables'!$A$2:$B$8,2,FALSE),"")</f>
        <v>4</v>
      </c>
      <c r="N633" t="s">
        <v>1228</v>
      </c>
      <c r="Q633" t="s">
        <v>1466</v>
      </c>
      <c r="R633" t="s">
        <v>1501</v>
      </c>
      <c r="S633" t="s">
        <v>1476</v>
      </c>
      <c r="T633" t="s">
        <v>1467</v>
      </c>
      <c r="U633" t="s">
        <v>1468</v>
      </c>
      <c r="Z633" t="s">
        <v>1477</v>
      </c>
      <c r="AA633">
        <v>40</v>
      </c>
      <c r="AB633" s="10">
        <f t="shared" si="27"/>
        <v>-40</v>
      </c>
      <c r="AC633" s="10" t="str">
        <f t="shared" si="28"/>
        <v>-40 - -31%</v>
      </c>
      <c r="AD633">
        <v>12000</v>
      </c>
      <c r="AE633">
        <f t="shared" si="29"/>
        <v>-12000</v>
      </c>
      <c r="AF633" t="s">
        <v>1197</v>
      </c>
      <c r="AJ633" t="s">
        <v>1498</v>
      </c>
      <c r="AN633" t="s">
        <v>1228</v>
      </c>
      <c r="AO633" t="s">
        <v>1624</v>
      </c>
      <c r="AQ633" t="s">
        <v>1496</v>
      </c>
      <c r="AR633" t="s">
        <v>1479</v>
      </c>
      <c r="AT633" t="s">
        <v>1510</v>
      </c>
      <c r="AV633" t="s">
        <v>1480</v>
      </c>
      <c r="BA633" s="10">
        <v>42.98657</v>
      </c>
      <c r="BB633">
        <v>0</v>
      </c>
    </row>
    <row r="634" spans="1:54" ht="15">
      <c r="A634">
        <v>11596272292</v>
      </c>
      <c r="B634" t="s">
        <v>1570</v>
      </c>
      <c r="C634" t="s">
        <v>1461</v>
      </c>
      <c r="D634" t="s">
        <v>1410</v>
      </c>
      <c r="E634" t="s">
        <v>1216</v>
      </c>
      <c r="F634" t="s">
        <v>122</v>
      </c>
      <c r="G634">
        <v>25</v>
      </c>
      <c r="H634" t="s">
        <v>1463</v>
      </c>
      <c r="I634">
        <v>6</v>
      </c>
      <c r="J634">
        <v>0</v>
      </c>
      <c r="K634">
        <v>0</v>
      </c>
      <c r="L634" t="s">
        <v>1488</v>
      </c>
      <c r="M634" t="str">
        <f>_xlfn.IFNA(VLOOKUP(L634,'Lookup Tables'!$A$2:$B$8,2,FALSE),"")</f>
        <v/>
      </c>
      <c r="N634" t="s">
        <v>1228</v>
      </c>
      <c r="AB634" s="10" t="str">
        <f t="shared" si="27"/>
        <v/>
      </c>
      <c r="AC634" s="10" t="str">
        <f t="shared" si="28"/>
        <v/>
      </c>
      <c r="AE634" t="str">
        <f t="shared" si="29"/>
        <v/>
      </c>
      <c r="BA634" s="10">
        <v>3.624282694</v>
      </c>
      <c r="BB634">
        <v>0</v>
      </c>
    </row>
    <row r="635" spans="1:54" ht="15">
      <c r="A635">
        <v>11596284604</v>
      </c>
      <c r="B635" t="s">
        <v>1613</v>
      </c>
      <c r="C635" t="s">
        <v>1461</v>
      </c>
      <c r="E635" t="s">
        <v>1216</v>
      </c>
      <c r="F635" t="s">
        <v>117</v>
      </c>
      <c r="G635">
        <v>5</v>
      </c>
      <c r="H635" t="s">
        <v>1491</v>
      </c>
      <c r="I635">
        <v>1</v>
      </c>
      <c r="J635">
        <v>1</v>
      </c>
      <c r="K635">
        <v>1</v>
      </c>
      <c r="L635" t="s">
        <v>1488</v>
      </c>
      <c r="M635" t="str">
        <f>_xlfn.IFNA(VLOOKUP(L635,'Lookup Tables'!$A$2:$B$8,2,FALSE),"")</f>
        <v/>
      </c>
      <c r="N635" t="s">
        <v>1487</v>
      </c>
      <c r="AB635" s="10">
        <f t="shared" si="27"/>
        <v>0</v>
      </c>
      <c r="AC635" s="10" t="str">
        <f t="shared" si="28"/>
        <v>0 - 9%</v>
      </c>
      <c r="AE635" t="str">
        <f t="shared" si="29"/>
        <v/>
      </c>
      <c r="AF635" t="s">
        <v>1228</v>
      </c>
      <c r="AG635" t="s">
        <v>1485</v>
      </c>
      <c r="AH635" t="s">
        <v>1489</v>
      </c>
      <c r="AM635" t="s">
        <v>1197</v>
      </c>
      <c r="AN635" t="s">
        <v>1197</v>
      </c>
      <c r="AY635" t="s">
        <v>1487</v>
      </c>
      <c r="BA635" s="10">
        <v>9.923664122</v>
      </c>
      <c r="BB635">
        <v>0</v>
      </c>
    </row>
    <row r="636" spans="1:54" ht="15">
      <c r="A636">
        <v>11596288004</v>
      </c>
      <c r="B636" t="s">
        <v>1490</v>
      </c>
      <c r="C636" t="s">
        <v>1461</v>
      </c>
      <c r="E636" t="s">
        <v>1216</v>
      </c>
      <c r="F636" t="s">
        <v>129</v>
      </c>
      <c r="G636">
        <v>1</v>
      </c>
      <c r="H636" t="s">
        <v>1491</v>
      </c>
      <c r="I636">
        <v>2</v>
      </c>
      <c r="J636">
        <v>0</v>
      </c>
      <c r="K636">
        <v>0</v>
      </c>
      <c r="L636" t="s">
        <v>1474</v>
      </c>
      <c r="M636">
        <f>_xlfn.IFNA(VLOOKUP(L636,'Lookup Tables'!$A$2:$B$8,2,FALSE),"")</f>
        <v>9</v>
      </c>
      <c r="N636" t="s">
        <v>1487</v>
      </c>
      <c r="AB636" s="10">
        <f t="shared" si="27"/>
        <v>0</v>
      </c>
      <c r="AC636" s="10" t="str">
        <f t="shared" si="28"/>
        <v>0 - 9%</v>
      </c>
      <c r="AE636" t="str">
        <f t="shared" si="29"/>
        <v/>
      </c>
      <c r="AK636" t="s">
        <v>1478</v>
      </c>
      <c r="AM636" t="s">
        <v>1197</v>
      </c>
      <c r="AN636" t="s">
        <v>1197</v>
      </c>
      <c r="AY636" t="s">
        <v>1487</v>
      </c>
      <c r="BA636" s="10">
        <v>34.96932515</v>
      </c>
      <c r="BB636">
        <v>0</v>
      </c>
    </row>
    <row r="637" spans="1:54" ht="15">
      <c r="A637">
        <v>11596319523</v>
      </c>
      <c r="B637" t="s">
        <v>1621</v>
      </c>
      <c r="C637" t="s">
        <v>1461</v>
      </c>
      <c r="E637" t="s">
        <v>1472</v>
      </c>
      <c r="F637" t="s">
        <v>129</v>
      </c>
      <c r="L637" t="s">
        <v>1499</v>
      </c>
      <c r="M637">
        <f>_xlfn.IFNA(VLOOKUP(L637,'Lookup Tables'!$A$2:$B$8,2,FALSE),"")</f>
        <v>15</v>
      </c>
      <c r="N637" t="s">
        <v>1197</v>
      </c>
      <c r="AB637" s="10">
        <f t="shared" si="27"/>
        <v>0</v>
      </c>
      <c r="AC637" s="10" t="str">
        <f t="shared" si="28"/>
        <v>0 - 9%</v>
      </c>
      <c r="AE637" t="str">
        <f t="shared" si="29"/>
        <v/>
      </c>
      <c r="AF637" t="s">
        <v>1197</v>
      </c>
      <c r="AJ637" t="s">
        <v>1498</v>
      </c>
      <c r="AM637" t="s">
        <v>1197</v>
      </c>
      <c r="AN637" t="s">
        <v>1197</v>
      </c>
      <c r="AQ637" t="s">
        <v>1496</v>
      </c>
      <c r="AV637" t="s">
        <v>1480</v>
      </c>
      <c r="AZ637" t="s">
        <v>1627</v>
      </c>
      <c r="BA637" s="10">
        <v>9.181636727</v>
      </c>
      <c r="BB637">
        <v>0</v>
      </c>
    </row>
    <row r="638" spans="1:54" ht="15">
      <c r="A638">
        <v>11596384155</v>
      </c>
      <c r="B638" t="s">
        <v>1490</v>
      </c>
      <c r="C638" t="s">
        <v>1461</v>
      </c>
      <c r="E638" t="s">
        <v>1472</v>
      </c>
      <c r="F638" t="s">
        <v>117</v>
      </c>
      <c r="G638">
        <v>10</v>
      </c>
      <c r="H638" t="s">
        <v>1491</v>
      </c>
      <c r="I638">
        <v>4</v>
      </c>
      <c r="J638">
        <v>0</v>
      </c>
      <c r="K638">
        <v>1</v>
      </c>
      <c r="L638" t="s">
        <v>1499</v>
      </c>
      <c r="M638">
        <f>_xlfn.IFNA(VLOOKUP(L638,'Lookup Tables'!$A$2:$B$8,2,FALSE),"")</f>
        <v>15</v>
      </c>
      <c r="N638" t="s">
        <v>1197</v>
      </c>
      <c r="AB638" s="10">
        <f t="shared" si="27"/>
        <v>0</v>
      </c>
      <c r="AC638" s="10" t="str">
        <f t="shared" si="28"/>
        <v>0 - 9%</v>
      </c>
      <c r="AE638" t="str">
        <f t="shared" si="29"/>
        <v/>
      </c>
      <c r="AF638" t="s">
        <v>1228</v>
      </c>
      <c r="AH638" t="s">
        <v>1489</v>
      </c>
      <c r="AM638" t="s">
        <v>1197</v>
      </c>
      <c r="AN638" t="s">
        <v>1197</v>
      </c>
      <c r="AY638" t="s">
        <v>1487</v>
      </c>
      <c r="BB638">
        <v>0</v>
      </c>
    </row>
    <row r="639" spans="1:54" ht="15">
      <c r="A639">
        <v>11596391645</v>
      </c>
      <c r="B639" t="s">
        <v>1620</v>
      </c>
      <c r="C639" t="s">
        <v>1461</v>
      </c>
      <c r="E639" t="s">
        <v>1216</v>
      </c>
      <c r="F639" t="s">
        <v>117</v>
      </c>
      <c r="G639">
        <v>17</v>
      </c>
      <c r="H639" t="s">
        <v>1482</v>
      </c>
      <c r="I639">
        <v>5</v>
      </c>
      <c r="J639">
        <v>1</v>
      </c>
      <c r="K639">
        <v>0</v>
      </c>
      <c r="L639" t="s">
        <v>1474</v>
      </c>
      <c r="M639">
        <f>_xlfn.IFNA(VLOOKUP(L639,'Lookup Tables'!$A$2:$B$8,2,FALSE),"")</f>
        <v>9</v>
      </c>
      <c r="N639" t="s">
        <v>1228</v>
      </c>
      <c r="S639" t="s">
        <v>1476</v>
      </c>
      <c r="Z639" t="s">
        <v>1477</v>
      </c>
      <c r="AA639">
        <v>15</v>
      </c>
      <c r="AB639" s="10">
        <f t="shared" si="27"/>
        <v>-15</v>
      </c>
      <c r="AC639" s="10" t="str">
        <f t="shared" si="28"/>
        <v>-20 - -11%</v>
      </c>
      <c r="AE639" t="str">
        <f t="shared" si="29"/>
        <v/>
      </c>
      <c r="AF639" t="s">
        <v>1197</v>
      </c>
      <c r="AJ639" t="s">
        <v>1498</v>
      </c>
      <c r="AM639" t="s">
        <v>1197</v>
      </c>
      <c r="AN639" t="s">
        <v>1197</v>
      </c>
      <c r="AY639" t="s">
        <v>1487</v>
      </c>
      <c r="BA639" s="10">
        <v>47.6635514</v>
      </c>
      <c r="BB639">
        <v>0</v>
      </c>
    </row>
    <row r="640" spans="1:54" ht="15">
      <c r="A640">
        <v>11596400606</v>
      </c>
      <c r="B640" t="s">
        <v>1621</v>
      </c>
      <c r="C640" t="s">
        <v>1461</v>
      </c>
      <c r="E640" t="s">
        <v>1216</v>
      </c>
      <c r="F640" t="s">
        <v>122</v>
      </c>
      <c r="G640">
        <v>22</v>
      </c>
      <c r="H640" t="s">
        <v>1463</v>
      </c>
      <c r="I640">
        <v>7</v>
      </c>
      <c r="J640">
        <v>0</v>
      </c>
      <c r="K640">
        <v>0</v>
      </c>
      <c r="L640" t="s">
        <v>1478</v>
      </c>
      <c r="M640" t="str">
        <f>_xlfn.IFNA(VLOOKUP(L640,'Lookup Tables'!$A$2:$B$8,2,FALSE),"")</f>
        <v/>
      </c>
      <c r="N640" t="s">
        <v>1228</v>
      </c>
      <c r="W640" t="s">
        <v>1503</v>
      </c>
      <c r="Z640" t="s">
        <v>1523</v>
      </c>
      <c r="AA640">
        <v>0</v>
      </c>
      <c r="AB640" s="10">
        <f t="shared" si="27"/>
        <v>0</v>
      </c>
      <c r="AC640" s="10" t="str">
        <f t="shared" si="28"/>
        <v>0 - 9%</v>
      </c>
      <c r="AD640">
        <v>0</v>
      </c>
      <c r="AE640">
        <f t="shared" si="29"/>
        <v>0</v>
      </c>
      <c r="AK640" t="s">
        <v>1478</v>
      </c>
      <c r="AM640" t="s">
        <v>1197</v>
      </c>
      <c r="AN640" t="s">
        <v>1197</v>
      </c>
      <c r="AQ640" t="s">
        <v>1496</v>
      </c>
      <c r="AT640" t="s">
        <v>1510</v>
      </c>
      <c r="AW640" t="s">
        <v>1511</v>
      </c>
      <c r="BA640" s="10">
        <v>12.96018032</v>
      </c>
      <c r="BB640">
        <v>0</v>
      </c>
    </row>
    <row r="641" spans="1:54" ht="15">
      <c r="A641">
        <v>11596401610</v>
      </c>
      <c r="B641" t="s">
        <v>1568</v>
      </c>
      <c r="C641" t="s">
        <v>1461</v>
      </c>
      <c r="E641" t="s">
        <v>1216</v>
      </c>
      <c r="F641" t="s">
        <v>117</v>
      </c>
      <c r="G641">
        <v>3</v>
      </c>
      <c r="H641" t="s">
        <v>1491</v>
      </c>
      <c r="I641">
        <v>3</v>
      </c>
      <c r="J641">
        <v>2</v>
      </c>
      <c r="K641">
        <v>2</v>
      </c>
      <c r="L641" t="s">
        <v>1499</v>
      </c>
      <c r="M641">
        <f>_xlfn.IFNA(VLOOKUP(L641,'Lookup Tables'!$A$2:$B$8,2,FALSE),"")</f>
        <v>15</v>
      </c>
      <c r="N641" t="s">
        <v>1487</v>
      </c>
      <c r="AB641" s="10">
        <f t="shared" si="27"/>
        <v>0</v>
      </c>
      <c r="AC641" s="10" t="str">
        <f t="shared" si="28"/>
        <v>0 - 9%</v>
      </c>
      <c r="AE641" t="str">
        <f t="shared" si="29"/>
        <v/>
      </c>
      <c r="AF641" t="s">
        <v>1228</v>
      </c>
      <c r="AH641" t="s">
        <v>1489</v>
      </c>
      <c r="AM641" t="s">
        <v>1197</v>
      </c>
      <c r="AN641" t="s">
        <v>1197</v>
      </c>
      <c r="AP641" t="s">
        <v>1495</v>
      </c>
      <c r="AY641" t="s">
        <v>1487</v>
      </c>
      <c r="BA641" s="10">
        <v>11.02581996</v>
      </c>
      <c r="BB641">
        <v>0</v>
      </c>
    </row>
    <row r="642" spans="1:54" ht="15">
      <c r="A642">
        <v>11596411782</v>
      </c>
      <c r="B642" t="s">
        <v>1548</v>
      </c>
      <c r="C642" t="s">
        <v>1461</v>
      </c>
      <c r="E642" t="s">
        <v>1472</v>
      </c>
      <c r="F642" t="s">
        <v>117</v>
      </c>
      <c r="G642">
        <v>2</v>
      </c>
      <c r="H642" t="s">
        <v>1491</v>
      </c>
      <c r="I642">
        <v>0</v>
      </c>
      <c r="J642">
        <v>0</v>
      </c>
      <c r="K642">
        <v>2</v>
      </c>
      <c r="L642" t="s">
        <v>1483</v>
      </c>
      <c r="M642">
        <f>_xlfn.IFNA(VLOOKUP(L642,'Lookup Tables'!$A$2:$B$8,2,FALSE),"")</f>
        <v>4</v>
      </c>
      <c r="N642" t="s">
        <v>1228</v>
      </c>
      <c r="O642" t="s">
        <v>1475</v>
      </c>
      <c r="S642" t="s">
        <v>1476</v>
      </c>
      <c r="U642" t="s">
        <v>1468</v>
      </c>
      <c r="V642" t="s">
        <v>1469</v>
      </c>
      <c r="Z642" t="s">
        <v>1477</v>
      </c>
      <c r="AB642" s="10" t="str">
        <f aca="true" t="shared" si="30" ref="AB642:AB705">IF(AND(Z642="Decrease",AA642&lt;&gt;""),-AA642,IF(AND(ISBLANK(AA642),OR(N642="No",N642="Not Sure",Z642="No change")),0,IF(ISBLANK(AA642),"",AA642)))</f>
        <v/>
      </c>
      <c r="AC642" s="10" t="str">
        <f aca="true" t="shared" si="31" ref="AC642:AC705">_xlfn.IFERROR(_XLFN.CONCAT(_xlfn.FLOOR.MATH(AB642,10)," - ",_xlfn.FLOOR.MATH(AB642+10,10)-1,"%"),"")</f>
        <v/>
      </c>
      <c r="AD642">
        <v>10000</v>
      </c>
      <c r="AE642">
        <f aca="true" t="shared" si="32" ref="AE642:AE705">IF(ISBLANK(AD642),"",IF(Z642="Decrease",-AD642,AD642))</f>
        <v>-10000</v>
      </c>
      <c r="AF642" t="s">
        <v>1228</v>
      </c>
      <c r="AH642" t="s">
        <v>1489</v>
      </c>
      <c r="AM642" t="s">
        <v>1502</v>
      </c>
      <c r="AN642" t="s">
        <v>1197</v>
      </c>
      <c r="AR642" t="s">
        <v>1479</v>
      </c>
      <c r="BA642" s="10">
        <v>22.964602</v>
      </c>
      <c r="BB642">
        <v>0</v>
      </c>
    </row>
    <row r="643" spans="1:54" ht="15">
      <c r="A643">
        <v>11596421566</v>
      </c>
      <c r="B643" t="s">
        <v>1620</v>
      </c>
      <c r="C643" t="s">
        <v>1461</v>
      </c>
      <c r="E643" t="s">
        <v>1216</v>
      </c>
      <c r="F643" t="s">
        <v>117</v>
      </c>
      <c r="G643">
        <v>20</v>
      </c>
      <c r="H643" t="s">
        <v>1482</v>
      </c>
      <c r="I643">
        <v>9</v>
      </c>
      <c r="J643">
        <v>1</v>
      </c>
      <c r="K643">
        <v>0</v>
      </c>
      <c r="L643" t="s">
        <v>1499</v>
      </c>
      <c r="M643">
        <f>_xlfn.IFNA(VLOOKUP(L643,'Lookup Tables'!$A$2:$B$8,2,FALSE),"")</f>
        <v>15</v>
      </c>
      <c r="N643" t="s">
        <v>1197</v>
      </c>
      <c r="AB643" s="10">
        <f t="shared" si="30"/>
        <v>0</v>
      </c>
      <c r="AC643" s="10" t="str">
        <f t="shared" si="31"/>
        <v>0 - 9%</v>
      </c>
      <c r="AE643" t="str">
        <f t="shared" si="32"/>
        <v/>
      </c>
      <c r="AF643" t="s">
        <v>1228</v>
      </c>
      <c r="AH643" t="s">
        <v>1489</v>
      </c>
      <c r="AM643" t="s">
        <v>1197</v>
      </c>
      <c r="AN643" t="s">
        <v>1197</v>
      </c>
      <c r="AY643" t="s">
        <v>1487</v>
      </c>
      <c r="BA643" s="10">
        <v>35.41795666</v>
      </c>
      <c r="BB643">
        <v>0</v>
      </c>
    </row>
    <row r="644" spans="1:54" ht="15">
      <c r="A644">
        <v>11596446477</v>
      </c>
      <c r="B644" t="s">
        <v>1548</v>
      </c>
      <c r="C644" t="s">
        <v>1461</v>
      </c>
      <c r="E644" t="s">
        <v>1472</v>
      </c>
      <c r="F644" t="s">
        <v>129</v>
      </c>
      <c r="G644">
        <v>0</v>
      </c>
      <c r="H644" t="s">
        <v>1497</v>
      </c>
      <c r="I644">
        <v>0</v>
      </c>
      <c r="J644">
        <v>0</v>
      </c>
      <c r="K644">
        <v>2</v>
      </c>
      <c r="L644" t="s">
        <v>1464</v>
      </c>
      <c r="M644">
        <f>_xlfn.IFNA(VLOOKUP(L644,'Lookup Tables'!$A$2:$B$8,2,FALSE),"")</f>
        <v>1</v>
      </c>
      <c r="N644" t="s">
        <v>1228</v>
      </c>
      <c r="O644" t="s">
        <v>1475</v>
      </c>
      <c r="S644" t="s">
        <v>1476</v>
      </c>
      <c r="U644" t="s">
        <v>1468</v>
      </c>
      <c r="V644" t="s">
        <v>1469</v>
      </c>
      <c r="AB644" s="10" t="str">
        <f t="shared" si="30"/>
        <v/>
      </c>
      <c r="AC644" s="10" t="str">
        <f t="shared" si="31"/>
        <v/>
      </c>
      <c r="AE644" t="str">
        <f t="shared" si="32"/>
        <v/>
      </c>
      <c r="AF644" t="s">
        <v>1228</v>
      </c>
      <c r="AL644" t="s">
        <v>1554</v>
      </c>
      <c r="AM644" t="s">
        <v>1502</v>
      </c>
      <c r="AN644" t="s">
        <v>1197</v>
      </c>
      <c r="AR644" t="s">
        <v>1479</v>
      </c>
      <c r="AS644" t="s">
        <v>1505</v>
      </c>
      <c r="BA644" s="10">
        <v>38.21892393</v>
      </c>
      <c r="BB644">
        <v>0</v>
      </c>
    </row>
    <row r="645" spans="1:54" ht="15">
      <c r="A645">
        <v>11596504554</v>
      </c>
      <c r="B645" t="s">
        <v>1564</v>
      </c>
      <c r="C645" t="s">
        <v>1461</v>
      </c>
      <c r="E645" t="s">
        <v>1216</v>
      </c>
      <c r="F645" t="s">
        <v>117</v>
      </c>
      <c r="G645">
        <v>20</v>
      </c>
      <c r="H645" t="s">
        <v>1482</v>
      </c>
      <c r="I645">
        <v>3</v>
      </c>
      <c r="J645">
        <v>0</v>
      </c>
      <c r="K645">
        <v>1</v>
      </c>
      <c r="L645" t="s">
        <v>1488</v>
      </c>
      <c r="M645" t="str">
        <f>_xlfn.IFNA(VLOOKUP(L645,'Lookup Tables'!$A$2:$B$8,2,FALSE),"")</f>
        <v/>
      </c>
      <c r="N645" t="s">
        <v>1487</v>
      </c>
      <c r="AB645" s="10">
        <f t="shared" si="30"/>
        <v>0</v>
      </c>
      <c r="AC645" s="10" t="str">
        <f t="shared" si="31"/>
        <v>0 - 9%</v>
      </c>
      <c r="AE645" t="str">
        <f t="shared" si="32"/>
        <v/>
      </c>
      <c r="AF645" t="s">
        <v>1197</v>
      </c>
      <c r="AJ645" t="s">
        <v>1498</v>
      </c>
      <c r="AM645" t="s">
        <v>1197</v>
      </c>
      <c r="AN645" t="s">
        <v>1197</v>
      </c>
      <c r="AY645" t="s">
        <v>1487</v>
      </c>
      <c r="BA645" s="10">
        <v>7.100591716</v>
      </c>
      <c r="BB645">
        <v>0</v>
      </c>
    </row>
    <row r="646" spans="1:54" ht="15">
      <c r="A646">
        <v>11596527233</v>
      </c>
      <c r="B646" t="s">
        <v>1595</v>
      </c>
      <c r="C646" t="s">
        <v>1461</v>
      </c>
      <c r="E646" t="s">
        <v>1216</v>
      </c>
      <c r="F646" t="s">
        <v>117</v>
      </c>
      <c r="G646">
        <v>26</v>
      </c>
      <c r="H646" t="s">
        <v>1463</v>
      </c>
      <c r="I646">
        <v>1</v>
      </c>
      <c r="J646">
        <v>0</v>
      </c>
      <c r="K646">
        <v>0</v>
      </c>
      <c r="L646" t="s">
        <v>1499</v>
      </c>
      <c r="M646">
        <f>_xlfn.IFNA(VLOOKUP(L646,'Lookup Tables'!$A$2:$B$8,2,FALSE),"")</f>
        <v>15</v>
      </c>
      <c r="N646" t="s">
        <v>1197</v>
      </c>
      <c r="AB646" s="10">
        <f t="shared" si="30"/>
        <v>0</v>
      </c>
      <c r="AC646" s="10" t="str">
        <f t="shared" si="31"/>
        <v>0 - 9%</v>
      </c>
      <c r="AE646" t="str">
        <f t="shared" si="32"/>
        <v/>
      </c>
      <c r="AF646" t="s">
        <v>1228</v>
      </c>
      <c r="AH646" t="s">
        <v>1489</v>
      </c>
      <c r="AI646" t="s">
        <v>1500</v>
      </c>
      <c r="AM646" t="s">
        <v>1197</v>
      </c>
      <c r="AN646" t="s">
        <v>1197</v>
      </c>
      <c r="AV646" t="s">
        <v>1480</v>
      </c>
      <c r="BA646" s="10">
        <v>16.34756996</v>
      </c>
      <c r="BB646">
        <v>0</v>
      </c>
    </row>
    <row r="647" spans="1:54" ht="15">
      <c r="A647">
        <v>11596538057</v>
      </c>
      <c r="B647" t="s">
        <v>1506</v>
      </c>
      <c r="C647" t="s">
        <v>1461</v>
      </c>
      <c r="E647" t="s">
        <v>1472</v>
      </c>
      <c r="F647" t="s">
        <v>122</v>
      </c>
      <c r="G647">
        <v>4</v>
      </c>
      <c r="H647" t="s">
        <v>1491</v>
      </c>
      <c r="I647">
        <v>4</v>
      </c>
      <c r="J647">
        <v>1</v>
      </c>
      <c r="K647">
        <v>0</v>
      </c>
      <c r="L647" t="s">
        <v>1499</v>
      </c>
      <c r="M647">
        <f>_xlfn.IFNA(VLOOKUP(L647,'Lookup Tables'!$A$2:$B$8,2,FALSE),"")</f>
        <v>15</v>
      </c>
      <c r="N647" t="s">
        <v>1228</v>
      </c>
      <c r="P647" t="s">
        <v>1465</v>
      </c>
      <c r="Z647" t="s">
        <v>1470</v>
      </c>
      <c r="AA647">
        <v>1</v>
      </c>
      <c r="AB647" s="10">
        <f t="shared" si="30"/>
        <v>1</v>
      </c>
      <c r="AC647" s="10" t="str">
        <f t="shared" si="31"/>
        <v>0 - 9%</v>
      </c>
      <c r="AE647" t="str">
        <f t="shared" si="32"/>
        <v/>
      </c>
      <c r="AF647" t="s">
        <v>1228</v>
      </c>
      <c r="AH647" t="s">
        <v>1489</v>
      </c>
      <c r="AM647" t="s">
        <v>1197</v>
      </c>
      <c r="AN647" t="s">
        <v>1197</v>
      </c>
      <c r="AY647" t="s">
        <v>1487</v>
      </c>
      <c r="BA647" s="10">
        <v>24.43548</v>
      </c>
      <c r="BB647">
        <v>0</v>
      </c>
    </row>
    <row r="648" spans="1:54" ht="15">
      <c r="A648">
        <v>11596558796</v>
      </c>
      <c r="B648" t="s">
        <v>1621</v>
      </c>
      <c r="C648" t="s">
        <v>1461</v>
      </c>
      <c r="E648" t="s">
        <v>1216</v>
      </c>
      <c r="F648" t="s">
        <v>129</v>
      </c>
      <c r="G648">
        <v>10</v>
      </c>
      <c r="H648" t="s">
        <v>1491</v>
      </c>
      <c r="I648">
        <v>0</v>
      </c>
      <c r="J648">
        <v>2</v>
      </c>
      <c r="K648">
        <v>1</v>
      </c>
      <c r="L648" t="s">
        <v>1499</v>
      </c>
      <c r="M648">
        <f>_xlfn.IFNA(VLOOKUP(L648,'Lookup Tables'!$A$2:$B$8,2,FALSE),"")</f>
        <v>15</v>
      </c>
      <c r="N648" t="s">
        <v>1197</v>
      </c>
      <c r="AB648" s="10">
        <f t="shared" si="30"/>
        <v>0</v>
      </c>
      <c r="AC648" s="10" t="str">
        <f t="shared" si="31"/>
        <v>0 - 9%</v>
      </c>
      <c r="AE648" t="str">
        <f t="shared" si="32"/>
        <v/>
      </c>
      <c r="AF648" t="s">
        <v>1228</v>
      </c>
      <c r="AH648" t="s">
        <v>1489</v>
      </c>
      <c r="AI648" t="s">
        <v>1500</v>
      </c>
      <c r="AM648" t="s">
        <v>1197</v>
      </c>
      <c r="AN648" t="s">
        <v>1197</v>
      </c>
      <c r="AY648" t="s">
        <v>1487</v>
      </c>
      <c r="BA648" s="10">
        <v>20.19230769</v>
      </c>
      <c r="BB648">
        <v>0</v>
      </c>
    </row>
    <row r="649" spans="1:54" ht="15">
      <c r="A649">
        <v>11596616068</v>
      </c>
      <c r="B649" t="s">
        <v>1490</v>
      </c>
      <c r="C649" t="s">
        <v>1461</v>
      </c>
      <c r="E649" t="s">
        <v>1472</v>
      </c>
      <c r="F649" t="s">
        <v>117</v>
      </c>
      <c r="G649">
        <v>10</v>
      </c>
      <c r="H649" t="s">
        <v>1491</v>
      </c>
      <c r="I649">
        <v>1</v>
      </c>
      <c r="J649">
        <v>2</v>
      </c>
      <c r="K649">
        <v>2</v>
      </c>
      <c r="L649" t="s">
        <v>1499</v>
      </c>
      <c r="M649">
        <f>_xlfn.IFNA(VLOOKUP(L649,'Lookup Tables'!$A$2:$B$8,2,FALSE),"")</f>
        <v>15</v>
      </c>
      <c r="N649" t="s">
        <v>1197</v>
      </c>
      <c r="AB649" s="10">
        <f t="shared" si="30"/>
        <v>0</v>
      </c>
      <c r="AC649" s="10" t="str">
        <f t="shared" si="31"/>
        <v>0 - 9%</v>
      </c>
      <c r="AE649" t="str">
        <f t="shared" si="32"/>
        <v/>
      </c>
      <c r="AF649" t="s">
        <v>1228</v>
      </c>
      <c r="AH649" t="s">
        <v>1489</v>
      </c>
      <c r="AM649" t="s">
        <v>1197</v>
      </c>
      <c r="AN649" t="s">
        <v>1197</v>
      </c>
      <c r="AY649" t="s">
        <v>1487</v>
      </c>
      <c r="BA649" s="10">
        <v>14.348861</v>
      </c>
      <c r="BB649">
        <v>0</v>
      </c>
    </row>
    <row r="650" spans="1:54" ht="15">
      <c r="A650">
        <v>11596621265</v>
      </c>
      <c r="B650" t="s">
        <v>1514</v>
      </c>
      <c r="C650" t="s">
        <v>1461</v>
      </c>
      <c r="E650" t="s">
        <v>1216</v>
      </c>
      <c r="F650" t="s">
        <v>117</v>
      </c>
      <c r="G650">
        <v>27</v>
      </c>
      <c r="H650" t="s">
        <v>1463</v>
      </c>
      <c r="I650">
        <v>10</v>
      </c>
      <c r="J650">
        <v>0</v>
      </c>
      <c r="K650">
        <v>0</v>
      </c>
      <c r="L650" t="s">
        <v>1483</v>
      </c>
      <c r="M650">
        <f>_xlfn.IFNA(VLOOKUP(L650,'Lookup Tables'!$A$2:$B$8,2,FALSE),"")</f>
        <v>4</v>
      </c>
      <c r="N650" t="s">
        <v>1228</v>
      </c>
      <c r="O650" t="s">
        <v>1475</v>
      </c>
      <c r="P650" t="s">
        <v>1465</v>
      </c>
      <c r="Q650" t="s">
        <v>1466</v>
      </c>
      <c r="S650" t="s">
        <v>1476</v>
      </c>
      <c r="Z650" t="s">
        <v>1470</v>
      </c>
      <c r="AA650">
        <v>2.6</v>
      </c>
      <c r="AB650" s="10">
        <f t="shared" si="30"/>
        <v>2.6</v>
      </c>
      <c r="AC650" s="10" t="str">
        <f t="shared" si="31"/>
        <v>0 - 9%</v>
      </c>
      <c r="AD650">
        <v>5651</v>
      </c>
      <c r="AE650">
        <f t="shared" si="32"/>
        <v>5651</v>
      </c>
      <c r="AF650" t="s">
        <v>1228</v>
      </c>
      <c r="AG650" t="s">
        <v>1485</v>
      </c>
      <c r="AI650" t="s">
        <v>1500</v>
      </c>
      <c r="AM650" t="s">
        <v>1197</v>
      </c>
      <c r="AN650" t="s">
        <v>1197</v>
      </c>
      <c r="AQ650" t="s">
        <v>1496</v>
      </c>
      <c r="AR650" t="s">
        <v>1479</v>
      </c>
      <c r="AT650" t="s">
        <v>1510</v>
      </c>
      <c r="BA650" s="10">
        <v>18.30309498</v>
      </c>
      <c r="BB650">
        <v>0</v>
      </c>
    </row>
    <row r="651" spans="1:54" ht="15">
      <c r="A651">
        <v>11596622006</v>
      </c>
      <c r="B651" t="s">
        <v>1595</v>
      </c>
      <c r="C651" t="s">
        <v>1461</v>
      </c>
      <c r="E651" t="s">
        <v>1216</v>
      </c>
      <c r="F651" t="s">
        <v>129</v>
      </c>
      <c r="G651">
        <v>6</v>
      </c>
      <c r="H651" t="s">
        <v>1491</v>
      </c>
      <c r="I651">
        <v>0</v>
      </c>
      <c r="J651">
        <v>2</v>
      </c>
      <c r="K651">
        <v>0</v>
      </c>
      <c r="L651" t="s">
        <v>1499</v>
      </c>
      <c r="M651">
        <f>_xlfn.IFNA(VLOOKUP(L651,'Lookup Tables'!$A$2:$B$8,2,FALSE),"")</f>
        <v>15</v>
      </c>
      <c r="N651" t="s">
        <v>1197</v>
      </c>
      <c r="AB651" s="10">
        <f t="shared" si="30"/>
        <v>0</v>
      </c>
      <c r="AC651" s="10" t="str">
        <f t="shared" si="31"/>
        <v>0 - 9%</v>
      </c>
      <c r="AE651" t="str">
        <f t="shared" si="32"/>
        <v/>
      </c>
      <c r="AF651" t="s">
        <v>1228</v>
      </c>
      <c r="AG651" t="s">
        <v>1485</v>
      </c>
      <c r="AH651" t="s">
        <v>1489</v>
      </c>
      <c r="AI651" t="s">
        <v>1500</v>
      </c>
      <c r="AM651" t="s">
        <v>1197</v>
      </c>
      <c r="AN651" t="s">
        <v>1197</v>
      </c>
      <c r="AZ651" t="s">
        <v>1578</v>
      </c>
      <c r="BA651" s="10">
        <v>14.70588235</v>
      </c>
      <c r="BB651">
        <v>0</v>
      </c>
    </row>
    <row r="652" spans="1:54" ht="15">
      <c r="A652">
        <v>11596632025</v>
      </c>
      <c r="B652" t="s">
        <v>1490</v>
      </c>
      <c r="C652" t="s">
        <v>1461</v>
      </c>
      <c r="E652" t="s">
        <v>1492</v>
      </c>
      <c r="F652" t="s">
        <v>129</v>
      </c>
      <c r="I652">
        <v>0</v>
      </c>
      <c r="J652">
        <v>2</v>
      </c>
      <c r="K652">
        <v>1</v>
      </c>
      <c r="L652" t="s">
        <v>1474</v>
      </c>
      <c r="M652">
        <f>_xlfn.IFNA(VLOOKUP(L652,'Lookup Tables'!$A$2:$B$8,2,FALSE),"")</f>
        <v>9</v>
      </c>
      <c r="N652" t="s">
        <v>1197</v>
      </c>
      <c r="AB652" s="10">
        <f t="shared" si="30"/>
        <v>0</v>
      </c>
      <c r="AC652" s="10" t="str">
        <f t="shared" si="31"/>
        <v>0 - 9%</v>
      </c>
      <c r="AE652" t="str">
        <f t="shared" si="32"/>
        <v/>
      </c>
      <c r="AF652" t="s">
        <v>1197</v>
      </c>
      <c r="AJ652" t="s">
        <v>1498</v>
      </c>
      <c r="AL652" t="s">
        <v>1628</v>
      </c>
      <c r="AM652" t="s">
        <v>1197</v>
      </c>
      <c r="AN652" t="s">
        <v>1197</v>
      </c>
      <c r="AY652" t="s">
        <v>1487</v>
      </c>
      <c r="BA652" s="10">
        <v>10.66666667</v>
      </c>
      <c r="BB652">
        <v>0</v>
      </c>
    </row>
    <row r="653" spans="1:54" ht="15">
      <c r="A653">
        <v>11596641135</v>
      </c>
      <c r="B653" t="s">
        <v>1490</v>
      </c>
      <c r="C653" t="s">
        <v>1461</v>
      </c>
      <c r="E653" t="s">
        <v>1472</v>
      </c>
      <c r="F653" t="s">
        <v>129</v>
      </c>
      <c r="I653">
        <v>0</v>
      </c>
      <c r="J653">
        <v>2</v>
      </c>
      <c r="K653">
        <v>1</v>
      </c>
      <c r="L653" t="s">
        <v>1474</v>
      </c>
      <c r="M653">
        <f>_xlfn.IFNA(VLOOKUP(L653,'Lookup Tables'!$A$2:$B$8,2,FALSE),"")</f>
        <v>9</v>
      </c>
      <c r="N653" t="s">
        <v>1197</v>
      </c>
      <c r="AB653" s="10">
        <f t="shared" si="30"/>
        <v>0</v>
      </c>
      <c r="AC653" s="10" t="str">
        <f t="shared" si="31"/>
        <v>0 - 9%</v>
      </c>
      <c r="AE653" t="str">
        <f t="shared" si="32"/>
        <v/>
      </c>
      <c r="AF653" t="s">
        <v>1197</v>
      </c>
      <c r="AJ653" t="s">
        <v>1498</v>
      </c>
      <c r="AM653" t="s">
        <v>1502</v>
      </c>
      <c r="AN653" t="s">
        <v>1197</v>
      </c>
      <c r="AW653" t="s">
        <v>1511</v>
      </c>
      <c r="BA653" s="10">
        <v>14.42622951</v>
      </c>
      <c r="BB653">
        <v>0</v>
      </c>
    </row>
    <row r="654" spans="1:54" ht="15">
      <c r="A654">
        <v>11596653636</v>
      </c>
      <c r="B654" t="s">
        <v>1490</v>
      </c>
      <c r="C654" t="s">
        <v>1461</v>
      </c>
      <c r="E654" t="s">
        <v>1472</v>
      </c>
      <c r="F654" t="s">
        <v>129</v>
      </c>
      <c r="I654">
        <v>0</v>
      </c>
      <c r="J654">
        <v>2</v>
      </c>
      <c r="K654">
        <v>1</v>
      </c>
      <c r="L654" t="s">
        <v>1474</v>
      </c>
      <c r="M654">
        <f>_xlfn.IFNA(VLOOKUP(L654,'Lookup Tables'!$A$2:$B$8,2,FALSE),"")</f>
        <v>9</v>
      </c>
      <c r="N654" t="s">
        <v>1197</v>
      </c>
      <c r="AB654" s="10">
        <f t="shared" si="30"/>
        <v>0</v>
      </c>
      <c r="AC654" s="10" t="str">
        <f t="shared" si="31"/>
        <v>0 - 9%</v>
      </c>
      <c r="AE654" t="str">
        <f t="shared" si="32"/>
        <v/>
      </c>
      <c r="AF654" t="s">
        <v>1228</v>
      </c>
      <c r="AH654" t="s">
        <v>1489</v>
      </c>
      <c r="AM654" t="s">
        <v>1197</v>
      </c>
      <c r="AN654" t="s">
        <v>1197</v>
      </c>
      <c r="AY654" t="s">
        <v>1487</v>
      </c>
      <c r="BB654">
        <v>0</v>
      </c>
    </row>
    <row r="655" spans="1:54" ht="15">
      <c r="A655">
        <v>11596664342</v>
      </c>
      <c r="B655" t="s">
        <v>1621</v>
      </c>
      <c r="C655" t="s">
        <v>1461</v>
      </c>
      <c r="E655" t="s">
        <v>1472</v>
      </c>
      <c r="F655" t="s">
        <v>129</v>
      </c>
      <c r="I655">
        <v>0</v>
      </c>
      <c r="J655">
        <v>0</v>
      </c>
      <c r="K655">
        <v>1</v>
      </c>
      <c r="L655" t="s">
        <v>1488</v>
      </c>
      <c r="M655" t="str">
        <f>_xlfn.IFNA(VLOOKUP(L655,'Lookup Tables'!$A$2:$B$8,2,FALSE),"")</f>
        <v/>
      </c>
      <c r="N655" t="s">
        <v>1487</v>
      </c>
      <c r="AB655" s="10">
        <f t="shared" si="30"/>
        <v>0</v>
      </c>
      <c r="AC655" s="10" t="str">
        <f t="shared" si="31"/>
        <v>0 - 9%</v>
      </c>
      <c r="AE655" t="str">
        <f t="shared" si="32"/>
        <v/>
      </c>
      <c r="AL655" t="s">
        <v>1551</v>
      </c>
      <c r="AM655" t="s">
        <v>1197</v>
      </c>
      <c r="AN655" t="s">
        <v>1197</v>
      </c>
      <c r="AQ655" t="s">
        <v>1496</v>
      </c>
      <c r="AR655" t="s">
        <v>1479</v>
      </c>
      <c r="AV655" t="s">
        <v>1480</v>
      </c>
      <c r="BA655" s="10">
        <v>12.22363405</v>
      </c>
      <c r="BB655">
        <v>0</v>
      </c>
    </row>
    <row r="656" spans="1:54" ht="15">
      <c r="A656">
        <v>11596666199</v>
      </c>
      <c r="B656" t="s">
        <v>1490</v>
      </c>
      <c r="C656" t="s">
        <v>1461</v>
      </c>
      <c r="E656" t="s">
        <v>1492</v>
      </c>
      <c r="F656" t="s">
        <v>117</v>
      </c>
      <c r="G656">
        <v>5</v>
      </c>
      <c r="H656" t="s">
        <v>1491</v>
      </c>
      <c r="I656">
        <v>1</v>
      </c>
      <c r="J656">
        <v>1</v>
      </c>
      <c r="K656">
        <v>1</v>
      </c>
      <c r="L656" t="s">
        <v>1474</v>
      </c>
      <c r="M656">
        <f>_xlfn.IFNA(VLOOKUP(L656,'Lookup Tables'!$A$2:$B$8,2,FALSE),"")</f>
        <v>9</v>
      </c>
      <c r="N656" t="s">
        <v>1197</v>
      </c>
      <c r="AB656" s="10">
        <f t="shared" si="30"/>
        <v>0</v>
      </c>
      <c r="AC656" s="10" t="str">
        <f t="shared" si="31"/>
        <v>0 - 9%</v>
      </c>
      <c r="AE656" t="str">
        <f t="shared" si="32"/>
        <v/>
      </c>
      <c r="AL656" t="s">
        <v>1628</v>
      </c>
      <c r="AM656" t="s">
        <v>1502</v>
      </c>
      <c r="AN656" t="s">
        <v>1197</v>
      </c>
      <c r="AW656" t="s">
        <v>1511</v>
      </c>
      <c r="BA656" s="10">
        <v>3.50877193</v>
      </c>
      <c r="BB656">
        <v>0</v>
      </c>
    </row>
    <row r="657" spans="1:54" ht="15">
      <c r="A657">
        <v>11596703465</v>
      </c>
      <c r="B657" t="s">
        <v>1490</v>
      </c>
      <c r="C657" t="s">
        <v>1461</v>
      </c>
      <c r="E657" t="s">
        <v>1472</v>
      </c>
      <c r="F657" t="s">
        <v>117</v>
      </c>
      <c r="G657">
        <v>3</v>
      </c>
      <c r="H657" t="s">
        <v>1491</v>
      </c>
      <c r="I657">
        <v>3</v>
      </c>
      <c r="J657">
        <v>1</v>
      </c>
      <c r="K657">
        <v>0</v>
      </c>
      <c r="L657" t="s">
        <v>1474</v>
      </c>
      <c r="M657">
        <f>_xlfn.IFNA(VLOOKUP(L657,'Lookup Tables'!$A$2:$B$8,2,FALSE),"")</f>
        <v>9</v>
      </c>
      <c r="N657" t="s">
        <v>1487</v>
      </c>
      <c r="AB657" s="10">
        <f t="shared" si="30"/>
        <v>0</v>
      </c>
      <c r="AC657" s="10" t="str">
        <f t="shared" si="31"/>
        <v>0 - 9%</v>
      </c>
      <c r="AE657" t="str">
        <f t="shared" si="32"/>
        <v/>
      </c>
      <c r="AF657" t="s">
        <v>1228</v>
      </c>
      <c r="AH657" t="s">
        <v>1489</v>
      </c>
      <c r="AL657" t="s">
        <v>1554</v>
      </c>
      <c r="AM657" t="s">
        <v>1197</v>
      </c>
      <c r="AN657" t="s">
        <v>1197</v>
      </c>
      <c r="AY657" t="s">
        <v>1487</v>
      </c>
      <c r="BB657">
        <v>0</v>
      </c>
    </row>
    <row r="658" spans="1:54" ht="15">
      <c r="A658">
        <v>11596716166</v>
      </c>
      <c r="B658" t="s">
        <v>1555</v>
      </c>
      <c r="C658" t="s">
        <v>1461</v>
      </c>
      <c r="E658" t="s">
        <v>1472</v>
      </c>
      <c r="F658" t="s">
        <v>117</v>
      </c>
      <c r="G658">
        <v>0</v>
      </c>
      <c r="H658" t="s">
        <v>1497</v>
      </c>
      <c r="I658">
        <v>0</v>
      </c>
      <c r="J658">
        <v>1</v>
      </c>
      <c r="K658">
        <v>1</v>
      </c>
      <c r="L658" t="s">
        <v>1499</v>
      </c>
      <c r="M658">
        <f>_xlfn.IFNA(VLOOKUP(L658,'Lookup Tables'!$A$2:$B$8,2,FALSE),"")</f>
        <v>15</v>
      </c>
      <c r="N658" t="s">
        <v>1228</v>
      </c>
      <c r="W658" t="s">
        <v>1503</v>
      </c>
      <c r="Z658" t="s">
        <v>1477</v>
      </c>
      <c r="AA658">
        <v>10</v>
      </c>
      <c r="AB658" s="10">
        <f t="shared" si="30"/>
        <v>-10</v>
      </c>
      <c r="AC658" s="10" t="str">
        <f t="shared" si="31"/>
        <v>-10 - -1%</v>
      </c>
      <c r="AE658" t="str">
        <f t="shared" si="32"/>
        <v/>
      </c>
      <c r="AF658" t="s">
        <v>1228</v>
      </c>
      <c r="AI658" t="s">
        <v>1500</v>
      </c>
      <c r="AM658" t="s">
        <v>1502</v>
      </c>
      <c r="AN658" t="s">
        <v>1197</v>
      </c>
      <c r="AP658" t="s">
        <v>1629</v>
      </c>
      <c r="AT658" t="s">
        <v>1510</v>
      </c>
      <c r="BA658" s="10">
        <v>3.024125</v>
      </c>
      <c r="BB658">
        <v>0</v>
      </c>
    </row>
    <row r="659" spans="1:54" ht="15">
      <c r="A659">
        <v>11596733254</v>
      </c>
      <c r="B659" t="s">
        <v>1514</v>
      </c>
      <c r="C659" t="s">
        <v>1461</v>
      </c>
      <c r="E659" t="s">
        <v>1216</v>
      </c>
      <c r="F659" t="s">
        <v>122</v>
      </c>
      <c r="G659">
        <v>8</v>
      </c>
      <c r="H659" t="s">
        <v>1491</v>
      </c>
      <c r="I659">
        <v>13</v>
      </c>
      <c r="J659">
        <v>1</v>
      </c>
      <c r="K659">
        <v>0</v>
      </c>
      <c r="L659" t="s">
        <v>1474</v>
      </c>
      <c r="M659">
        <f>_xlfn.IFNA(VLOOKUP(L659,'Lookup Tables'!$A$2:$B$8,2,FALSE),"")</f>
        <v>9</v>
      </c>
      <c r="N659" t="s">
        <v>1487</v>
      </c>
      <c r="AB659" s="10">
        <f t="shared" si="30"/>
        <v>0</v>
      </c>
      <c r="AC659" s="10" t="str">
        <f t="shared" si="31"/>
        <v>0 - 9%</v>
      </c>
      <c r="AE659" t="str">
        <f t="shared" si="32"/>
        <v/>
      </c>
      <c r="AF659" t="s">
        <v>1228</v>
      </c>
      <c r="AG659" t="s">
        <v>1485</v>
      </c>
      <c r="AH659" t="s">
        <v>1489</v>
      </c>
      <c r="AM659" t="s">
        <v>1197</v>
      </c>
      <c r="AN659" t="s">
        <v>1197</v>
      </c>
      <c r="AZ659" t="s">
        <v>1495</v>
      </c>
      <c r="BA659" s="10">
        <v>18.34613647</v>
      </c>
      <c r="BB659">
        <v>0</v>
      </c>
    </row>
    <row r="660" spans="1:54" ht="15">
      <c r="A660">
        <v>11596741326</v>
      </c>
      <c r="B660" t="s">
        <v>1568</v>
      </c>
      <c r="C660" t="s">
        <v>1461</v>
      </c>
      <c r="E660" t="s">
        <v>1216</v>
      </c>
      <c r="F660" t="s">
        <v>117</v>
      </c>
      <c r="I660">
        <v>2</v>
      </c>
      <c r="J660">
        <v>0</v>
      </c>
      <c r="K660">
        <v>0</v>
      </c>
      <c r="L660" t="s">
        <v>1488</v>
      </c>
      <c r="M660" t="str">
        <f>_xlfn.IFNA(VLOOKUP(L660,'Lookup Tables'!$A$2:$B$8,2,FALSE),"")</f>
        <v/>
      </c>
      <c r="N660" t="s">
        <v>1487</v>
      </c>
      <c r="AB660" s="10">
        <f t="shared" si="30"/>
        <v>0</v>
      </c>
      <c r="AC660" s="10" t="str">
        <f t="shared" si="31"/>
        <v>0 - 9%</v>
      </c>
      <c r="AE660" t="str">
        <f t="shared" si="32"/>
        <v/>
      </c>
      <c r="AF660" t="s">
        <v>1228</v>
      </c>
      <c r="AH660" t="s">
        <v>1489</v>
      </c>
      <c r="AI660" t="s">
        <v>1500</v>
      </c>
      <c r="AM660" t="s">
        <v>1197</v>
      </c>
      <c r="AN660" t="s">
        <v>1487</v>
      </c>
      <c r="AP660" t="s">
        <v>1495</v>
      </c>
      <c r="AY660" t="s">
        <v>1487</v>
      </c>
      <c r="BA660" s="10">
        <v>10.86448598</v>
      </c>
      <c r="BB660">
        <v>0</v>
      </c>
    </row>
    <row r="661" spans="1:54" ht="15">
      <c r="A661">
        <v>11596750098</v>
      </c>
      <c r="B661" t="s">
        <v>1570</v>
      </c>
      <c r="C661" t="s">
        <v>1461</v>
      </c>
      <c r="E661" t="s">
        <v>1492</v>
      </c>
      <c r="F661" t="s">
        <v>117</v>
      </c>
      <c r="G661">
        <v>26</v>
      </c>
      <c r="H661" t="s">
        <v>1463</v>
      </c>
      <c r="I661">
        <v>0</v>
      </c>
      <c r="J661">
        <v>2</v>
      </c>
      <c r="K661">
        <v>0</v>
      </c>
      <c r="L661" t="s">
        <v>1499</v>
      </c>
      <c r="M661">
        <f>_xlfn.IFNA(VLOOKUP(L661,'Lookup Tables'!$A$2:$B$8,2,FALSE),"")</f>
        <v>15</v>
      </c>
      <c r="N661" t="s">
        <v>1197</v>
      </c>
      <c r="AB661" s="10">
        <f t="shared" si="30"/>
        <v>0</v>
      </c>
      <c r="AC661" s="10" t="str">
        <f t="shared" si="31"/>
        <v>0 - 9%</v>
      </c>
      <c r="AE661" t="str">
        <f t="shared" si="32"/>
        <v/>
      </c>
      <c r="AF661" t="s">
        <v>1228</v>
      </c>
      <c r="AH661" t="s">
        <v>1489</v>
      </c>
      <c r="AM661" t="s">
        <v>1197</v>
      </c>
      <c r="AN661" t="s">
        <v>1197</v>
      </c>
      <c r="AY661" t="s">
        <v>1487</v>
      </c>
      <c r="BA661" s="10">
        <v>17.04312115</v>
      </c>
      <c r="BB661">
        <v>0</v>
      </c>
    </row>
    <row r="662" spans="1:54" ht="15">
      <c r="A662">
        <v>11596760930</v>
      </c>
      <c r="B662" t="s">
        <v>1490</v>
      </c>
      <c r="C662" t="s">
        <v>1461</v>
      </c>
      <c r="E662" t="s">
        <v>1472</v>
      </c>
      <c r="F662" t="s">
        <v>129</v>
      </c>
      <c r="G662">
        <v>1</v>
      </c>
      <c r="H662" t="s">
        <v>1491</v>
      </c>
      <c r="I662">
        <v>0</v>
      </c>
      <c r="J662">
        <v>2</v>
      </c>
      <c r="K662">
        <v>1</v>
      </c>
      <c r="L662" t="s">
        <v>1474</v>
      </c>
      <c r="M662">
        <f>_xlfn.IFNA(VLOOKUP(L662,'Lookup Tables'!$A$2:$B$8,2,FALSE),"")</f>
        <v>9</v>
      </c>
      <c r="N662" t="s">
        <v>1487</v>
      </c>
      <c r="AB662" s="10">
        <f t="shared" si="30"/>
        <v>0</v>
      </c>
      <c r="AC662" s="10" t="str">
        <f t="shared" si="31"/>
        <v>0 - 9%</v>
      </c>
      <c r="AE662" t="str">
        <f t="shared" si="32"/>
        <v/>
      </c>
      <c r="AF662" t="s">
        <v>1228</v>
      </c>
      <c r="AH662" t="s">
        <v>1489</v>
      </c>
      <c r="AM662" t="s">
        <v>1197</v>
      </c>
      <c r="AN662" t="s">
        <v>1197</v>
      </c>
      <c r="AY662" t="s">
        <v>1487</v>
      </c>
      <c r="BA662" s="10">
        <v>31.06796117</v>
      </c>
      <c r="BB662">
        <v>0</v>
      </c>
    </row>
    <row r="663" spans="1:54" ht="15">
      <c r="A663">
        <v>11596767655</v>
      </c>
      <c r="B663" t="s">
        <v>1565</v>
      </c>
      <c r="C663" t="s">
        <v>1504</v>
      </c>
      <c r="E663" t="s">
        <v>1492</v>
      </c>
      <c r="F663" t="s">
        <v>117</v>
      </c>
      <c r="G663">
        <v>12</v>
      </c>
      <c r="H663" t="s">
        <v>1482</v>
      </c>
      <c r="I663">
        <v>0</v>
      </c>
      <c r="J663">
        <v>0</v>
      </c>
      <c r="K663">
        <v>1</v>
      </c>
      <c r="L663" t="s">
        <v>1474</v>
      </c>
      <c r="M663">
        <f>_xlfn.IFNA(VLOOKUP(L663,'Lookup Tables'!$A$2:$B$8,2,FALSE),"")</f>
        <v>9</v>
      </c>
      <c r="N663" t="s">
        <v>1228</v>
      </c>
      <c r="Q663" t="s">
        <v>1466</v>
      </c>
      <c r="S663" t="s">
        <v>1476</v>
      </c>
      <c r="V663" t="s">
        <v>1469</v>
      </c>
      <c r="Z663" t="s">
        <v>1523</v>
      </c>
      <c r="AB663" s="10">
        <f t="shared" si="30"/>
        <v>0</v>
      </c>
      <c r="AC663" s="10" t="str">
        <f t="shared" si="31"/>
        <v>0 - 9%</v>
      </c>
      <c r="AE663" t="str">
        <f t="shared" si="32"/>
        <v/>
      </c>
      <c r="AF663" t="s">
        <v>1228</v>
      </c>
      <c r="AH663" t="s">
        <v>1489</v>
      </c>
      <c r="AM663" t="s">
        <v>1197</v>
      </c>
      <c r="AN663" t="s">
        <v>1197</v>
      </c>
      <c r="AY663" t="s">
        <v>1487</v>
      </c>
      <c r="BA663" s="10">
        <v>13.16445183</v>
      </c>
      <c r="BB663">
        <v>0</v>
      </c>
    </row>
    <row r="664" spans="1:54" ht="15">
      <c r="A664">
        <v>11596768035</v>
      </c>
      <c r="B664" t="s">
        <v>1521</v>
      </c>
      <c r="C664" t="s">
        <v>1461</v>
      </c>
      <c r="E664" t="s">
        <v>1472</v>
      </c>
      <c r="F664" t="s">
        <v>117</v>
      </c>
      <c r="G664">
        <v>7</v>
      </c>
      <c r="H664" t="s">
        <v>1491</v>
      </c>
      <c r="I664">
        <v>1</v>
      </c>
      <c r="J664">
        <v>2</v>
      </c>
      <c r="K664">
        <v>1</v>
      </c>
      <c r="L664" t="s">
        <v>1488</v>
      </c>
      <c r="M664" t="str">
        <f>_xlfn.IFNA(VLOOKUP(L664,'Lookup Tables'!$A$2:$B$8,2,FALSE),"")</f>
        <v/>
      </c>
      <c r="N664" t="s">
        <v>1228</v>
      </c>
      <c r="O664" t="s">
        <v>1475</v>
      </c>
      <c r="Q664" t="s">
        <v>1466</v>
      </c>
      <c r="Z664" t="s">
        <v>1477</v>
      </c>
      <c r="AB664" s="10" t="str">
        <f t="shared" si="30"/>
        <v/>
      </c>
      <c r="AC664" s="10" t="str">
        <f t="shared" si="31"/>
        <v/>
      </c>
      <c r="AE664" t="str">
        <f t="shared" si="32"/>
        <v/>
      </c>
      <c r="AL664" t="s">
        <v>1630</v>
      </c>
      <c r="AM664" t="s">
        <v>1197</v>
      </c>
      <c r="AN664" t="s">
        <v>1487</v>
      </c>
      <c r="AQ664" t="s">
        <v>1496</v>
      </c>
      <c r="AR664" t="s">
        <v>1479</v>
      </c>
      <c r="AT664" t="s">
        <v>1510</v>
      </c>
      <c r="AU664" t="s">
        <v>1518</v>
      </c>
      <c r="BA664" s="10">
        <v>7.083333333</v>
      </c>
      <c r="BB664">
        <v>0</v>
      </c>
    </row>
    <row r="665" spans="1:54" ht="15">
      <c r="A665">
        <v>11596779728</v>
      </c>
      <c r="B665" t="s">
        <v>1490</v>
      </c>
      <c r="C665" t="s">
        <v>1461</v>
      </c>
      <c r="E665" t="s">
        <v>1216</v>
      </c>
      <c r="F665" t="s">
        <v>122</v>
      </c>
      <c r="G665">
        <v>6</v>
      </c>
      <c r="H665" t="s">
        <v>1491</v>
      </c>
      <c r="I665">
        <v>5</v>
      </c>
      <c r="J665">
        <v>0</v>
      </c>
      <c r="K665">
        <v>0</v>
      </c>
      <c r="L665" t="s">
        <v>1499</v>
      </c>
      <c r="M665">
        <f>_xlfn.IFNA(VLOOKUP(L665,'Lookup Tables'!$A$2:$B$8,2,FALSE),"")</f>
        <v>15</v>
      </c>
      <c r="N665" t="s">
        <v>1228</v>
      </c>
      <c r="O665" t="s">
        <v>1475</v>
      </c>
      <c r="X665" t="s">
        <v>1530</v>
      </c>
      <c r="Z665" t="s">
        <v>1477</v>
      </c>
      <c r="AB665" s="10" t="str">
        <f t="shared" si="30"/>
        <v/>
      </c>
      <c r="AC665" s="10" t="str">
        <f t="shared" si="31"/>
        <v/>
      </c>
      <c r="AD665">
        <v>16240</v>
      </c>
      <c r="AE665">
        <f t="shared" si="32"/>
        <v>-16240</v>
      </c>
      <c r="AF665" t="s">
        <v>1228</v>
      </c>
      <c r="AH665" t="s">
        <v>1489</v>
      </c>
      <c r="AM665" t="s">
        <v>1197</v>
      </c>
      <c r="AN665" t="s">
        <v>1197</v>
      </c>
      <c r="AQ665" t="s">
        <v>1496</v>
      </c>
      <c r="BA665" s="10">
        <v>17.93510324</v>
      </c>
      <c r="BB665">
        <v>0</v>
      </c>
    </row>
    <row r="666" spans="1:54" ht="15">
      <c r="A666">
        <v>11596783336</v>
      </c>
      <c r="B666" t="s">
        <v>1548</v>
      </c>
      <c r="C666" t="s">
        <v>1504</v>
      </c>
      <c r="E666" t="s">
        <v>1492</v>
      </c>
      <c r="F666" t="s">
        <v>117</v>
      </c>
      <c r="I666">
        <v>0</v>
      </c>
      <c r="J666">
        <v>0</v>
      </c>
      <c r="K666">
        <v>1</v>
      </c>
      <c r="L666" t="s">
        <v>1499</v>
      </c>
      <c r="M666">
        <f>_xlfn.IFNA(VLOOKUP(L666,'Lookup Tables'!$A$2:$B$8,2,FALSE),"")</f>
        <v>15</v>
      </c>
      <c r="N666" t="s">
        <v>1197</v>
      </c>
      <c r="AB666" s="10">
        <f t="shared" si="30"/>
        <v>0</v>
      </c>
      <c r="AC666" s="10" t="str">
        <f t="shared" si="31"/>
        <v>0 - 9%</v>
      </c>
      <c r="AE666" t="str">
        <f t="shared" si="32"/>
        <v/>
      </c>
      <c r="AF666" t="s">
        <v>1228</v>
      </c>
      <c r="AG666" t="s">
        <v>1485</v>
      </c>
      <c r="AM666" t="s">
        <v>1197</v>
      </c>
      <c r="AN666" t="s">
        <v>1197</v>
      </c>
      <c r="AY666" t="s">
        <v>1487</v>
      </c>
      <c r="BA666" s="10">
        <v>6.152716593</v>
      </c>
      <c r="BB666">
        <v>0</v>
      </c>
    </row>
    <row r="667" spans="1:54" ht="15">
      <c r="A667">
        <v>11596787918</v>
      </c>
      <c r="B667" t="s">
        <v>1535</v>
      </c>
      <c r="C667" t="s">
        <v>1461</v>
      </c>
      <c r="E667" t="s">
        <v>1472</v>
      </c>
      <c r="F667" t="s">
        <v>129</v>
      </c>
      <c r="G667">
        <v>0</v>
      </c>
      <c r="H667" t="s">
        <v>1497</v>
      </c>
      <c r="I667">
        <v>0</v>
      </c>
      <c r="J667">
        <v>0</v>
      </c>
      <c r="K667">
        <v>1</v>
      </c>
      <c r="L667" t="s">
        <v>1550</v>
      </c>
      <c r="M667">
        <f>_xlfn.IFNA(VLOOKUP(L667,'Lookup Tables'!$A$2:$B$8,2,FALSE),"")</f>
        <v>0</v>
      </c>
      <c r="N667" t="s">
        <v>1228</v>
      </c>
      <c r="S667" t="s">
        <v>1476</v>
      </c>
      <c r="T667" t="s">
        <v>1467</v>
      </c>
      <c r="U667" t="s">
        <v>1468</v>
      </c>
      <c r="Y667" t="s">
        <v>1519</v>
      </c>
      <c r="Z667" t="s">
        <v>1523</v>
      </c>
      <c r="AA667">
        <v>0</v>
      </c>
      <c r="AB667" s="10">
        <f t="shared" si="30"/>
        <v>0</v>
      </c>
      <c r="AC667" s="10" t="str">
        <f t="shared" si="31"/>
        <v>0 - 9%</v>
      </c>
      <c r="AD667">
        <v>0</v>
      </c>
      <c r="AE667">
        <f t="shared" si="32"/>
        <v>0</v>
      </c>
      <c r="AL667" t="s">
        <v>1520</v>
      </c>
      <c r="AM667" t="s">
        <v>1502</v>
      </c>
      <c r="AN667" t="s">
        <v>1197</v>
      </c>
      <c r="AR667" t="s">
        <v>1479</v>
      </c>
      <c r="AS667" t="s">
        <v>1505</v>
      </c>
      <c r="AV667" t="s">
        <v>1480</v>
      </c>
      <c r="AX667" t="s">
        <v>1512</v>
      </c>
      <c r="BA667" s="10">
        <v>15.98981</v>
      </c>
      <c r="BB667">
        <v>0</v>
      </c>
    </row>
    <row r="668" spans="1:54" ht="15">
      <c r="A668">
        <v>11596803104</v>
      </c>
      <c r="B668" t="s">
        <v>1599</v>
      </c>
      <c r="C668" t="s">
        <v>1461</v>
      </c>
      <c r="E668" t="s">
        <v>1472</v>
      </c>
      <c r="F668" t="s">
        <v>129</v>
      </c>
      <c r="G668">
        <v>0</v>
      </c>
      <c r="H668" t="s">
        <v>1497</v>
      </c>
      <c r="I668">
        <v>0</v>
      </c>
      <c r="J668">
        <v>0</v>
      </c>
      <c r="K668">
        <v>0</v>
      </c>
      <c r="L668" t="s">
        <v>1499</v>
      </c>
      <c r="M668">
        <f>_xlfn.IFNA(VLOOKUP(L668,'Lookup Tables'!$A$2:$B$8,2,FALSE),"")</f>
        <v>15</v>
      </c>
      <c r="N668" t="s">
        <v>1197</v>
      </c>
      <c r="AB668" s="10">
        <f t="shared" si="30"/>
        <v>0</v>
      </c>
      <c r="AC668" s="10" t="str">
        <f t="shared" si="31"/>
        <v>0 - 9%</v>
      </c>
      <c r="AE668" t="str">
        <f t="shared" si="32"/>
        <v/>
      </c>
      <c r="AF668" t="s">
        <v>1197</v>
      </c>
      <c r="AJ668" t="s">
        <v>1498</v>
      </c>
      <c r="AM668" t="s">
        <v>1197</v>
      </c>
      <c r="AN668" t="s">
        <v>1197</v>
      </c>
      <c r="AP668" t="s">
        <v>1543</v>
      </c>
      <c r="AT668" t="s">
        <v>1510</v>
      </c>
      <c r="BA668" s="10">
        <v>9.275237274</v>
      </c>
      <c r="BB668">
        <v>0</v>
      </c>
    </row>
    <row r="669" spans="1:54" ht="15">
      <c r="A669">
        <v>11596804065</v>
      </c>
      <c r="B669" t="s">
        <v>1532</v>
      </c>
      <c r="C669" t="s">
        <v>1461</v>
      </c>
      <c r="E669" t="s">
        <v>1472</v>
      </c>
      <c r="F669" t="s">
        <v>122</v>
      </c>
      <c r="G669">
        <v>24</v>
      </c>
      <c r="H669" t="s">
        <v>1463</v>
      </c>
      <c r="I669">
        <v>8</v>
      </c>
      <c r="J669">
        <v>0</v>
      </c>
      <c r="K669">
        <v>0</v>
      </c>
      <c r="L669" t="s">
        <v>1499</v>
      </c>
      <c r="M669">
        <f>_xlfn.IFNA(VLOOKUP(L669,'Lookup Tables'!$A$2:$B$8,2,FALSE),"")</f>
        <v>15</v>
      </c>
      <c r="N669" t="s">
        <v>1197</v>
      </c>
      <c r="AB669" s="10">
        <f t="shared" si="30"/>
        <v>0</v>
      </c>
      <c r="AC669" s="10" t="str">
        <f t="shared" si="31"/>
        <v>0 - 9%</v>
      </c>
      <c r="AE669" t="str">
        <f t="shared" si="32"/>
        <v/>
      </c>
      <c r="AF669" t="s">
        <v>1228</v>
      </c>
      <c r="AG669" t="s">
        <v>1485</v>
      </c>
      <c r="AM669" t="s">
        <v>1197</v>
      </c>
      <c r="AN669" t="s">
        <v>1197</v>
      </c>
      <c r="AY669" t="s">
        <v>1487</v>
      </c>
      <c r="BA669" s="10">
        <v>20.93461143</v>
      </c>
      <c r="BB669">
        <v>0</v>
      </c>
    </row>
    <row r="670" spans="1:54" ht="15">
      <c r="A670">
        <v>11596821644</v>
      </c>
      <c r="B670" t="s">
        <v>1521</v>
      </c>
      <c r="C670" t="s">
        <v>1461</v>
      </c>
      <c r="E670" t="s">
        <v>1216</v>
      </c>
      <c r="F670" t="s">
        <v>117</v>
      </c>
      <c r="G670">
        <v>15</v>
      </c>
      <c r="H670" t="s">
        <v>1482</v>
      </c>
      <c r="I670">
        <v>3</v>
      </c>
      <c r="J670">
        <v>0</v>
      </c>
      <c r="K670">
        <v>1</v>
      </c>
      <c r="L670" t="s">
        <v>1499</v>
      </c>
      <c r="M670">
        <f>_xlfn.IFNA(VLOOKUP(L670,'Lookup Tables'!$A$2:$B$8,2,FALSE),"")</f>
        <v>15</v>
      </c>
      <c r="N670" t="s">
        <v>1197</v>
      </c>
      <c r="AB670" s="10">
        <f t="shared" si="30"/>
        <v>0</v>
      </c>
      <c r="AC670" s="10" t="str">
        <f t="shared" si="31"/>
        <v>0 - 9%</v>
      </c>
      <c r="AE670" t="str">
        <f t="shared" si="32"/>
        <v/>
      </c>
      <c r="AF670" t="s">
        <v>1197</v>
      </c>
      <c r="AJ670" t="s">
        <v>1498</v>
      </c>
      <c r="AM670" t="s">
        <v>1502</v>
      </c>
      <c r="AN670" t="s">
        <v>1197</v>
      </c>
      <c r="AT670" t="s">
        <v>1510</v>
      </c>
      <c r="BA670" s="10">
        <v>21.71156894</v>
      </c>
      <c r="BB670">
        <v>0</v>
      </c>
    </row>
    <row r="671" spans="1:54" ht="15">
      <c r="A671">
        <v>11596823848</v>
      </c>
      <c r="B671" t="s">
        <v>1490</v>
      </c>
      <c r="C671" t="s">
        <v>1461</v>
      </c>
      <c r="E671" t="s">
        <v>1472</v>
      </c>
      <c r="F671" t="s">
        <v>117</v>
      </c>
      <c r="G671">
        <v>2</v>
      </c>
      <c r="H671" t="s">
        <v>1491</v>
      </c>
      <c r="I671">
        <v>0</v>
      </c>
      <c r="J671">
        <v>2</v>
      </c>
      <c r="K671">
        <v>1</v>
      </c>
      <c r="L671" t="s">
        <v>1499</v>
      </c>
      <c r="M671">
        <f>_xlfn.IFNA(VLOOKUP(L671,'Lookup Tables'!$A$2:$B$8,2,FALSE),"")</f>
        <v>15</v>
      </c>
      <c r="N671" t="s">
        <v>1197</v>
      </c>
      <c r="AB671" s="10">
        <f t="shared" si="30"/>
        <v>0</v>
      </c>
      <c r="AC671" s="10" t="str">
        <f t="shared" si="31"/>
        <v>0 - 9%</v>
      </c>
      <c r="AE671" t="str">
        <f t="shared" si="32"/>
        <v/>
      </c>
      <c r="AF671" t="s">
        <v>1197</v>
      </c>
      <c r="AJ671" t="s">
        <v>1498</v>
      </c>
      <c r="AM671" t="s">
        <v>1197</v>
      </c>
      <c r="AN671" t="s">
        <v>1197</v>
      </c>
      <c r="AZ671" t="s">
        <v>1495</v>
      </c>
      <c r="BA671" s="10">
        <v>46.49180328</v>
      </c>
      <c r="BB671">
        <v>0</v>
      </c>
    </row>
    <row r="672" spans="1:54" ht="15">
      <c r="A672">
        <v>11596847257</v>
      </c>
      <c r="B672" t="s">
        <v>1490</v>
      </c>
      <c r="C672" t="s">
        <v>1461</v>
      </c>
      <c r="E672" t="s">
        <v>1472</v>
      </c>
      <c r="F672" t="s">
        <v>117</v>
      </c>
      <c r="G672">
        <v>2</v>
      </c>
      <c r="H672" t="s">
        <v>1491</v>
      </c>
      <c r="I672">
        <v>3</v>
      </c>
      <c r="J672">
        <v>1</v>
      </c>
      <c r="K672">
        <v>1</v>
      </c>
      <c r="L672" t="s">
        <v>1474</v>
      </c>
      <c r="M672">
        <f>_xlfn.IFNA(VLOOKUP(L672,'Lookup Tables'!$A$2:$B$8,2,FALSE),"")</f>
        <v>9</v>
      </c>
      <c r="N672" t="s">
        <v>1228</v>
      </c>
      <c r="W672" t="s">
        <v>1503</v>
      </c>
      <c r="Z672" t="s">
        <v>1477</v>
      </c>
      <c r="AA672">
        <v>10</v>
      </c>
      <c r="AB672" s="10">
        <f t="shared" si="30"/>
        <v>-10</v>
      </c>
      <c r="AC672" s="10" t="str">
        <f t="shared" si="31"/>
        <v>-10 - -1%</v>
      </c>
      <c r="AD672">
        <v>3300</v>
      </c>
      <c r="AE672">
        <f t="shared" si="32"/>
        <v>-3300</v>
      </c>
      <c r="AF672" t="s">
        <v>1228</v>
      </c>
      <c r="AH672" t="s">
        <v>1489</v>
      </c>
      <c r="AM672" t="s">
        <v>1197</v>
      </c>
      <c r="AN672" t="s">
        <v>1197</v>
      </c>
      <c r="AY672" t="s">
        <v>1487</v>
      </c>
      <c r="BA672" s="10">
        <v>13.3515</v>
      </c>
      <c r="BB672">
        <v>0</v>
      </c>
    </row>
    <row r="673" spans="1:54" ht="15">
      <c r="A673">
        <v>11596847258</v>
      </c>
      <c r="B673" t="s">
        <v>1545</v>
      </c>
      <c r="C673" t="s">
        <v>1461</v>
      </c>
      <c r="E673" t="s">
        <v>1216</v>
      </c>
      <c r="F673" t="s">
        <v>117</v>
      </c>
      <c r="G673">
        <v>22</v>
      </c>
      <c r="H673" t="s">
        <v>1463</v>
      </c>
      <c r="I673">
        <v>3</v>
      </c>
      <c r="J673">
        <v>0</v>
      </c>
      <c r="K673">
        <v>0</v>
      </c>
      <c r="L673" t="s">
        <v>1499</v>
      </c>
      <c r="M673">
        <f>_xlfn.IFNA(VLOOKUP(L673,'Lookup Tables'!$A$2:$B$8,2,FALSE),"")</f>
        <v>15</v>
      </c>
      <c r="N673" t="s">
        <v>1487</v>
      </c>
      <c r="AB673" s="10">
        <f t="shared" si="30"/>
        <v>0</v>
      </c>
      <c r="AC673" s="10" t="str">
        <f t="shared" si="31"/>
        <v>0 - 9%</v>
      </c>
      <c r="AE673" t="str">
        <f t="shared" si="32"/>
        <v/>
      </c>
      <c r="AF673" t="s">
        <v>1228</v>
      </c>
      <c r="AG673" t="s">
        <v>1485</v>
      </c>
      <c r="AH673" t="s">
        <v>1489</v>
      </c>
      <c r="AM673" t="s">
        <v>1197</v>
      </c>
      <c r="AN673" t="s">
        <v>1197</v>
      </c>
      <c r="AY673" t="s">
        <v>1487</v>
      </c>
      <c r="BA673" s="10">
        <v>8.063175395</v>
      </c>
      <c r="BB673">
        <v>0</v>
      </c>
    </row>
    <row r="674" spans="1:54" ht="15">
      <c r="A674">
        <v>11596864225</v>
      </c>
      <c r="B674" t="s">
        <v>1490</v>
      </c>
      <c r="C674" t="s">
        <v>1461</v>
      </c>
      <c r="E674" t="s">
        <v>1472</v>
      </c>
      <c r="F674" t="s">
        <v>129</v>
      </c>
      <c r="G674">
        <v>2</v>
      </c>
      <c r="H674" t="s">
        <v>1491</v>
      </c>
      <c r="I674">
        <v>0</v>
      </c>
      <c r="J674">
        <v>2</v>
      </c>
      <c r="K674">
        <v>0</v>
      </c>
      <c r="L674" t="s">
        <v>1474</v>
      </c>
      <c r="M674">
        <f>_xlfn.IFNA(VLOOKUP(L674,'Lookup Tables'!$A$2:$B$8,2,FALSE),"")</f>
        <v>9</v>
      </c>
      <c r="N674" t="s">
        <v>1487</v>
      </c>
      <c r="AB674" s="10">
        <f t="shared" si="30"/>
        <v>0</v>
      </c>
      <c r="AC674" s="10" t="str">
        <f t="shared" si="31"/>
        <v>0 - 9%</v>
      </c>
      <c r="AE674" t="str">
        <f t="shared" si="32"/>
        <v/>
      </c>
      <c r="AF674" t="s">
        <v>1228</v>
      </c>
      <c r="AI674" t="s">
        <v>1500</v>
      </c>
      <c r="AM674" t="s">
        <v>1197</v>
      </c>
      <c r="AN674" t="s">
        <v>1197</v>
      </c>
      <c r="AY674" t="s">
        <v>1487</v>
      </c>
      <c r="BA674" s="10">
        <v>32.62260128</v>
      </c>
      <c r="BB674">
        <v>0</v>
      </c>
    </row>
    <row r="675" spans="1:54" ht="15">
      <c r="A675">
        <v>11596868717</v>
      </c>
      <c r="B675" t="s">
        <v>1575</v>
      </c>
      <c r="C675" t="s">
        <v>1461</v>
      </c>
      <c r="E675" t="s">
        <v>1472</v>
      </c>
      <c r="F675" t="s">
        <v>117</v>
      </c>
      <c r="G675">
        <v>10</v>
      </c>
      <c r="H675" t="s">
        <v>1491</v>
      </c>
      <c r="I675">
        <v>6</v>
      </c>
      <c r="J675">
        <v>2</v>
      </c>
      <c r="K675">
        <v>0</v>
      </c>
      <c r="L675" t="s">
        <v>1488</v>
      </c>
      <c r="M675" t="str">
        <f>_xlfn.IFNA(VLOOKUP(L675,'Lookup Tables'!$A$2:$B$8,2,FALSE),"")</f>
        <v/>
      </c>
      <c r="N675" t="s">
        <v>1197</v>
      </c>
      <c r="AB675" s="10">
        <f t="shared" si="30"/>
        <v>0</v>
      </c>
      <c r="AC675" s="10" t="str">
        <f t="shared" si="31"/>
        <v>0 - 9%</v>
      </c>
      <c r="AE675" t="str">
        <f t="shared" si="32"/>
        <v/>
      </c>
      <c r="BA675" s="10">
        <v>27.88697789</v>
      </c>
      <c r="BB675">
        <v>0</v>
      </c>
    </row>
    <row r="676" spans="1:54" ht="15">
      <c r="A676">
        <v>11596871017</v>
      </c>
      <c r="B676" t="s">
        <v>1570</v>
      </c>
      <c r="C676" t="s">
        <v>1461</v>
      </c>
      <c r="E676" t="s">
        <v>1216</v>
      </c>
      <c r="F676" t="s">
        <v>117</v>
      </c>
      <c r="G676">
        <v>20</v>
      </c>
      <c r="H676" t="s">
        <v>1482</v>
      </c>
      <c r="I676">
        <v>1</v>
      </c>
      <c r="J676">
        <v>1</v>
      </c>
      <c r="K676">
        <v>0</v>
      </c>
      <c r="L676" t="s">
        <v>1550</v>
      </c>
      <c r="M676">
        <f>_xlfn.IFNA(VLOOKUP(L676,'Lookup Tables'!$A$2:$B$8,2,FALSE),"")</f>
        <v>0</v>
      </c>
      <c r="N676" t="s">
        <v>1228</v>
      </c>
      <c r="O676" t="s">
        <v>1475</v>
      </c>
      <c r="Q676" t="s">
        <v>1466</v>
      </c>
      <c r="R676" t="s">
        <v>1501</v>
      </c>
      <c r="S676" t="s">
        <v>1476</v>
      </c>
      <c r="T676" t="s">
        <v>1467</v>
      </c>
      <c r="U676" t="s">
        <v>1468</v>
      </c>
      <c r="V676" t="s">
        <v>1469</v>
      </c>
      <c r="Z676" t="s">
        <v>1477</v>
      </c>
      <c r="AA676">
        <v>16</v>
      </c>
      <c r="AB676" s="10">
        <f t="shared" si="30"/>
        <v>-16</v>
      </c>
      <c r="AC676" s="10" t="str">
        <f t="shared" si="31"/>
        <v>-20 - -11%</v>
      </c>
      <c r="AD676">
        <v>5200</v>
      </c>
      <c r="AE676">
        <f t="shared" si="32"/>
        <v>-5200</v>
      </c>
      <c r="AF676" t="s">
        <v>1228</v>
      </c>
      <c r="AH676" t="s">
        <v>1489</v>
      </c>
      <c r="AI676" t="s">
        <v>1500</v>
      </c>
      <c r="AM676" t="s">
        <v>1228</v>
      </c>
      <c r="AN676" t="s">
        <v>1197</v>
      </c>
      <c r="AR676" t="s">
        <v>1479</v>
      </c>
      <c r="BA676" s="10">
        <v>5.300859599</v>
      </c>
      <c r="BB676">
        <v>0</v>
      </c>
    </row>
    <row r="677" spans="1:54" ht="15">
      <c r="A677">
        <v>11596928775</v>
      </c>
      <c r="B677" t="s">
        <v>1548</v>
      </c>
      <c r="C677" t="s">
        <v>1461</v>
      </c>
      <c r="E677" t="s">
        <v>1472</v>
      </c>
      <c r="F677" t="s">
        <v>117</v>
      </c>
      <c r="G677">
        <v>12</v>
      </c>
      <c r="H677" t="s">
        <v>1482</v>
      </c>
      <c r="I677">
        <v>1</v>
      </c>
      <c r="J677">
        <v>1</v>
      </c>
      <c r="K677">
        <v>0</v>
      </c>
      <c r="L677" t="s">
        <v>1499</v>
      </c>
      <c r="M677">
        <f>_xlfn.IFNA(VLOOKUP(L677,'Lookup Tables'!$A$2:$B$8,2,FALSE),"")</f>
        <v>15</v>
      </c>
      <c r="N677" t="s">
        <v>1197</v>
      </c>
      <c r="AB677" s="10">
        <f t="shared" si="30"/>
        <v>0</v>
      </c>
      <c r="AC677" s="10" t="str">
        <f t="shared" si="31"/>
        <v>0 - 9%</v>
      </c>
      <c r="AE677" t="str">
        <f t="shared" si="32"/>
        <v/>
      </c>
      <c r="AF677" t="s">
        <v>1228</v>
      </c>
      <c r="AG677" t="s">
        <v>1485</v>
      </c>
      <c r="AH677" t="s">
        <v>1489</v>
      </c>
      <c r="AM677" t="s">
        <v>1197</v>
      </c>
      <c r="AN677" t="s">
        <v>1197</v>
      </c>
      <c r="AY677" t="s">
        <v>1487</v>
      </c>
      <c r="BA677" s="10">
        <v>13.22751323</v>
      </c>
      <c r="BB677">
        <v>0</v>
      </c>
    </row>
    <row r="678" spans="1:54" ht="15">
      <c r="A678">
        <v>11596941615</v>
      </c>
      <c r="B678" t="s">
        <v>1490</v>
      </c>
      <c r="C678" t="s">
        <v>1336</v>
      </c>
      <c r="E678" t="s">
        <v>1472</v>
      </c>
      <c r="F678" t="s">
        <v>117</v>
      </c>
      <c r="G678">
        <v>2</v>
      </c>
      <c r="H678" t="s">
        <v>1491</v>
      </c>
      <c r="I678">
        <v>1</v>
      </c>
      <c r="J678">
        <v>2</v>
      </c>
      <c r="K678">
        <v>0</v>
      </c>
      <c r="L678" t="s">
        <v>1474</v>
      </c>
      <c r="M678">
        <f>_xlfn.IFNA(VLOOKUP(L678,'Lookup Tables'!$A$2:$B$8,2,FALSE),"")</f>
        <v>9</v>
      </c>
      <c r="N678" t="s">
        <v>1197</v>
      </c>
      <c r="AB678" s="10">
        <f t="shared" si="30"/>
        <v>0</v>
      </c>
      <c r="AC678" s="10" t="str">
        <f t="shared" si="31"/>
        <v>0 - 9%</v>
      </c>
      <c r="AE678" t="str">
        <f t="shared" si="32"/>
        <v/>
      </c>
      <c r="AF678" t="s">
        <v>1228</v>
      </c>
      <c r="AH678" t="s">
        <v>1489</v>
      </c>
      <c r="AM678" t="s">
        <v>1197</v>
      </c>
      <c r="AN678" t="s">
        <v>1197</v>
      </c>
      <c r="AY678" t="s">
        <v>1487</v>
      </c>
      <c r="BB678">
        <v>0</v>
      </c>
    </row>
    <row r="679" spans="1:54" ht="15">
      <c r="A679">
        <v>11596949853</v>
      </c>
      <c r="B679" t="s">
        <v>1575</v>
      </c>
      <c r="C679" t="s">
        <v>1461</v>
      </c>
      <c r="E679" t="s">
        <v>1472</v>
      </c>
      <c r="F679" t="s">
        <v>122</v>
      </c>
      <c r="G679">
        <v>5</v>
      </c>
      <c r="H679" t="s">
        <v>1491</v>
      </c>
      <c r="I679">
        <v>9</v>
      </c>
      <c r="J679">
        <v>6</v>
      </c>
      <c r="K679">
        <v>0</v>
      </c>
      <c r="L679" t="s">
        <v>1488</v>
      </c>
      <c r="M679" t="str">
        <f>_xlfn.IFNA(VLOOKUP(L679,'Lookup Tables'!$A$2:$B$8,2,FALSE),"")</f>
        <v/>
      </c>
      <c r="N679" t="s">
        <v>1197</v>
      </c>
      <c r="AB679" s="10">
        <f t="shared" si="30"/>
        <v>0</v>
      </c>
      <c r="AC679" s="10" t="str">
        <f t="shared" si="31"/>
        <v>0 - 9%</v>
      </c>
      <c r="AE679" t="str">
        <f t="shared" si="32"/>
        <v/>
      </c>
      <c r="AF679" t="s">
        <v>1228</v>
      </c>
      <c r="AG679" t="s">
        <v>1485</v>
      </c>
      <c r="AM679" t="s">
        <v>1197</v>
      </c>
      <c r="AN679" t="s">
        <v>1197</v>
      </c>
      <c r="AT679" t="s">
        <v>1510</v>
      </c>
      <c r="BA679" s="10">
        <v>28.57142857</v>
      </c>
      <c r="BB679">
        <v>0</v>
      </c>
    </row>
    <row r="680" spans="1:54" ht="15">
      <c r="A680">
        <v>11596950352</v>
      </c>
      <c r="B680" t="s">
        <v>1490</v>
      </c>
      <c r="C680" t="s">
        <v>1461</v>
      </c>
      <c r="E680" t="s">
        <v>1472</v>
      </c>
      <c r="F680" t="s">
        <v>117</v>
      </c>
      <c r="G680">
        <v>1</v>
      </c>
      <c r="H680" t="s">
        <v>1491</v>
      </c>
      <c r="I680">
        <v>1</v>
      </c>
      <c r="J680">
        <v>1</v>
      </c>
      <c r="K680">
        <v>0</v>
      </c>
      <c r="L680" t="s">
        <v>1474</v>
      </c>
      <c r="M680">
        <f>_xlfn.IFNA(VLOOKUP(L680,'Lookup Tables'!$A$2:$B$8,2,FALSE),"")</f>
        <v>9</v>
      </c>
      <c r="N680" t="s">
        <v>1197</v>
      </c>
      <c r="AB680" s="10">
        <f t="shared" si="30"/>
        <v>0</v>
      </c>
      <c r="AC680" s="10" t="str">
        <f t="shared" si="31"/>
        <v>0 - 9%</v>
      </c>
      <c r="AE680" t="str">
        <f t="shared" si="32"/>
        <v/>
      </c>
      <c r="AF680" t="s">
        <v>1228</v>
      </c>
      <c r="AH680" t="s">
        <v>1489</v>
      </c>
      <c r="AM680" t="s">
        <v>1197</v>
      </c>
      <c r="AN680" t="s">
        <v>1197</v>
      </c>
      <c r="AY680" t="s">
        <v>1487</v>
      </c>
      <c r="BB680">
        <v>0</v>
      </c>
    </row>
    <row r="681" spans="1:54" ht="15">
      <c r="A681">
        <v>11596952624</v>
      </c>
      <c r="B681" t="s">
        <v>1514</v>
      </c>
      <c r="C681" t="s">
        <v>1461</v>
      </c>
      <c r="E681" t="s">
        <v>1472</v>
      </c>
      <c r="F681" t="s">
        <v>117</v>
      </c>
      <c r="G681">
        <v>10</v>
      </c>
      <c r="H681" t="s">
        <v>1491</v>
      </c>
      <c r="I681">
        <v>6</v>
      </c>
      <c r="J681">
        <v>1</v>
      </c>
      <c r="K681">
        <v>0</v>
      </c>
      <c r="L681" t="s">
        <v>1488</v>
      </c>
      <c r="M681" t="str">
        <f>_xlfn.IFNA(VLOOKUP(L681,'Lookup Tables'!$A$2:$B$8,2,FALSE),"")</f>
        <v/>
      </c>
      <c r="N681" t="s">
        <v>1197</v>
      </c>
      <c r="AB681" s="10">
        <f t="shared" si="30"/>
        <v>0</v>
      </c>
      <c r="AC681" s="10" t="str">
        <f t="shared" si="31"/>
        <v>0 - 9%</v>
      </c>
      <c r="AE681" t="str">
        <f t="shared" si="32"/>
        <v/>
      </c>
      <c r="AF681" t="s">
        <v>1228</v>
      </c>
      <c r="AG681" t="s">
        <v>1485</v>
      </c>
      <c r="AH681" t="s">
        <v>1489</v>
      </c>
      <c r="AM681" t="s">
        <v>1197</v>
      </c>
      <c r="AN681" t="s">
        <v>1197</v>
      </c>
      <c r="AP681" t="s">
        <v>1495</v>
      </c>
      <c r="AY681" t="s">
        <v>1487</v>
      </c>
      <c r="BA681" s="10">
        <v>42.44604317</v>
      </c>
      <c r="BB681">
        <v>0</v>
      </c>
    </row>
    <row r="682" spans="1:54" ht="15">
      <c r="A682">
        <v>11596953465</v>
      </c>
      <c r="B682" t="s">
        <v>1622</v>
      </c>
      <c r="C682" t="s">
        <v>1461</v>
      </c>
      <c r="E682" t="s">
        <v>1472</v>
      </c>
      <c r="F682" t="s">
        <v>117</v>
      </c>
      <c r="G682">
        <v>2</v>
      </c>
      <c r="H682" t="s">
        <v>1491</v>
      </c>
      <c r="I682">
        <v>2</v>
      </c>
      <c r="J682">
        <v>0</v>
      </c>
      <c r="K682">
        <v>1</v>
      </c>
      <c r="L682" t="s">
        <v>1478</v>
      </c>
      <c r="M682" t="str">
        <f>_xlfn.IFNA(VLOOKUP(L682,'Lookup Tables'!$A$2:$B$8,2,FALSE),"")</f>
        <v/>
      </c>
      <c r="N682" t="s">
        <v>1197</v>
      </c>
      <c r="AB682" s="10">
        <f t="shared" si="30"/>
        <v>0</v>
      </c>
      <c r="AC682" s="10" t="str">
        <f t="shared" si="31"/>
        <v>0 - 9%</v>
      </c>
      <c r="AE682" t="str">
        <f t="shared" si="32"/>
        <v/>
      </c>
      <c r="AF682" t="s">
        <v>1228</v>
      </c>
      <c r="AH682" t="s">
        <v>1489</v>
      </c>
      <c r="AM682" t="s">
        <v>1197</v>
      </c>
      <c r="AN682" t="s">
        <v>1197</v>
      </c>
      <c r="AZ682" t="s">
        <v>1495</v>
      </c>
      <c r="BA682" s="10">
        <v>21.97355</v>
      </c>
      <c r="BB682">
        <v>0</v>
      </c>
    </row>
    <row r="683" spans="1:54" ht="15">
      <c r="A683">
        <v>11596972343</v>
      </c>
      <c r="B683" t="s">
        <v>1490</v>
      </c>
      <c r="C683" t="s">
        <v>1461</v>
      </c>
      <c r="E683" t="s">
        <v>1472</v>
      </c>
      <c r="F683" t="s">
        <v>117</v>
      </c>
      <c r="G683">
        <v>1</v>
      </c>
      <c r="H683" t="s">
        <v>1491</v>
      </c>
      <c r="I683">
        <v>0</v>
      </c>
      <c r="J683">
        <v>2</v>
      </c>
      <c r="K683">
        <v>1</v>
      </c>
      <c r="L683" t="s">
        <v>1474</v>
      </c>
      <c r="M683">
        <f>_xlfn.IFNA(VLOOKUP(L683,'Lookup Tables'!$A$2:$B$8,2,FALSE),"")</f>
        <v>9</v>
      </c>
      <c r="N683" t="s">
        <v>1197</v>
      </c>
      <c r="AB683" s="10">
        <f t="shared" si="30"/>
        <v>0</v>
      </c>
      <c r="AC683" s="10" t="str">
        <f t="shared" si="31"/>
        <v>0 - 9%</v>
      </c>
      <c r="AE683" t="str">
        <f t="shared" si="32"/>
        <v/>
      </c>
      <c r="AF683" t="s">
        <v>1228</v>
      </c>
      <c r="AL683" t="s">
        <v>1554</v>
      </c>
      <c r="AM683" t="s">
        <v>1197</v>
      </c>
      <c r="AN683" t="s">
        <v>1197</v>
      </c>
      <c r="AY683" t="s">
        <v>1487</v>
      </c>
      <c r="BB683">
        <v>0</v>
      </c>
    </row>
    <row r="684" spans="1:54" ht="15">
      <c r="A684">
        <v>11596984062</v>
      </c>
      <c r="B684" t="s">
        <v>1490</v>
      </c>
      <c r="C684" t="s">
        <v>1461</v>
      </c>
      <c r="E684" t="s">
        <v>1472</v>
      </c>
      <c r="F684" t="s">
        <v>129</v>
      </c>
      <c r="I684">
        <v>0</v>
      </c>
      <c r="J684">
        <v>2</v>
      </c>
      <c r="K684">
        <v>1</v>
      </c>
      <c r="L684" t="s">
        <v>1474</v>
      </c>
      <c r="M684">
        <f>_xlfn.IFNA(VLOOKUP(L684,'Lookup Tables'!$A$2:$B$8,2,FALSE),"")</f>
        <v>9</v>
      </c>
      <c r="N684" t="s">
        <v>1197</v>
      </c>
      <c r="AB684" s="10">
        <f t="shared" si="30"/>
        <v>0</v>
      </c>
      <c r="AC684" s="10" t="str">
        <f t="shared" si="31"/>
        <v>0 - 9%</v>
      </c>
      <c r="AE684" t="str">
        <f t="shared" si="32"/>
        <v/>
      </c>
      <c r="AF684" t="s">
        <v>1228</v>
      </c>
      <c r="AL684" t="s">
        <v>1554</v>
      </c>
      <c r="AM684" t="s">
        <v>1197</v>
      </c>
      <c r="AN684" t="s">
        <v>1197</v>
      </c>
      <c r="AY684" t="s">
        <v>1487</v>
      </c>
      <c r="BA684" s="10">
        <v>5.803571429</v>
      </c>
      <c r="BB684">
        <v>0</v>
      </c>
    </row>
    <row r="685" spans="1:54" ht="15">
      <c r="A685">
        <v>11596989972</v>
      </c>
      <c r="B685" t="s">
        <v>1621</v>
      </c>
      <c r="C685" t="s">
        <v>1461</v>
      </c>
      <c r="E685" t="s">
        <v>1216</v>
      </c>
      <c r="F685" t="s">
        <v>122</v>
      </c>
      <c r="I685">
        <v>3</v>
      </c>
      <c r="J685">
        <v>0</v>
      </c>
      <c r="K685">
        <v>1</v>
      </c>
      <c r="L685" t="s">
        <v>1488</v>
      </c>
      <c r="M685" t="str">
        <f>_xlfn.IFNA(VLOOKUP(L685,'Lookup Tables'!$A$2:$B$8,2,FALSE),"")</f>
        <v/>
      </c>
      <c r="N685" t="s">
        <v>1487</v>
      </c>
      <c r="AB685" s="10">
        <f t="shared" si="30"/>
        <v>0</v>
      </c>
      <c r="AC685" s="10" t="str">
        <f t="shared" si="31"/>
        <v>0 - 9%</v>
      </c>
      <c r="AE685" t="str">
        <f t="shared" si="32"/>
        <v/>
      </c>
      <c r="AF685" t="s">
        <v>1228</v>
      </c>
      <c r="AL685" t="s">
        <v>1515</v>
      </c>
      <c r="AM685" t="s">
        <v>1197</v>
      </c>
      <c r="AN685" t="s">
        <v>1197</v>
      </c>
      <c r="AS685" t="s">
        <v>1505</v>
      </c>
      <c r="BA685" s="10">
        <v>16.75845791</v>
      </c>
      <c r="BB685">
        <v>0</v>
      </c>
    </row>
    <row r="686" spans="1:54" ht="15">
      <c r="A686">
        <v>11596991597</v>
      </c>
      <c r="B686" t="s">
        <v>1548</v>
      </c>
      <c r="C686" t="s">
        <v>1461</v>
      </c>
      <c r="E686" t="s">
        <v>1216</v>
      </c>
      <c r="F686" t="s">
        <v>122</v>
      </c>
      <c r="G686">
        <v>72</v>
      </c>
      <c r="H686" t="s">
        <v>1540</v>
      </c>
      <c r="I686">
        <v>9</v>
      </c>
      <c r="J686">
        <v>0</v>
      </c>
      <c r="K686">
        <v>0</v>
      </c>
      <c r="L686" t="s">
        <v>1499</v>
      </c>
      <c r="M686">
        <f>_xlfn.IFNA(VLOOKUP(L686,'Lookup Tables'!$A$2:$B$8,2,FALSE),"")</f>
        <v>15</v>
      </c>
      <c r="N686" t="s">
        <v>1228</v>
      </c>
      <c r="U686" t="s">
        <v>1468</v>
      </c>
      <c r="Z686" t="s">
        <v>1470</v>
      </c>
      <c r="AA686">
        <v>52</v>
      </c>
      <c r="AB686" s="10">
        <f t="shared" si="30"/>
        <v>52</v>
      </c>
      <c r="AC686" s="10" t="str">
        <f t="shared" si="31"/>
        <v>50 - 59%</v>
      </c>
      <c r="AD686">
        <v>253500</v>
      </c>
      <c r="AE686">
        <f t="shared" si="32"/>
        <v>253500</v>
      </c>
      <c r="AF686" t="s">
        <v>1228</v>
      </c>
      <c r="AG686" t="s">
        <v>1485</v>
      </c>
      <c r="AM686" t="s">
        <v>1197</v>
      </c>
      <c r="AN686" t="s">
        <v>1197</v>
      </c>
      <c r="AZ686" t="s">
        <v>1631</v>
      </c>
      <c r="BA686" s="10">
        <v>19.17625033</v>
      </c>
      <c r="BB686">
        <v>1</v>
      </c>
    </row>
    <row r="687" spans="1:54" ht="15">
      <c r="A687">
        <v>11596998693</v>
      </c>
      <c r="B687" t="s">
        <v>1548</v>
      </c>
      <c r="C687" t="s">
        <v>1504</v>
      </c>
      <c r="E687" t="s">
        <v>1472</v>
      </c>
      <c r="F687" t="s">
        <v>122</v>
      </c>
      <c r="G687">
        <v>1</v>
      </c>
      <c r="H687" t="s">
        <v>1491</v>
      </c>
      <c r="I687">
        <v>4</v>
      </c>
      <c r="J687">
        <v>0</v>
      </c>
      <c r="K687">
        <v>0</v>
      </c>
      <c r="L687" t="s">
        <v>1488</v>
      </c>
      <c r="M687" t="str">
        <f>_xlfn.IFNA(VLOOKUP(L687,'Lookup Tables'!$A$2:$B$8,2,FALSE),"")</f>
        <v/>
      </c>
      <c r="N687" t="s">
        <v>1197</v>
      </c>
      <c r="AB687" s="10">
        <f t="shared" si="30"/>
        <v>0</v>
      </c>
      <c r="AC687" s="10" t="str">
        <f t="shared" si="31"/>
        <v>0 - 9%</v>
      </c>
      <c r="AE687" t="str">
        <f t="shared" si="32"/>
        <v/>
      </c>
      <c r="AF687" t="s">
        <v>1228</v>
      </c>
      <c r="AH687" t="s">
        <v>1489</v>
      </c>
      <c r="AI687" t="s">
        <v>1500</v>
      </c>
      <c r="AL687" t="s">
        <v>1525</v>
      </c>
      <c r="AM687" t="s">
        <v>1197</v>
      </c>
      <c r="AN687" t="s">
        <v>1197</v>
      </c>
      <c r="AY687" t="s">
        <v>1487</v>
      </c>
      <c r="AZ687" t="s">
        <v>1632</v>
      </c>
      <c r="BB687">
        <v>0</v>
      </c>
    </row>
    <row r="688" spans="1:54" ht="15">
      <c r="A688">
        <v>11597012774</v>
      </c>
      <c r="B688" t="s">
        <v>1490</v>
      </c>
      <c r="C688" t="s">
        <v>1461</v>
      </c>
      <c r="E688" t="s">
        <v>1472</v>
      </c>
      <c r="F688" t="s">
        <v>122</v>
      </c>
      <c r="G688">
        <v>5</v>
      </c>
      <c r="H688" t="s">
        <v>1491</v>
      </c>
      <c r="I688">
        <v>2</v>
      </c>
      <c r="J688">
        <v>2</v>
      </c>
      <c r="K688">
        <v>1</v>
      </c>
      <c r="L688" t="s">
        <v>1488</v>
      </c>
      <c r="M688" t="str">
        <f>_xlfn.IFNA(VLOOKUP(L688,'Lookup Tables'!$A$2:$B$8,2,FALSE),"")</f>
        <v/>
      </c>
      <c r="N688" t="s">
        <v>1228</v>
      </c>
      <c r="O688" t="s">
        <v>1475</v>
      </c>
      <c r="P688" t="s">
        <v>1465</v>
      </c>
      <c r="Q688" t="s">
        <v>1466</v>
      </c>
      <c r="R688" t="s">
        <v>1501</v>
      </c>
      <c r="S688" t="s">
        <v>1476</v>
      </c>
      <c r="T688" t="s">
        <v>1467</v>
      </c>
      <c r="U688" t="s">
        <v>1468</v>
      </c>
      <c r="Z688" t="s">
        <v>1477</v>
      </c>
      <c r="AA688">
        <v>6.41</v>
      </c>
      <c r="AB688" s="10">
        <f t="shared" si="30"/>
        <v>-6.41</v>
      </c>
      <c r="AC688" s="10" t="str">
        <f t="shared" si="31"/>
        <v>-10 - -1%</v>
      </c>
      <c r="AD688">
        <v>7719.56</v>
      </c>
      <c r="AE688">
        <f t="shared" si="32"/>
        <v>-7719.56</v>
      </c>
      <c r="AF688" t="s">
        <v>1228</v>
      </c>
      <c r="AH688" t="s">
        <v>1489</v>
      </c>
      <c r="AM688" t="s">
        <v>1502</v>
      </c>
      <c r="AN688" t="s">
        <v>1197</v>
      </c>
      <c r="AY688" t="s">
        <v>1487</v>
      </c>
      <c r="BA688" s="10">
        <v>39.37896965</v>
      </c>
      <c r="BB688">
        <v>0</v>
      </c>
    </row>
    <row r="689" spans="1:54" ht="15">
      <c r="A689">
        <v>11597043160</v>
      </c>
      <c r="B689" t="s">
        <v>1514</v>
      </c>
      <c r="C689" t="s">
        <v>1461</v>
      </c>
      <c r="E689" t="s">
        <v>1472</v>
      </c>
      <c r="F689" t="s">
        <v>122</v>
      </c>
      <c r="G689">
        <v>18</v>
      </c>
      <c r="H689" t="s">
        <v>1482</v>
      </c>
      <c r="I689">
        <v>4</v>
      </c>
      <c r="J689">
        <v>0</v>
      </c>
      <c r="K689">
        <v>1</v>
      </c>
      <c r="L689" t="s">
        <v>1483</v>
      </c>
      <c r="M689">
        <f>_xlfn.IFNA(VLOOKUP(L689,'Lookup Tables'!$A$2:$B$8,2,FALSE),"")</f>
        <v>4</v>
      </c>
      <c r="N689" t="s">
        <v>1228</v>
      </c>
      <c r="U689" t="s">
        <v>1468</v>
      </c>
      <c r="Z689" t="s">
        <v>1477</v>
      </c>
      <c r="AA689">
        <v>40</v>
      </c>
      <c r="AB689" s="10">
        <f t="shared" si="30"/>
        <v>-40</v>
      </c>
      <c r="AC689" s="10" t="str">
        <f t="shared" si="31"/>
        <v>-40 - -31%</v>
      </c>
      <c r="AD689">
        <v>20000</v>
      </c>
      <c r="AE689">
        <f t="shared" si="32"/>
        <v>-20000</v>
      </c>
      <c r="AF689" t="s">
        <v>1228</v>
      </c>
      <c r="AG689" t="s">
        <v>1485</v>
      </c>
      <c r="AH689" t="s">
        <v>1489</v>
      </c>
      <c r="AM689" t="s">
        <v>1197</v>
      </c>
      <c r="AN689" t="s">
        <v>1197</v>
      </c>
      <c r="AP689" t="s">
        <v>1495</v>
      </c>
      <c r="AR689" t="s">
        <v>1479</v>
      </c>
      <c r="AT689" t="s">
        <v>1510</v>
      </c>
      <c r="AX689" t="s">
        <v>1512</v>
      </c>
      <c r="BA689" s="10">
        <v>11.30742049</v>
      </c>
      <c r="BB689">
        <v>0</v>
      </c>
    </row>
    <row r="690" spans="1:54" ht="15">
      <c r="A690">
        <v>11597092745</v>
      </c>
      <c r="B690" t="s">
        <v>1548</v>
      </c>
      <c r="C690" t="s">
        <v>1461</v>
      </c>
      <c r="E690" t="s">
        <v>1216</v>
      </c>
      <c r="F690" t="s">
        <v>117</v>
      </c>
      <c r="G690">
        <v>15</v>
      </c>
      <c r="H690" t="s">
        <v>1482</v>
      </c>
      <c r="I690">
        <v>1</v>
      </c>
      <c r="J690">
        <v>0</v>
      </c>
      <c r="K690">
        <v>0</v>
      </c>
      <c r="L690" t="s">
        <v>1499</v>
      </c>
      <c r="M690">
        <f>_xlfn.IFNA(VLOOKUP(L690,'Lookup Tables'!$A$2:$B$8,2,FALSE),"")</f>
        <v>15</v>
      </c>
      <c r="N690" t="s">
        <v>1197</v>
      </c>
      <c r="AB690" s="10">
        <f t="shared" si="30"/>
        <v>0</v>
      </c>
      <c r="AC690" s="10" t="str">
        <f t="shared" si="31"/>
        <v>0 - 9%</v>
      </c>
      <c r="AE690" t="str">
        <f t="shared" si="32"/>
        <v/>
      </c>
      <c r="AF690" t="s">
        <v>1228</v>
      </c>
      <c r="AH690" t="s">
        <v>1489</v>
      </c>
      <c r="AL690" t="s">
        <v>1525</v>
      </c>
      <c r="AM690" t="s">
        <v>1197</v>
      </c>
      <c r="AN690" t="s">
        <v>1197</v>
      </c>
      <c r="AZ690" t="s">
        <v>1495</v>
      </c>
      <c r="BA690" s="10">
        <v>37.71856786</v>
      </c>
      <c r="BB690">
        <v>0</v>
      </c>
    </row>
    <row r="691" spans="1:54" ht="15">
      <c r="A691">
        <v>11597110747</v>
      </c>
      <c r="B691" t="s">
        <v>1548</v>
      </c>
      <c r="C691" t="s">
        <v>1461</v>
      </c>
      <c r="E691" t="s">
        <v>1216</v>
      </c>
      <c r="F691" t="s">
        <v>117</v>
      </c>
      <c r="G691">
        <v>4</v>
      </c>
      <c r="H691" t="s">
        <v>1491</v>
      </c>
      <c r="I691">
        <v>0</v>
      </c>
      <c r="J691">
        <v>3</v>
      </c>
      <c r="K691">
        <v>1</v>
      </c>
      <c r="L691" t="s">
        <v>1474</v>
      </c>
      <c r="M691">
        <f>_xlfn.IFNA(VLOOKUP(L691,'Lookup Tables'!$A$2:$B$8,2,FALSE),"")</f>
        <v>9</v>
      </c>
      <c r="N691" t="s">
        <v>1228</v>
      </c>
      <c r="O691" t="s">
        <v>1475</v>
      </c>
      <c r="P691" t="s">
        <v>1465</v>
      </c>
      <c r="Q691" t="s">
        <v>1466</v>
      </c>
      <c r="R691" t="s">
        <v>1501</v>
      </c>
      <c r="S691" t="s">
        <v>1476</v>
      </c>
      <c r="T691" t="s">
        <v>1467</v>
      </c>
      <c r="Y691" t="s">
        <v>1633</v>
      </c>
      <c r="Z691" t="s">
        <v>1477</v>
      </c>
      <c r="AA691">
        <v>8.5</v>
      </c>
      <c r="AB691" s="10">
        <f t="shared" si="30"/>
        <v>-8.5</v>
      </c>
      <c r="AC691" s="10" t="str">
        <f t="shared" si="31"/>
        <v>-10 - -1%</v>
      </c>
      <c r="AD691">
        <v>1100</v>
      </c>
      <c r="AE691">
        <f t="shared" si="32"/>
        <v>-1100</v>
      </c>
      <c r="AF691" t="s">
        <v>1228</v>
      </c>
      <c r="AL691" t="s">
        <v>1525</v>
      </c>
      <c r="AM691" t="s">
        <v>1197</v>
      </c>
      <c r="AN691" t="s">
        <v>1228</v>
      </c>
      <c r="AO691" t="s">
        <v>1634</v>
      </c>
      <c r="AR691" t="s">
        <v>1479</v>
      </c>
      <c r="AV691" t="s">
        <v>1480</v>
      </c>
      <c r="AY691" t="s">
        <v>1487</v>
      </c>
      <c r="BA691" s="10">
        <v>22.99270073</v>
      </c>
      <c r="BB691">
        <v>0</v>
      </c>
    </row>
    <row r="692" spans="1:54" ht="15">
      <c r="A692">
        <v>11597117314</v>
      </c>
      <c r="B692" t="s">
        <v>1471</v>
      </c>
      <c r="C692" t="s">
        <v>1461</v>
      </c>
      <c r="E692" t="s">
        <v>1472</v>
      </c>
      <c r="F692" t="s">
        <v>117</v>
      </c>
      <c r="G692">
        <v>4</v>
      </c>
      <c r="H692" t="s">
        <v>1491</v>
      </c>
      <c r="I692">
        <v>4</v>
      </c>
      <c r="J692">
        <v>0</v>
      </c>
      <c r="K692">
        <v>0</v>
      </c>
      <c r="L692" t="s">
        <v>1464</v>
      </c>
      <c r="M692">
        <f>_xlfn.IFNA(VLOOKUP(L692,'Lookup Tables'!$A$2:$B$8,2,FALSE),"")</f>
        <v>1</v>
      </c>
      <c r="N692" t="s">
        <v>1228</v>
      </c>
      <c r="O692" t="s">
        <v>1475</v>
      </c>
      <c r="Q692" t="s">
        <v>1466</v>
      </c>
      <c r="R692" t="s">
        <v>1501</v>
      </c>
      <c r="S692" t="s">
        <v>1476</v>
      </c>
      <c r="V692" t="s">
        <v>1469</v>
      </c>
      <c r="Z692" t="s">
        <v>1477</v>
      </c>
      <c r="AB692" s="10" t="str">
        <f t="shared" si="30"/>
        <v/>
      </c>
      <c r="AC692" s="10" t="str">
        <f t="shared" si="31"/>
        <v/>
      </c>
      <c r="AE692" t="str">
        <f t="shared" si="32"/>
        <v/>
      </c>
      <c r="AF692" t="s">
        <v>1228</v>
      </c>
      <c r="AH692" t="s">
        <v>1489</v>
      </c>
      <c r="AM692" t="s">
        <v>1197</v>
      </c>
      <c r="AN692" t="s">
        <v>1197</v>
      </c>
      <c r="AY692" t="s">
        <v>1487</v>
      </c>
      <c r="BA692" s="10">
        <v>30.75550268</v>
      </c>
      <c r="BB692">
        <v>0</v>
      </c>
    </row>
    <row r="693" spans="1:54" ht="15">
      <c r="A693">
        <v>11597143696</v>
      </c>
      <c r="B693" t="s">
        <v>1620</v>
      </c>
      <c r="C693" t="s">
        <v>1461</v>
      </c>
      <c r="E693" t="s">
        <v>1216</v>
      </c>
      <c r="F693" t="s">
        <v>117</v>
      </c>
      <c r="G693">
        <v>35</v>
      </c>
      <c r="H693" t="s">
        <v>1493</v>
      </c>
      <c r="I693">
        <v>1</v>
      </c>
      <c r="J693">
        <v>2</v>
      </c>
      <c r="K693">
        <v>3</v>
      </c>
      <c r="L693" t="s">
        <v>1474</v>
      </c>
      <c r="M693">
        <f>_xlfn.IFNA(VLOOKUP(L693,'Lookup Tables'!$A$2:$B$8,2,FALSE),"")</f>
        <v>9</v>
      </c>
      <c r="N693" t="s">
        <v>1228</v>
      </c>
      <c r="W693" t="s">
        <v>1503</v>
      </c>
      <c r="Z693" t="s">
        <v>1523</v>
      </c>
      <c r="AA693">
        <v>0</v>
      </c>
      <c r="AB693" s="10">
        <f t="shared" si="30"/>
        <v>0</v>
      </c>
      <c r="AC693" s="10" t="str">
        <f t="shared" si="31"/>
        <v>0 - 9%</v>
      </c>
      <c r="AD693">
        <v>0</v>
      </c>
      <c r="AE693">
        <f t="shared" si="32"/>
        <v>0</v>
      </c>
      <c r="AF693" t="s">
        <v>1197</v>
      </c>
      <c r="AJ693" t="s">
        <v>1498</v>
      </c>
      <c r="AM693" t="s">
        <v>1502</v>
      </c>
      <c r="AN693" t="s">
        <v>1197</v>
      </c>
      <c r="AQ693" t="s">
        <v>1496</v>
      </c>
      <c r="BA693" s="10">
        <v>22.97297297</v>
      </c>
      <c r="BB693">
        <v>0</v>
      </c>
    </row>
    <row r="694" spans="1:54" ht="15">
      <c r="A694">
        <v>11597160150</v>
      </c>
      <c r="B694" t="s">
        <v>1514</v>
      </c>
      <c r="C694" t="s">
        <v>1635</v>
      </c>
      <c r="E694" t="s">
        <v>1472</v>
      </c>
      <c r="F694" t="s">
        <v>117</v>
      </c>
      <c r="G694">
        <v>15</v>
      </c>
      <c r="H694" t="s">
        <v>1482</v>
      </c>
      <c r="L694" t="s">
        <v>1483</v>
      </c>
      <c r="M694">
        <f>_xlfn.IFNA(VLOOKUP(L694,'Lookup Tables'!$A$2:$B$8,2,FALSE),"")</f>
        <v>4</v>
      </c>
      <c r="N694" t="s">
        <v>1487</v>
      </c>
      <c r="AB694" s="10">
        <f t="shared" si="30"/>
        <v>0</v>
      </c>
      <c r="AC694" s="10" t="str">
        <f t="shared" si="31"/>
        <v>0 - 9%</v>
      </c>
      <c r="AE694" t="str">
        <f t="shared" si="32"/>
        <v/>
      </c>
      <c r="AF694" t="s">
        <v>1228</v>
      </c>
      <c r="AI694" t="s">
        <v>1500</v>
      </c>
      <c r="AL694" t="s">
        <v>1525</v>
      </c>
      <c r="AM694" t="s">
        <v>1197</v>
      </c>
      <c r="AN694" t="s">
        <v>1197</v>
      </c>
      <c r="AZ694" t="s">
        <v>1495</v>
      </c>
      <c r="BB694">
        <v>0</v>
      </c>
    </row>
    <row r="695" spans="1:54" ht="15">
      <c r="A695">
        <v>11597178818</v>
      </c>
      <c r="B695" t="s">
        <v>1521</v>
      </c>
      <c r="C695" t="s">
        <v>1461</v>
      </c>
      <c r="E695" t="s">
        <v>1216</v>
      </c>
      <c r="F695" t="s">
        <v>129</v>
      </c>
      <c r="G695">
        <v>12</v>
      </c>
      <c r="H695" t="s">
        <v>1482</v>
      </c>
      <c r="I695">
        <v>0</v>
      </c>
      <c r="J695">
        <v>2</v>
      </c>
      <c r="K695">
        <v>1</v>
      </c>
      <c r="L695" t="s">
        <v>1499</v>
      </c>
      <c r="M695">
        <f>_xlfn.IFNA(VLOOKUP(L695,'Lookup Tables'!$A$2:$B$8,2,FALSE),"")</f>
        <v>15</v>
      </c>
      <c r="N695" t="s">
        <v>1197</v>
      </c>
      <c r="AB695" s="10">
        <f t="shared" si="30"/>
        <v>0</v>
      </c>
      <c r="AC695" s="10" t="str">
        <f t="shared" si="31"/>
        <v>0 - 9%</v>
      </c>
      <c r="AE695" t="str">
        <f t="shared" si="32"/>
        <v/>
      </c>
      <c r="AF695" t="s">
        <v>1228</v>
      </c>
      <c r="AH695" t="s">
        <v>1489</v>
      </c>
      <c r="AM695" t="s">
        <v>1197</v>
      </c>
      <c r="AN695" t="s">
        <v>1197</v>
      </c>
      <c r="AT695" t="s">
        <v>1510</v>
      </c>
      <c r="BA695" s="10">
        <v>21.70542636</v>
      </c>
      <c r="BB695">
        <v>0</v>
      </c>
    </row>
    <row r="696" spans="1:54" ht="15">
      <c r="A696">
        <v>11597209720</v>
      </c>
      <c r="B696" t="s">
        <v>1575</v>
      </c>
      <c r="C696" t="s">
        <v>1461</v>
      </c>
      <c r="E696" t="s">
        <v>1472</v>
      </c>
      <c r="F696" t="s">
        <v>117</v>
      </c>
      <c r="G696">
        <v>1</v>
      </c>
      <c r="H696" t="s">
        <v>1491</v>
      </c>
      <c r="I696">
        <v>2</v>
      </c>
      <c r="J696">
        <v>0</v>
      </c>
      <c r="K696">
        <v>1</v>
      </c>
      <c r="L696" t="s">
        <v>1488</v>
      </c>
      <c r="M696" t="str">
        <f>_xlfn.IFNA(VLOOKUP(L696,'Lookup Tables'!$A$2:$B$8,2,FALSE),"")</f>
        <v/>
      </c>
      <c r="N696" t="s">
        <v>1228</v>
      </c>
      <c r="R696" t="s">
        <v>1501</v>
      </c>
      <c r="S696" t="s">
        <v>1476</v>
      </c>
      <c r="V696" t="s">
        <v>1469</v>
      </c>
      <c r="Z696" t="s">
        <v>1477</v>
      </c>
      <c r="AA696">
        <v>10</v>
      </c>
      <c r="AB696" s="10">
        <f t="shared" si="30"/>
        <v>-10</v>
      </c>
      <c r="AC696" s="10" t="str">
        <f t="shared" si="31"/>
        <v>-10 - -1%</v>
      </c>
      <c r="AD696">
        <v>2000</v>
      </c>
      <c r="AE696">
        <f t="shared" si="32"/>
        <v>-2000</v>
      </c>
      <c r="AF696" t="s">
        <v>1228</v>
      </c>
      <c r="AG696" t="s">
        <v>1485</v>
      </c>
      <c r="AH696" t="s">
        <v>1489</v>
      </c>
      <c r="AM696" t="s">
        <v>1197</v>
      </c>
      <c r="AN696" t="s">
        <v>1228</v>
      </c>
      <c r="AO696" t="s">
        <v>1624</v>
      </c>
      <c r="AY696" t="s">
        <v>1487</v>
      </c>
      <c r="BA696" s="10">
        <v>19.17653694</v>
      </c>
      <c r="BB696">
        <v>0</v>
      </c>
    </row>
    <row r="697" spans="1:54" ht="15">
      <c r="A697">
        <v>11597225420</v>
      </c>
      <c r="B697" t="s">
        <v>1513</v>
      </c>
      <c r="C697" t="s">
        <v>1461</v>
      </c>
      <c r="E697" t="s">
        <v>1472</v>
      </c>
      <c r="F697" t="s">
        <v>129</v>
      </c>
      <c r="G697">
        <v>100</v>
      </c>
      <c r="H697" t="s">
        <v>1544</v>
      </c>
      <c r="I697">
        <v>0</v>
      </c>
      <c r="J697">
        <v>1</v>
      </c>
      <c r="K697">
        <v>0</v>
      </c>
      <c r="L697" t="s">
        <v>1488</v>
      </c>
      <c r="M697" t="str">
        <f>_xlfn.IFNA(VLOOKUP(L697,'Lookup Tables'!$A$2:$B$8,2,FALSE),"")</f>
        <v/>
      </c>
      <c r="N697" t="s">
        <v>1228</v>
      </c>
      <c r="O697" t="s">
        <v>1475</v>
      </c>
      <c r="R697" t="s">
        <v>1501</v>
      </c>
      <c r="S697" t="s">
        <v>1476</v>
      </c>
      <c r="Z697" t="s">
        <v>1477</v>
      </c>
      <c r="AB697" s="10" t="str">
        <f t="shared" si="30"/>
        <v/>
      </c>
      <c r="AC697" s="10" t="str">
        <f t="shared" si="31"/>
        <v/>
      </c>
      <c r="AE697" t="str">
        <f t="shared" si="32"/>
        <v/>
      </c>
      <c r="AF697" t="s">
        <v>1197</v>
      </c>
      <c r="AJ697" t="s">
        <v>1498</v>
      </c>
      <c r="AM697" t="s">
        <v>1502</v>
      </c>
      <c r="AN697" t="s">
        <v>1197</v>
      </c>
      <c r="AY697" t="s">
        <v>1487</v>
      </c>
      <c r="BA697" s="10">
        <v>56.860939</v>
      </c>
      <c r="BB697">
        <v>0</v>
      </c>
    </row>
    <row r="698" spans="1:54" ht="15">
      <c r="A698">
        <v>11597229828</v>
      </c>
      <c r="B698" t="s">
        <v>1594</v>
      </c>
      <c r="C698" t="s">
        <v>1461</v>
      </c>
      <c r="E698" t="s">
        <v>1216</v>
      </c>
      <c r="F698" t="s">
        <v>122</v>
      </c>
      <c r="G698">
        <v>12</v>
      </c>
      <c r="H698" t="s">
        <v>1482</v>
      </c>
      <c r="I698">
        <v>7</v>
      </c>
      <c r="J698">
        <v>0</v>
      </c>
      <c r="K698">
        <v>0</v>
      </c>
      <c r="L698" t="s">
        <v>1483</v>
      </c>
      <c r="M698">
        <f>_xlfn.IFNA(VLOOKUP(L698,'Lookup Tables'!$A$2:$B$8,2,FALSE),"")</f>
        <v>4</v>
      </c>
      <c r="N698" t="s">
        <v>1228</v>
      </c>
      <c r="O698" t="s">
        <v>1475</v>
      </c>
      <c r="P698" t="s">
        <v>1465</v>
      </c>
      <c r="S698" t="s">
        <v>1476</v>
      </c>
      <c r="T698" t="s">
        <v>1467</v>
      </c>
      <c r="U698" t="s">
        <v>1468</v>
      </c>
      <c r="Z698" t="s">
        <v>1470</v>
      </c>
      <c r="AA698">
        <v>10</v>
      </c>
      <c r="AB698" s="10">
        <f t="shared" si="30"/>
        <v>10</v>
      </c>
      <c r="AC698" s="10" t="str">
        <f t="shared" si="31"/>
        <v>10 - 19%</v>
      </c>
      <c r="AD698">
        <v>11500</v>
      </c>
      <c r="AE698">
        <f t="shared" si="32"/>
        <v>11500</v>
      </c>
      <c r="AF698" t="s">
        <v>1228</v>
      </c>
      <c r="AI698" t="s">
        <v>1500</v>
      </c>
      <c r="AM698" t="s">
        <v>1197</v>
      </c>
      <c r="AN698" t="s">
        <v>1197</v>
      </c>
      <c r="AY698" t="s">
        <v>1487</v>
      </c>
      <c r="BA698" s="10">
        <v>22.16452583</v>
      </c>
      <c r="BB698">
        <v>0</v>
      </c>
    </row>
    <row r="699" spans="1:54" ht="15">
      <c r="A699">
        <v>11597234712</v>
      </c>
      <c r="B699" t="s">
        <v>1565</v>
      </c>
      <c r="C699" t="s">
        <v>1461</v>
      </c>
      <c r="E699" t="s">
        <v>1216</v>
      </c>
      <c r="I699">
        <v>0</v>
      </c>
      <c r="J699">
        <v>1</v>
      </c>
      <c r="K699">
        <v>1</v>
      </c>
      <c r="L699" t="s">
        <v>1488</v>
      </c>
      <c r="M699" t="str">
        <f>_xlfn.IFNA(VLOOKUP(L699,'Lookup Tables'!$A$2:$B$8,2,FALSE),"")</f>
        <v/>
      </c>
      <c r="N699" t="s">
        <v>1487</v>
      </c>
      <c r="AB699" s="10">
        <f t="shared" si="30"/>
        <v>0</v>
      </c>
      <c r="AC699" s="10" t="str">
        <f t="shared" si="31"/>
        <v>0 - 9%</v>
      </c>
      <c r="AE699" t="str">
        <f t="shared" si="32"/>
        <v/>
      </c>
      <c r="AF699" t="s">
        <v>1228</v>
      </c>
      <c r="AH699" t="s">
        <v>1489</v>
      </c>
      <c r="AM699" t="s">
        <v>1197</v>
      </c>
      <c r="AN699" t="s">
        <v>1197</v>
      </c>
      <c r="AQ699" t="s">
        <v>1496</v>
      </c>
      <c r="AS699" t="s">
        <v>1505</v>
      </c>
      <c r="AW699" t="s">
        <v>1511</v>
      </c>
      <c r="BA699" s="10">
        <v>10.0619195</v>
      </c>
      <c r="BB699">
        <v>0</v>
      </c>
    </row>
    <row r="700" spans="1:54" ht="15">
      <c r="A700">
        <v>11597277119</v>
      </c>
      <c r="B700" t="s">
        <v>1481</v>
      </c>
      <c r="C700" t="s">
        <v>1461</v>
      </c>
      <c r="E700" t="s">
        <v>1216</v>
      </c>
      <c r="F700" t="s">
        <v>117</v>
      </c>
      <c r="G700">
        <v>2</v>
      </c>
      <c r="H700" t="s">
        <v>1491</v>
      </c>
      <c r="I700">
        <v>4</v>
      </c>
      <c r="J700">
        <v>1</v>
      </c>
      <c r="K700">
        <v>0</v>
      </c>
      <c r="L700" t="s">
        <v>1483</v>
      </c>
      <c r="M700">
        <f>_xlfn.IFNA(VLOOKUP(L700,'Lookup Tables'!$A$2:$B$8,2,FALSE),"")</f>
        <v>4</v>
      </c>
      <c r="N700" t="s">
        <v>1228</v>
      </c>
      <c r="O700" t="s">
        <v>1475</v>
      </c>
      <c r="R700" t="s">
        <v>1501</v>
      </c>
      <c r="S700" t="s">
        <v>1476</v>
      </c>
      <c r="U700" t="s">
        <v>1468</v>
      </c>
      <c r="Z700" t="s">
        <v>1477</v>
      </c>
      <c r="AA700">
        <v>5</v>
      </c>
      <c r="AB700" s="10">
        <f t="shared" si="30"/>
        <v>-5</v>
      </c>
      <c r="AC700" s="10" t="str">
        <f t="shared" si="31"/>
        <v>-10 - -1%</v>
      </c>
      <c r="AD700">
        <v>1335</v>
      </c>
      <c r="AE700">
        <f t="shared" si="32"/>
        <v>-1335</v>
      </c>
      <c r="AF700" t="s">
        <v>1228</v>
      </c>
      <c r="AI700" t="s">
        <v>1500</v>
      </c>
      <c r="AL700" t="s">
        <v>1524</v>
      </c>
      <c r="AM700" t="s">
        <v>1197</v>
      </c>
      <c r="AN700" t="s">
        <v>1197</v>
      </c>
      <c r="AR700" t="s">
        <v>1479</v>
      </c>
      <c r="BA700" s="10">
        <v>32.65682657</v>
      </c>
      <c r="BB700">
        <v>0</v>
      </c>
    </row>
    <row r="701" spans="1:54" ht="15">
      <c r="A701">
        <v>11597281277</v>
      </c>
      <c r="B701" t="s">
        <v>1490</v>
      </c>
      <c r="C701" t="s">
        <v>1461</v>
      </c>
      <c r="E701" t="s">
        <v>1472</v>
      </c>
      <c r="F701" t="s">
        <v>122</v>
      </c>
      <c r="G701">
        <v>8</v>
      </c>
      <c r="H701" t="s">
        <v>1491</v>
      </c>
      <c r="I701">
        <v>6</v>
      </c>
      <c r="J701">
        <v>0</v>
      </c>
      <c r="K701">
        <v>0</v>
      </c>
      <c r="L701" t="s">
        <v>1488</v>
      </c>
      <c r="M701" t="str">
        <f>_xlfn.IFNA(VLOOKUP(L701,'Lookup Tables'!$A$2:$B$8,2,FALSE),"")</f>
        <v/>
      </c>
      <c r="N701" t="s">
        <v>1487</v>
      </c>
      <c r="AB701" s="10">
        <f t="shared" si="30"/>
        <v>0</v>
      </c>
      <c r="AC701" s="10" t="str">
        <f t="shared" si="31"/>
        <v>0 - 9%</v>
      </c>
      <c r="AE701" t="str">
        <f t="shared" si="32"/>
        <v/>
      </c>
      <c r="AF701" t="s">
        <v>1228</v>
      </c>
      <c r="AH701" t="s">
        <v>1489</v>
      </c>
      <c r="AM701" t="s">
        <v>1197</v>
      </c>
      <c r="AN701" t="s">
        <v>1197</v>
      </c>
      <c r="AY701" t="s">
        <v>1487</v>
      </c>
      <c r="BA701" s="10">
        <v>30.09855951</v>
      </c>
      <c r="BB701">
        <v>0</v>
      </c>
    </row>
    <row r="702" spans="1:54" ht="15">
      <c r="A702">
        <v>11597325504</v>
      </c>
      <c r="B702" t="s">
        <v>1490</v>
      </c>
      <c r="C702" t="s">
        <v>1636</v>
      </c>
      <c r="E702" t="s">
        <v>1472</v>
      </c>
      <c r="F702" t="s">
        <v>122</v>
      </c>
      <c r="G702">
        <v>100</v>
      </c>
      <c r="H702" t="s">
        <v>1544</v>
      </c>
      <c r="I702">
        <v>8</v>
      </c>
      <c r="J702">
        <v>0</v>
      </c>
      <c r="K702">
        <v>0</v>
      </c>
      <c r="L702" t="s">
        <v>1488</v>
      </c>
      <c r="M702" t="str">
        <f>_xlfn.IFNA(VLOOKUP(L702,'Lookup Tables'!$A$2:$B$8,2,FALSE),"")</f>
        <v/>
      </c>
      <c r="N702" t="s">
        <v>1197</v>
      </c>
      <c r="AB702" s="10">
        <f t="shared" si="30"/>
        <v>0</v>
      </c>
      <c r="AC702" s="10" t="str">
        <f t="shared" si="31"/>
        <v>0 - 9%</v>
      </c>
      <c r="AE702" t="str">
        <f t="shared" si="32"/>
        <v/>
      </c>
      <c r="AK702" t="s">
        <v>1478</v>
      </c>
      <c r="AM702" t="s">
        <v>1197</v>
      </c>
      <c r="AN702" t="s">
        <v>1197</v>
      </c>
      <c r="AY702" t="s">
        <v>1487</v>
      </c>
      <c r="BB702">
        <v>0</v>
      </c>
    </row>
    <row r="703" spans="1:54" ht="15">
      <c r="A703">
        <v>11597336604</v>
      </c>
      <c r="B703" t="s">
        <v>1621</v>
      </c>
      <c r="C703" t="s">
        <v>1461</v>
      </c>
      <c r="E703" t="s">
        <v>1472</v>
      </c>
      <c r="F703" t="s">
        <v>117</v>
      </c>
      <c r="G703">
        <v>30</v>
      </c>
      <c r="H703" t="s">
        <v>1463</v>
      </c>
      <c r="I703">
        <v>2</v>
      </c>
      <c r="J703">
        <v>1</v>
      </c>
      <c r="K703">
        <v>2</v>
      </c>
      <c r="L703" t="s">
        <v>1488</v>
      </c>
      <c r="M703" t="str">
        <f>_xlfn.IFNA(VLOOKUP(L703,'Lookup Tables'!$A$2:$B$8,2,FALSE),"")</f>
        <v/>
      </c>
      <c r="N703" t="s">
        <v>1228</v>
      </c>
      <c r="S703" t="s">
        <v>1476</v>
      </c>
      <c r="T703" t="s">
        <v>1467</v>
      </c>
      <c r="U703" t="s">
        <v>1468</v>
      </c>
      <c r="Z703" t="s">
        <v>1477</v>
      </c>
      <c r="AA703">
        <v>71</v>
      </c>
      <c r="AB703" s="10">
        <f t="shared" si="30"/>
        <v>-71</v>
      </c>
      <c r="AC703" s="10" t="str">
        <f t="shared" si="31"/>
        <v>-80 - -71%</v>
      </c>
      <c r="AD703">
        <v>8192</v>
      </c>
      <c r="AE703">
        <f t="shared" si="32"/>
        <v>-8192</v>
      </c>
      <c r="AF703" t="s">
        <v>1197</v>
      </c>
      <c r="AJ703" t="s">
        <v>1498</v>
      </c>
      <c r="AM703" t="s">
        <v>1502</v>
      </c>
      <c r="AN703" t="s">
        <v>1197</v>
      </c>
      <c r="AP703" t="s">
        <v>1495</v>
      </c>
      <c r="AS703" t="s">
        <v>1505</v>
      </c>
      <c r="AV703" t="s">
        <v>1480</v>
      </c>
      <c r="BA703" s="10">
        <v>13.5021097</v>
      </c>
      <c r="BB703">
        <v>0</v>
      </c>
    </row>
    <row r="704" spans="1:54" ht="15">
      <c r="A704">
        <v>11597390479</v>
      </c>
      <c r="B704" t="s">
        <v>1521</v>
      </c>
      <c r="C704" t="s">
        <v>1461</v>
      </c>
      <c r="E704" t="s">
        <v>1216</v>
      </c>
      <c r="F704" t="s">
        <v>117</v>
      </c>
      <c r="G704">
        <v>20</v>
      </c>
      <c r="H704" t="s">
        <v>1482</v>
      </c>
      <c r="I704">
        <v>1</v>
      </c>
      <c r="J704">
        <v>1</v>
      </c>
      <c r="K704">
        <v>1</v>
      </c>
      <c r="L704" t="s">
        <v>1474</v>
      </c>
      <c r="M704">
        <f>_xlfn.IFNA(VLOOKUP(L704,'Lookup Tables'!$A$2:$B$8,2,FALSE),"")</f>
        <v>9</v>
      </c>
      <c r="N704" t="s">
        <v>1487</v>
      </c>
      <c r="AB704" s="10">
        <f t="shared" si="30"/>
        <v>0</v>
      </c>
      <c r="AC704" s="10" t="str">
        <f t="shared" si="31"/>
        <v>0 - 9%</v>
      </c>
      <c r="AE704" t="str">
        <f t="shared" si="32"/>
        <v/>
      </c>
      <c r="AK704" t="s">
        <v>1478</v>
      </c>
      <c r="AM704" t="s">
        <v>1502</v>
      </c>
      <c r="AN704" t="s">
        <v>1487</v>
      </c>
      <c r="AP704" t="s">
        <v>1495</v>
      </c>
      <c r="AY704" t="s">
        <v>1487</v>
      </c>
      <c r="BA704" s="10">
        <v>14.06727829</v>
      </c>
      <c r="BB704">
        <v>0</v>
      </c>
    </row>
    <row r="705" spans="1:54" ht="15">
      <c r="A705">
        <v>11597441274</v>
      </c>
      <c r="B705" t="s">
        <v>1490</v>
      </c>
      <c r="C705" t="s">
        <v>1336</v>
      </c>
      <c r="E705" t="s">
        <v>1492</v>
      </c>
      <c r="F705" t="s">
        <v>129</v>
      </c>
      <c r="G705">
        <v>3</v>
      </c>
      <c r="H705" t="s">
        <v>1491</v>
      </c>
      <c r="I705">
        <v>0</v>
      </c>
      <c r="J705">
        <v>2</v>
      </c>
      <c r="K705">
        <v>1</v>
      </c>
      <c r="L705" t="s">
        <v>1474</v>
      </c>
      <c r="M705">
        <f>_xlfn.IFNA(VLOOKUP(L705,'Lookup Tables'!$A$2:$B$8,2,FALSE),"")</f>
        <v>9</v>
      </c>
      <c r="N705" t="s">
        <v>1197</v>
      </c>
      <c r="AB705" s="10">
        <f t="shared" si="30"/>
        <v>0</v>
      </c>
      <c r="AC705" s="10" t="str">
        <f t="shared" si="31"/>
        <v>0 - 9%</v>
      </c>
      <c r="AE705" t="str">
        <f t="shared" si="32"/>
        <v/>
      </c>
      <c r="AF705" t="s">
        <v>1197</v>
      </c>
      <c r="AJ705" t="s">
        <v>1498</v>
      </c>
      <c r="AM705" t="s">
        <v>1502</v>
      </c>
      <c r="AN705" t="s">
        <v>1197</v>
      </c>
      <c r="AY705" t="s">
        <v>1487</v>
      </c>
      <c r="BA705" s="10">
        <v>14.42622951</v>
      </c>
      <c r="BB705">
        <v>0</v>
      </c>
    </row>
    <row r="706" spans="1:54" ht="15">
      <c r="A706">
        <v>11597487362</v>
      </c>
      <c r="B706" t="s">
        <v>1637</v>
      </c>
      <c r="C706" t="s">
        <v>1461</v>
      </c>
      <c r="E706" t="s">
        <v>1216</v>
      </c>
      <c r="F706" t="s">
        <v>117</v>
      </c>
      <c r="G706">
        <v>33</v>
      </c>
      <c r="H706" t="s">
        <v>1493</v>
      </c>
      <c r="I706">
        <v>1</v>
      </c>
      <c r="J706">
        <v>1</v>
      </c>
      <c r="K706">
        <v>0</v>
      </c>
      <c r="L706" t="s">
        <v>1483</v>
      </c>
      <c r="M706">
        <f>_xlfn.IFNA(VLOOKUP(L706,'Lookup Tables'!$A$2:$B$8,2,FALSE),"")</f>
        <v>4</v>
      </c>
      <c r="N706" t="s">
        <v>1487</v>
      </c>
      <c r="AB706" s="10">
        <f aca="true" t="shared" si="33" ref="AB706:AB769">IF(AND(Z706="Decrease",AA706&lt;&gt;""),-AA706,IF(AND(ISBLANK(AA706),OR(N706="No",N706="Not Sure",Z706="No change")),0,IF(ISBLANK(AA706),"",AA706)))</f>
        <v>0</v>
      </c>
      <c r="AC706" s="10" t="str">
        <f aca="true" t="shared" si="34" ref="AC706:AC769">_xlfn.IFERROR(_XLFN.CONCAT(_xlfn.FLOOR.MATH(AB706,10)," - ",_xlfn.FLOOR.MATH(AB706+10,10)-1,"%"),"")</f>
        <v>0 - 9%</v>
      </c>
      <c r="AE706" t="str">
        <f aca="true" t="shared" si="35" ref="AE706:AE769">IF(ISBLANK(AD706),"",IF(Z706="Decrease",-AD706,AD706))</f>
        <v/>
      </c>
      <c r="AF706" t="s">
        <v>1228</v>
      </c>
      <c r="AG706" t="s">
        <v>1485</v>
      </c>
      <c r="AH706" t="s">
        <v>1489</v>
      </c>
      <c r="AM706" t="s">
        <v>1197</v>
      </c>
      <c r="AN706" t="s">
        <v>1197</v>
      </c>
      <c r="AY706" t="s">
        <v>1487</v>
      </c>
      <c r="BA706" s="10">
        <v>7.186234818</v>
      </c>
      <c r="BB706">
        <v>0</v>
      </c>
    </row>
    <row r="707" spans="1:54" ht="15">
      <c r="A707">
        <v>11597504670</v>
      </c>
      <c r="B707" t="s">
        <v>1637</v>
      </c>
      <c r="C707" t="s">
        <v>1461</v>
      </c>
      <c r="E707" t="s">
        <v>1216</v>
      </c>
      <c r="F707" t="s">
        <v>117</v>
      </c>
      <c r="G707">
        <v>25</v>
      </c>
      <c r="H707" t="s">
        <v>1463</v>
      </c>
      <c r="I707">
        <v>1</v>
      </c>
      <c r="J707">
        <v>0</v>
      </c>
      <c r="K707">
        <v>0</v>
      </c>
      <c r="L707" t="s">
        <v>1483</v>
      </c>
      <c r="M707">
        <f>_xlfn.IFNA(VLOOKUP(L707,'Lookup Tables'!$A$2:$B$8,2,FALSE),"")</f>
        <v>4</v>
      </c>
      <c r="N707" t="s">
        <v>1197</v>
      </c>
      <c r="AB707" s="10">
        <f t="shared" si="33"/>
        <v>0</v>
      </c>
      <c r="AC707" s="10" t="str">
        <f t="shared" si="34"/>
        <v>0 - 9%</v>
      </c>
      <c r="AE707" t="str">
        <f t="shared" si="35"/>
        <v/>
      </c>
      <c r="AF707" t="s">
        <v>1228</v>
      </c>
      <c r="AH707" t="s">
        <v>1489</v>
      </c>
      <c r="AM707" t="s">
        <v>1197</v>
      </c>
      <c r="AN707" t="s">
        <v>1197</v>
      </c>
      <c r="AR707" t="s">
        <v>1479</v>
      </c>
      <c r="BA707" s="10">
        <v>21.61016949</v>
      </c>
      <c r="BB707">
        <v>0</v>
      </c>
    </row>
    <row r="708" spans="1:54" ht="15">
      <c r="A708">
        <v>11597513633</v>
      </c>
      <c r="B708" t="s">
        <v>1637</v>
      </c>
      <c r="C708" t="s">
        <v>1461</v>
      </c>
      <c r="E708" t="s">
        <v>1216</v>
      </c>
      <c r="F708" t="s">
        <v>117</v>
      </c>
      <c r="G708">
        <v>25</v>
      </c>
      <c r="H708" t="s">
        <v>1463</v>
      </c>
      <c r="I708">
        <v>1</v>
      </c>
      <c r="J708">
        <v>0</v>
      </c>
      <c r="K708">
        <v>0</v>
      </c>
      <c r="L708" t="s">
        <v>1464</v>
      </c>
      <c r="M708">
        <f>_xlfn.IFNA(VLOOKUP(L708,'Lookup Tables'!$A$2:$B$8,2,FALSE),"")</f>
        <v>1</v>
      </c>
      <c r="N708" t="s">
        <v>1228</v>
      </c>
      <c r="W708" t="s">
        <v>1503</v>
      </c>
      <c r="Z708" t="s">
        <v>1477</v>
      </c>
      <c r="AB708" s="10" t="str">
        <f t="shared" si="33"/>
        <v/>
      </c>
      <c r="AC708" s="10" t="str">
        <f t="shared" si="34"/>
        <v/>
      </c>
      <c r="AE708" t="str">
        <f t="shared" si="35"/>
        <v/>
      </c>
      <c r="AF708" t="s">
        <v>1228</v>
      </c>
      <c r="AH708" t="s">
        <v>1489</v>
      </c>
      <c r="AM708" t="s">
        <v>1197</v>
      </c>
      <c r="AN708" t="s">
        <v>1197</v>
      </c>
      <c r="AR708" t="s">
        <v>1479</v>
      </c>
      <c r="BA708" s="10">
        <v>21.06741573</v>
      </c>
      <c r="BB708">
        <v>0</v>
      </c>
    </row>
    <row r="709" spans="1:54" ht="15">
      <c r="A709">
        <v>11597535115</v>
      </c>
      <c r="B709" t="s">
        <v>1548</v>
      </c>
      <c r="C709" t="s">
        <v>1504</v>
      </c>
      <c r="E709" t="s">
        <v>1472</v>
      </c>
      <c r="F709" t="s">
        <v>117</v>
      </c>
      <c r="G709">
        <v>70</v>
      </c>
      <c r="H709" t="s">
        <v>1602</v>
      </c>
      <c r="I709">
        <v>0</v>
      </c>
      <c r="J709">
        <v>0</v>
      </c>
      <c r="K709">
        <v>1</v>
      </c>
      <c r="L709" t="s">
        <v>1474</v>
      </c>
      <c r="M709">
        <f>_xlfn.IFNA(VLOOKUP(L709,'Lookup Tables'!$A$2:$B$8,2,FALSE),"")</f>
        <v>9</v>
      </c>
      <c r="N709" t="s">
        <v>1228</v>
      </c>
      <c r="Q709" t="s">
        <v>1466</v>
      </c>
      <c r="S709" t="s">
        <v>1476</v>
      </c>
      <c r="V709" t="s">
        <v>1469</v>
      </c>
      <c r="Z709" t="s">
        <v>1477</v>
      </c>
      <c r="AA709">
        <v>5</v>
      </c>
      <c r="AB709" s="10">
        <f t="shared" si="33"/>
        <v>-5</v>
      </c>
      <c r="AC709" s="10" t="str">
        <f t="shared" si="34"/>
        <v>-10 - -1%</v>
      </c>
      <c r="AD709">
        <v>50</v>
      </c>
      <c r="AE709">
        <f t="shared" si="35"/>
        <v>-50</v>
      </c>
      <c r="AF709" t="s">
        <v>1228</v>
      </c>
      <c r="AH709" t="s">
        <v>1489</v>
      </c>
      <c r="AM709" t="s">
        <v>1197</v>
      </c>
      <c r="AN709" t="s">
        <v>1228</v>
      </c>
      <c r="AO709" t="s">
        <v>1516</v>
      </c>
      <c r="AQ709" t="s">
        <v>1496</v>
      </c>
      <c r="BA709" s="10">
        <v>16.09421001</v>
      </c>
      <c r="BB709">
        <v>0</v>
      </c>
    </row>
    <row r="710" spans="1:54" ht="15">
      <c r="A710">
        <v>11597547944</v>
      </c>
      <c r="B710" t="s">
        <v>1608</v>
      </c>
      <c r="C710" t="s">
        <v>1461</v>
      </c>
      <c r="E710" t="s">
        <v>1472</v>
      </c>
      <c r="F710" t="s">
        <v>117</v>
      </c>
      <c r="G710">
        <v>5</v>
      </c>
      <c r="H710" t="s">
        <v>1491</v>
      </c>
      <c r="I710">
        <v>1</v>
      </c>
      <c r="J710">
        <v>2</v>
      </c>
      <c r="K710">
        <v>0</v>
      </c>
      <c r="L710" t="s">
        <v>1474</v>
      </c>
      <c r="M710">
        <f>_xlfn.IFNA(VLOOKUP(L710,'Lookup Tables'!$A$2:$B$8,2,FALSE),"")</f>
        <v>9</v>
      </c>
      <c r="N710" t="s">
        <v>1487</v>
      </c>
      <c r="AB710" s="10">
        <f t="shared" si="33"/>
        <v>0</v>
      </c>
      <c r="AC710" s="10" t="str">
        <f t="shared" si="34"/>
        <v>0 - 9%</v>
      </c>
      <c r="AE710" t="str">
        <f t="shared" si="35"/>
        <v/>
      </c>
      <c r="AF710" t="s">
        <v>1228</v>
      </c>
      <c r="AH710" t="s">
        <v>1489</v>
      </c>
      <c r="AM710" t="s">
        <v>1197</v>
      </c>
      <c r="AN710" t="s">
        <v>1197</v>
      </c>
      <c r="AY710" t="s">
        <v>1487</v>
      </c>
      <c r="BA710" s="10">
        <v>52.86956522</v>
      </c>
      <c r="BB710">
        <v>0</v>
      </c>
    </row>
    <row r="711" spans="1:54" ht="15">
      <c r="A711">
        <v>11597550433</v>
      </c>
      <c r="B711" t="s">
        <v>1565</v>
      </c>
      <c r="C711" t="s">
        <v>1461</v>
      </c>
      <c r="E711" t="s">
        <v>1492</v>
      </c>
      <c r="F711" t="s">
        <v>129</v>
      </c>
      <c r="G711">
        <v>4</v>
      </c>
      <c r="H711" t="s">
        <v>1491</v>
      </c>
      <c r="I711">
        <v>0</v>
      </c>
      <c r="J711">
        <v>1</v>
      </c>
      <c r="K711">
        <v>1</v>
      </c>
      <c r="L711" t="s">
        <v>1488</v>
      </c>
      <c r="M711" t="str">
        <f>_xlfn.IFNA(VLOOKUP(L711,'Lookup Tables'!$A$2:$B$8,2,FALSE),"")</f>
        <v/>
      </c>
      <c r="N711" t="s">
        <v>1487</v>
      </c>
      <c r="AB711" s="10">
        <f t="shared" si="33"/>
        <v>0</v>
      </c>
      <c r="AC711" s="10" t="str">
        <f t="shared" si="34"/>
        <v>0 - 9%</v>
      </c>
      <c r="AE711" t="str">
        <f t="shared" si="35"/>
        <v/>
      </c>
      <c r="BA711" s="10">
        <v>7.065593</v>
      </c>
      <c r="BB711">
        <v>0</v>
      </c>
    </row>
    <row r="712" spans="1:54" ht="15">
      <c r="A712">
        <v>11597566486</v>
      </c>
      <c r="B712" t="s">
        <v>1514</v>
      </c>
      <c r="C712" t="s">
        <v>1461</v>
      </c>
      <c r="E712" t="s">
        <v>1216</v>
      </c>
      <c r="F712" t="s">
        <v>117</v>
      </c>
      <c r="G712">
        <v>25</v>
      </c>
      <c r="H712" t="s">
        <v>1463</v>
      </c>
      <c r="I712">
        <v>15</v>
      </c>
      <c r="J712">
        <v>1</v>
      </c>
      <c r="K712">
        <v>0</v>
      </c>
      <c r="L712" t="s">
        <v>1488</v>
      </c>
      <c r="M712" t="str">
        <f>_xlfn.IFNA(VLOOKUP(L712,'Lookup Tables'!$A$2:$B$8,2,FALSE),"")</f>
        <v/>
      </c>
      <c r="N712" t="s">
        <v>1197</v>
      </c>
      <c r="AB712" s="10">
        <f t="shared" si="33"/>
        <v>0</v>
      </c>
      <c r="AC712" s="10" t="str">
        <f t="shared" si="34"/>
        <v>0 - 9%</v>
      </c>
      <c r="AE712" t="str">
        <f t="shared" si="35"/>
        <v/>
      </c>
      <c r="AF712" t="s">
        <v>1228</v>
      </c>
      <c r="AG712" t="s">
        <v>1485</v>
      </c>
      <c r="AM712" t="s">
        <v>1197</v>
      </c>
      <c r="AN712" t="s">
        <v>1197</v>
      </c>
      <c r="AP712" t="s">
        <v>1495</v>
      </c>
      <c r="AT712" t="s">
        <v>1510</v>
      </c>
      <c r="BA712" s="10">
        <v>22.18406593</v>
      </c>
      <c r="BB712">
        <v>0</v>
      </c>
    </row>
    <row r="713" spans="1:54" ht="15">
      <c r="A713">
        <v>11597600419</v>
      </c>
      <c r="B713" t="s">
        <v>1514</v>
      </c>
      <c r="C713" t="s">
        <v>1461</v>
      </c>
      <c r="E713" t="s">
        <v>1216</v>
      </c>
      <c r="F713" t="s">
        <v>117</v>
      </c>
      <c r="G713">
        <v>25</v>
      </c>
      <c r="H713" t="s">
        <v>1463</v>
      </c>
      <c r="I713">
        <v>12</v>
      </c>
      <c r="J713">
        <v>0</v>
      </c>
      <c r="K713">
        <v>0</v>
      </c>
      <c r="L713" t="s">
        <v>1488</v>
      </c>
      <c r="M713" t="str">
        <f>_xlfn.IFNA(VLOOKUP(L713,'Lookup Tables'!$A$2:$B$8,2,FALSE),"")</f>
        <v/>
      </c>
      <c r="N713" t="s">
        <v>1197</v>
      </c>
      <c r="AB713" s="10">
        <f t="shared" si="33"/>
        <v>0</v>
      </c>
      <c r="AC713" s="10" t="str">
        <f t="shared" si="34"/>
        <v>0 - 9%</v>
      </c>
      <c r="AE713" t="str">
        <f t="shared" si="35"/>
        <v/>
      </c>
      <c r="AF713" t="s">
        <v>1228</v>
      </c>
      <c r="AG713" t="s">
        <v>1485</v>
      </c>
      <c r="AH713" t="s">
        <v>1489</v>
      </c>
      <c r="AM713" t="s">
        <v>1197</v>
      </c>
      <c r="AN713" t="s">
        <v>1197</v>
      </c>
      <c r="AP713" t="s">
        <v>1495</v>
      </c>
      <c r="AY713" t="s">
        <v>1487</v>
      </c>
      <c r="BA713" s="10">
        <v>27.75489186</v>
      </c>
      <c r="BB713">
        <v>0</v>
      </c>
    </row>
    <row r="714" spans="1:54" ht="15">
      <c r="A714">
        <v>11597614253</v>
      </c>
      <c r="B714" t="s">
        <v>1621</v>
      </c>
      <c r="C714" t="s">
        <v>1461</v>
      </c>
      <c r="E714" t="s">
        <v>1472</v>
      </c>
      <c r="F714" t="s">
        <v>122</v>
      </c>
      <c r="G714">
        <v>65</v>
      </c>
      <c r="H714" t="s">
        <v>1602</v>
      </c>
      <c r="I714">
        <v>4</v>
      </c>
      <c r="J714">
        <v>0</v>
      </c>
      <c r="K714">
        <v>0</v>
      </c>
      <c r="L714" t="s">
        <v>1488</v>
      </c>
      <c r="M714" t="str">
        <f>_xlfn.IFNA(VLOOKUP(L714,'Lookup Tables'!$A$2:$B$8,2,FALSE),"")</f>
        <v/>
      </c>
      <c r="N714" t="s">
        <v>1228</v>
      </c>
      <c r="Q714" t="s">
        <v>1466</v>
      </c>
      <c r="S714" t="s">
        <v>1476</v>
      </c>
      <c r="U714" t="s">
        <v>1468</v>
      </c>
      <c r="Z714" t="s">
        <v>1477</v>
      </c>
      <c r="AB714" s="10" t="str">
        <f t="shared" si="33"/>
        <v/>
      </c>
      <c r="AC714" s="10" t="str">
        <f t="shared" si="34"/>
        <v/>
      </c>
      <c r="AE714" t="str">
        <f t="shared" si="35"/>
        <v/>
      </c>
      <c r="AL714" t="s">
        <v>1507</v>
      </c>
      <c r="AM714" t="s">
        <v>1502</v>
      </c>
      <c r="AN714" t="s">
        <v>1197</v>
      </c>
      <c r="AT714" t="s">
        <v>1510</v>
      </c>
      <c r="BA714" s="10">
        <v>34.94788473</v>
      </c>
      <c r="BB714">
        <v>0</v>
      </c>
    </row>
    <row r="715" spans="1:54" ht="15">
      <c r="A715">
        <v>11597622073</v>
      </c>
      <c r="B715" t="s">
        <v>1506</v>
      </c>
      <c r="C715" t="s">
        <v>1461</v>
      </c>
      <c r="E715" t="s">
        <v>1216</v>
      </c>
      <c r="F715" t="s">
        <v>117</v>
      </c>
      <c r="G715">
        <v>10</v>
      </c>
      <c r="H715" t="s">
        <v>1491</v>
      </c>
      <c r="I715">
        <v>23</v>
      </c>
      <c r="J715">
        <v>0</v>
      </c>
      <c r="K715">
        <v>0</v>
      </c>
      <c r="L715" t="s">
        <v>1488</v>
      </c>
      <c r="M715" t="str">
        <f>_xlfn.IFNA(VLOOKUP(L715,'Lookup Tables'!$A$2:$B$8,2,FALSE),"")</f>
        <v/>
      </c>
      <c r="N715" t="s">
        <v>1228</v>
      </c>
      <c r="Q715" t="s">
        <v>1466</v>
      </c>
      <c r="R715" t="s">
        <v>1501</v>
      </c>
      <c r="S715" t="s">
        <v>1476</v>
      </c>
      <c r="T715" t="s">
        <v>1467</v>
      </c>
      <c r="U715" t="s">
        <v>1468</v>
      </c>
      <c r="V715" t="s">
        <v>1469</v>
      </c>
      <c r="Z715" t="s">
        <v>1523</v>
      </c>
      <c r="AA715">
        <v>0</v>
      </c>
      <c r="AB715" s="10">
        <f t="shared" si="33"/>
        <v>0</v>
      </c>
      <c r="AC715" s="10" t="str">
        <f t="shared" si="34"/>
        <v>0 - 9%</v>
      </c>
      <c r="AD715">
        <v>0</v>
      </c>
      <c r="AE715">
        <f t="shared" si="35"/>
        <v>0</v>
      </c>
      <c r="AF715" t="s">
        <v>1228</v>
      </c>
      <c r="AG715" t="s">
        <v>1485</v>
      </c>
      <c r="AM715" t="s">
        <v>1197</v>
      </c>
      <c r="AN715" t="s">
        <v>1228</v>
      </c>
      <c r="AO715" t="s">
        <v>1638</v>
      </c>
      <c r="AR715" t="s">
        <v>1479</v>
      </c>
      <c r="AU715" t="s">
        <v>1518</v>
      </c>
      <c r="AV715" t="s">
        <v>1480</v>
      </c>
      <c r="AX715" t="s">
        <v>1512</v>
      </c>
      <c r="BA715" s="10">
        <v>43.93153527</v>
      </c>
      <c r="BB715">
        <v>0</v>
      </c>
    </row>
    <row r="716" spans="1:54" ht="15">
      <c r="A716">
        <v>11597622255</v>
      </c>
      <c r="B716" t="s">
        <v>1620</v>
      </c>
      <c r="C716" t="s">
        <v>1461</v>
      </c>
      <c r="E716" t="s">
        <v>1216</v>
      </c>
      <c r="F716" t="s">
        <v>122</v>
      </c>
      <c r="G716">
        <v>35</v>
      </c>
      <c r="H716" t="s">
        <v>1493</v>
      </c>
      <c r="I716">
        <v>15</v>
      </c>
      <c r="J716">
        <v>0</v>
      </c>
      <c r="K716">
        <v>1</v>
      </c>
      <c r="L716" t="s">
        <v>1488</v>
      </c>
      <c r="M716" t="str">
        <f>_xlfn.IFNA(VLOOKUP(L716,'Lookup Tables'!$A$2:$B$8,2,FALSE),"")</f>
        <v/>
      </c>
      <c r="N716" t="s">
        <v>1228</v>
      </c>
      <c r="S716" t="s">
        <v>1476</v>
      </c>
      <c r="U716" t="s">
        <v>1468</v>
      </c>
      <c r="Z716" t="s">
        <v>1477</v>
      </c>
      <c r="AA716">
        <v>25</v>
      </c>
      <c r="AB716" s="10">
        <f t="shared" si="33"/>
        <v>-25</v>
      </c>
      <c r="AC716" s="10" t="str">
        <f t="shared" si="34"/>
        <v>-30 - -21%</v>
      </c>
      <c r="AE716" t="str">
        <f t="shared" si="35"/>
        <v/>
      </c>
      <c r="AL716" t="s">
        <v>1507</v>
      </c>
      <c r="AM716" t="s">
        <v>1197</v>
      </c>
      <c r="AN716" t="s">
        <v>1197</v>
      </c>
      <c r="AT716" t="s">
        <v>1510</v>
      </c>
      <c r="AU716" t="s">
        <v>1518</v>
      </c>
      <c r="AX716" t="s">
        <v>1512</v>
      </c>
      <c r="BA716" s="10">
        <v>35.10638298</v>
      </c>
      <c r="BB716">
        <v>0</v>
      </c>
    </row>
    <row r="717" spans="1:54" ht="15">
      <c r="A717">
        <v>11597640343</v>
      </c>
      <c r="B717" t="s">
        <v>1481</v>
      </c>
      <c r="C717" t="s">
        <v>1461</v>
      </c>
      <c r="E717" t="s">
        <v>1216</v>
      </c>
      <c r="F717" t="s">
        <v>117</v>
      </c>
      <c r="G717">
        <v>10</v>
      </c>
      <c r="H717" t="s">
        <v>1491</v>
      </c>
      <c r="I717">
        <v>8</v>
      </c>
      <c r="J717">
        <v>0</v>
      </c>
      <c r="K717">
        <v>0</v>
      </c>
      <c r="L717" t="s">
        <v>1483</v>
      </c>
      <c r="M717">
        <f>_xlfn.IFNA(VLOOKUP(L717,'Lookup Tables'!$A$2:$B$8,2,FALSE),"")</f>
        <v>4</v>
      </c>
      <c r="N717" t="s">
        <v>1228</v>
      </c>
      <c r="O717" t="s">
        <v>1475</v>
      </c>
      <c r="P717" t="s">
        <v>1465</v>
      </c>
      <c r="Q717" t="s">
        <v>1466</v>
      </c>
      <c r="R717" t="s">
        <v>1501</v>
      </c>
      <c r="S717" t="s">
        <v>1476</v>
      </c>
      <c r="T717" t="s">
        <v>1467</v>
      </c>
      <c r="U717" t="s">
        <v>1468</v>
      </c>
      <c r="V717" t="s">
        <v>1469</v>
      </c>
      <c r="Z717" t="s">
        <v>1477</v>
      </c>
      <c r="AA717">
        <v>6.8</v>
      </c>
      <c r="AB717" s="10">
        <f t="shared" si="33"/>
        <v>-6.8</v>
      </c>
      <c r="AC717" s="10" t="str">
        <f t="shared" si="34"/>
        <v>-10 - -1%</v>
      </c>
      <c r="AD717">
        <v>7058.09</v>
      </c>
      <c r="AE717">
        <f t="shared" si="35"/>
        <v>-7058.09</v>
      </c>
      <c r="AF717" t="s">
        <v>1228</v>
      </c>
      <c r="AH717" t="s">
        <v>1489</v>
      </c>
      <c r="AL717" t="s">
        <v>1551</v>
      </c>
      <c r="AM717" t="s">
        <v>1197</v>
      </c>
      <c r="AN717" t="s">
        <v>1197</v>
      </c>
      <c r="AQ717" t="s">
        <v>1496</v>
      </c>
      <c r="AR717" t="s">
        <v>1479</v>
      </c>
      <c r="AS717" t="s">
        <v>1505</v>
      </c>
      <c r="AT717" t="s">
        <v>1510</v>
      </c>
      <c r="AX717" t="s">
        <v>1512</v>
      </c>
      <c r="BA717" s="10">
        <v>20.33898305</v>
      </c>
      <c r="BB717">
        <v>0</v>
      </c>
    </row>
    <row r="718" spans="1:54" ht="15">
      <c r="A718">
        <v>11597650696</v>
      </c>
      <c r="B718" t="s">
        <v>1521</v>
      </c>
      <c r="C718" t="s">
        <v>1461</v>
      </c>
      <c r="E718" t="s">
        <v>1216</v>
      </c>
      <c r="F718" t="s">
        <v>129</v>
      </c>
      <c r="G718">
        <v>4</v>
      </c>
      <c r="H718" t="s">
        <v>1491</v>
      </c>
      <c r="I718">
        <v>0</v>
      </c>
      <c r="J718">
        <v>2</v>
      </c>
      <c r="K718">
        <v>1</v>
      </c>
      <c r="L718" t="s">
        <v>1488</v>
      </c>
      <c r="M718" t="str">
        <f>_xlfn.IFNA(VLOOKUP(L718,'Lookup Tables'!$A$2:$B$8,2,FALSE),"")</f>
        <v/>
      </c>
      <c r="N718" t="s">
        <v>1487</v>
      </c>
      <c r="AB718" s="10">
        <f t="shared" si="33"/>
        <v>0</v>
      </c>
      <c r="AC718" s="10" t="str">
        <f t="shared" si="34"/>
        <v>0 - 9%</v>
      </c>
      <c r="AE718" t="str">
        <f t="shared" si="35"/>
        <v/>
      </c>
      <c r="AL718" t="s">
        <v>1639</v>
      </c>
      <c r="AM718" t="s">
        <v>1502</v>
      </c>
      <c r="AN718" t="s">
        <v>1197</v>
      </c>
      <c r="AS718" t="s">
        <v>1505</v>
      </c>
      <c r="AU718" t="s">
        <v>1518</v>
      </c>
      <c r="BA718" s="10">
        <v>36.20178042</v>
      </c>
      <c r="BB718">
        <v>0</v>
      </c>
    </row>
    <row r="719" spans="1:54" ht="15">
      <c r="A719">
        <v>11597670487</v>
      </c>
      <c r="B719" t="s">
        <v>1621</v>
      </c>
      <c r="C719" t="s">
        <v>1461</v>
      </c>
      <c r="E719" t="s">
        <v>1216</v>
      </c>
      <c r="F719" t="s">
        <v>117</v>
      </c>
      <c r="G719">
        <v>20</v>
      </c>
      <c r="H719" t="s">
        <v>1482</v>
      </c>
      <c r="I719">
        <v>4</v>
      </c>
      <c r="J719">
        <v>0</v>
      </c>
      <c r="K719">
        <v>0</v>
      </c>
      <c r="L719" t="s">
        <v>1483</v>
      </c>
      <c r="M719">
        <f>_xlfn.IFNA(VLOOKUP(L719,'Lookup Tables'!$A$2:$B$8,2,FALSE),"")</f>
        <v>4</v>
      </c>
      <c r="N719" t="s">
        <v>1487</v>
      </c>
      <c r="AB719" s="10">
        <f t="shared" si="33"/>
        <v>0</v>
      </c>
      <c r="AC719" s="10" t="str">
        <f t="shared" si="34"/>
        <v>0 - 9%</v>
      </c>
      <c r="AE719" t="str">
        <f t="shared" si="35"/>
        <v/>
      </c>
      <c r="AF719" t="s">
        <v>1228</v>
      </c>
      <c r="AG719" t="s">
        <v>1485</v>
      </c>
      <c r="AM719" t="s">
        <v>1197</v>
      </c>
      <c r="AN719" t="s">
        <v>1487</v>
      </c>
      <c r="AW719" t="s">
        <v>1511</v>
      </c>
      <c r="BA719" s="10">
        <v>21.27659574</v>
      </c>
      <c r="BB719">
        <v>0</v>
      </c>
    </row>
    <row r="720" spans="1:54" ht="15">
      <c r="A720">
        <v>11597723366</v>
      </c>
      <c r="B720" t="s">
        <v>1471</v>
      </c>
      <c r="C720" t="s">
        <v>1461</v>
      </c>
      <c r="E720" t="s">
        <v>1216</v>
      </c>
      <c r="F720" t="s">
        <v>117</v>
      </c>
      <c r="G720">
        <v>8</v>
      </c>
      <c r="H720" t="s">
        <v>1491</v>
      </c>
      <c r="I720">
        <v>7</v>
      </c>
      <c r="J720">
        <v>7</v>
      </c>
      <c r="K720">
        <v>4</v>
      </c>
      <c r="L720" t="s">
        <v>1474</v>
      </c>
      <c r="M720">
        <f>_xlfn.IFNA(VLOOKUP(L720,'Lookup Tables'!$A$2:$B$8,2,FALSE),"")</f>
        <v>9</v>
      </c>
      <c r="N720" t="s">
        <v>1228</v>
      </c>
      <c r="O720" t="s">
        <v>1475</v>
      </c>
      <c r="Y720" t="s">
        <v>1640</v>
      </c>
      <c r="Z720" t="s">
        <v>1477</v>
      </c>
      <c r="AA720">
        <v>1</v>
      </c>
      <c r="AB720" s="10">
        <f t="shared" si="33"/>
        <v>-1</v>
      </c>
      <c r="AC720" s="10" t="str">
        <f t="shared" si="34"/>
        <v>-10 - -1%</v>
      </c>
      <c r="AD720">
        <v>3000</v>
      </c>
      <c r="AE720">
        <f t="shared" si="35"/>
        <v>-3000</v>
      </c>
      <c r="AF720" t="s">
        <v>1228</v>
      </c>
      <c r="AH720" t="s">
        <v>1489</v>
      </c>
      <c r="AL720" t="s">
        <v>1525</v>
      </c>
      <c r="AM720" t="s">
        <v>1197</v>
      </c>
      <c r="AN720" t="s">
        <v>1228</v>
      </c>
      <c r="AO720" t="s">
        <v>1522</v>
      </c>
      <c r="AP720" t="s">
        <v>1529</v>
      </c>
      <c r="AZ720" t="s">
        <v>1495</v>
      </c>
      <c r="BA720" s="10">
        <v>31.35135135</v>
      </c>
      <c r="BB720">
        <v>0</v>
      </c>
    </row>
    <row r="721" spans="1:54" ht="15">
      <c r="A721">
        <v>11597737624</v>
      </c>
      <c r="B721" t="s">
        <v>1532</v>
      </c>
      <c r="C721" t="s">
        <v>1461</v>
      </c>
      <c r="E721" t="s">
        <v>1472</v>
      </c>
      <c r="F721" t="s">
        <v>117</v>
      </c>
      <c r="G721">
        <v>21</v>
      </c>
      <c r="H721" t="s">
        <v>1463</v>
      </c>
      <c r="I721">
        <v>3</v>
      </c>
      <c r="J721">
        <v>1</v>
      </c>
      <c r="K721">
        <v>0</v>
      </c>
      <c r="L721" t="s">
        <v>1474</v>
      </c>
      <c r="M721">
        <f>_xlfn.IFNA(VLOOKUP(L721,'Lookup Tables'!$A$2:$B$8,2,FALSE),"")</f>
        <v>9</v>
      </c>
      <c r="N721" t="s">
        <v>1197</v>
      </c>
      <c r="AB721" s="10">
        <f t="shared" si="33"/>
        <v>0</v>
      </c>
      <c r="AC721" s="10" t="str">
        <f t="shared" si="34"/>
        <v>0 - 9%</v>
      </c>
      <c r="AE721" t="str">
        <f t="shared" si="35"/>
        <v/>
      </c>
      <c r="AF721" t="s">
        <v>1228</v>
      </c>
      <c r="AI721" t="s">
        <v>1500</v>
      </c>
      <c r="AM721" t="s">
        <v>1197</v>
      </c>
      <c r="AN721" t="s">
        <v>1197</v>
      </c>
      <c r="AY721" t="s">
        <v>1487</v>
      </c>
      <c r="BB721">
        <v>0</v>
      </c>
    </row>
    <row r="722" spans="1:54" ht="15">
      <c r="A722">
        <v>11597781031</v>
      </c>
      <c r="B722" t="s">
        <v>1506</v>
      </c>
      <c r="C722" t="s">
        <v>1504</v>
      </c>
      <c r="E722" t="s">
        <v>1472</v>
      </c>
      <c r="F722" t="s">
        <v>122</v>
      </c>
      <c r="G722">
        <v>10</v>
      </c>
      <c r="H722" t="s">
        <v>1491</v>
      </c>
      <c r="I722">
        <v>2</v>
      </c>
      <c r="J722">
        <v>0</v>
      </c>
      <c r="K722">
        <v>0</v>
      </c>
      <c r="L722" t="s">
        <v>1488</v>
      </c>
      <c r="M722" t="str">
        <f>_xlfn.IFNA(VLOOKUP(L722,'Lookup Tables'!$A$2:$B$8,2,FALSE),"")</f>
        <v/>
      </c>
      <c r="N722" t="s">
        <v>1228</v>
      </c>
      <c r="O722" t="s">
        <v>1475</v>
      </c>
      <c r="Q722" t="s">
        <v>1466</v>
      </c>
      <c r="V722" t="s">
        <v>1469</v>
      </c>
      <c r="Z722" t="s">
        <v>1523</v>
      </c>
      <c r="AA722">
        <v>0</v>
      </c>
      <c r="AB722" s="10">
        <f t="shared" si="33"/>
        <v>0</v>
      </c>
      <c r="AC722" s="10" t="str">
        <f t="shared" si="34"/>
        <v>0 - 9%</v>
      </c>
      <c r="AD722">
        <v>0</v>
      </c>
      <c r="AE722">
        <f t="shared" si="35"/>
        <v>0</v>
      </c>
      <c r="AF722" t="s">
        <v>1197</v>
      </c>
      <c r="AJ722" t="s">
        <v>1498</v>
      </c>
      <c r="AM722" t="s">
        <v>1197</v>
      </c>
      <c r="AN722" t="s">
        <v>1197</v>
      </c>
      <c r="AY722" t="s">
        <v>1487</v>
      </c>
      <c r="BB722">
        <v>0</v>
      </c>
    </row>
    <row r="723" spans="1:54" ht="15">
      <c r="A723">
        <v>11597805901</v>
      </c>
      <c r="B723" t="s">
        <v>1506</v>
      </c>
      <c r="C723" t="s">
        <v>1504</v>
      </c>
      <c r="E723" t="s">
        <v>1472</v>
      </c>
      <c r="F723" t="s">
        <v>122</v>
      </c>
      <c r="G723">
        <v>2</v>
      </c>
      <c r="H723" t="s">
        <v>1491</v>
      </c>
      <c r="I723">
        <v>5</v>
      </c>
      <c r="J723">
        <v>1</v>
      </c>
      <c r="K723">
        <v>0</v>
      </c>
      <c r="L723" t="s">
        <v>1488</v>
      </c>
      <c r="M723" t="str">
        <f>_xlfn.IFNA(VLOOKUP(L723,'Lookup Tables'!$A$2:$B$8,2,FALSE),"")</f>
        <v/>
      </c>
      <c r="N723" t="s">
        <v>1487</v>
      </c>
      <c r="AB723" s="10">
        <f t="shared" si="33"/>
        <v>0</v>
      </c>
      <c r="AC723" s="10" t="str">
        <f t="shared" si="34"/>
        <v>0 - 9%</v>
      </c>
      <c r="AE723" t="str">
        <f t="shared" si="35"/>
        <v/>
      </c>
      <c r="AF723" t="s">
        <v>1197</v>
      </c>
      <c r="AJ723" t="s">
        <v>1498</v>
      </c>
      <c r="AM723" t="s">
        <v>1197</v>
      </c>
      <c r="AN723" t="s">
        <v>1487</v>
      </c>
      <c r="AY723" t="s">
        <v>1487</v>
      </c>
      <c r="BB723">
        <v>0</v>
      </c>
    </row>
    <row r="724" spans="1:54" ht="15">
      <c r="A724">
        <v>11597811970</v>
      </c>
      <c r="B724" t="s">
        <v>1506</v>
      </c>
      <c r="C724" t="s">
        <v>1461</v>
      </c>
      <c r="E724" t="s">
        <v>1216</v>
      </c>
      <c r="F724" t="s">
        <v>117</v>
      </c>
      <c r="G724">
        <v>6</v>
      </c>
      <c r="H724" t="s">
        <v>1491</v>
      </c>
      <c r="I724">
        <v>2</v>
      </c>
      <c r="J724">
        <v>2</v>
      </c>
      <c r="K724">
        <v>1</v>
      </c>
      <c r="L724" t="s">
        <v>1474</v>
      </c>
      <c r="M724">
        <f>_xlfn.IFNA(VLOOKUP(L724,'Lookup Tables'!$A$2:$B$8,2,FALSE),"")</f>
        <v>9</v>
      </c>
      <c r="N724" t="s">
        <v>1487</v>
      </c>
      <c r="AB724" s="10">
        <f t="shared" si="33"/>
        <v>0</v>
      </c>
      <c r="AC724" s="10" t="str">
        <f t="shared" si="34"/>
        <v>0 - 9%</v>
      </c>
      <c r="AE724" t="str">
        <f t="shared" si="35"/>
        <v/>
      </c>
      <c r="AF724" t="s">
        <v>1228</v>
      </c>
      <c r="AI724" t="s">
        <v>1500</v>
      </c>
      <c r="AM724" t="s">
        <v>1197</v>
      </c>
      <c r="AN724" t="s">
        <v>1228</v>
      </c>
      <c r="AO724" t="s">
        <v>1624</v>
      </c>
      <c r="AP724" t="s">
        <v>1495</v>
      </c>
      <c r="AY724" t="s">
        <v>1487</v>
      </c>
      <c r="BA724" s="10">
        <v>2.732240437</v>
      </c>
      <c r="BB724">
        <v>0</v>
      </c>
    </row>
    <row r="725" spans="1:54" ht="15">
      <c r="A725">
        <v>11597822161</v>
      </c>
      <c r="B725" t="s">
        <v>1621</v>
      </c>
      <c r="C725" t="s">
        <v>1461</v>
      </c>
      <c r="E725" t="s">
        <v>1472</v>
      </c>
      <c r="F725" t="s">
        <v>117</v>
      </c>
      <c r="G725">
        <v>20</v>
      </c>
      <c r="H725" t="s">
        <v>1482</v>
      </c>
      <c r="I725">
        <v>0</v>
      </c>
      <c r="J725">
        <v>0</v>
      </c>
      <c r="K725">
        <v>1</v>
      </c>
      <c r="L725" t="s">
        <v>1488</v>
      </c>
      <c r="M725" t="str">
        <f>_xlfn.IFNA(VLOOKUP(L725,'Lookup Tables'!$A$2:$B$8,2,FALSE),"")</f>
        <v/>
      </c>
      <c r="N725" t="s">
        <v>1197</v>
      </c>
      <c r="AB725" s="10">
        <f t="shared" si="33"/>
        <v>0</v>
      </c>
      <c r="AC725" s="10" t="str">
        <f t="shared" si="34"/>
        <v>0 - 9%</v>
      </c>
      <c r="AE725" t="str">
        <f t="shared" si="35"/>
        <v/>
      </c>
      <c r="AF725" t="s">
        <v>1197</v>
      </c>
      <c r="AJ725" t="s">
        <v>1498</v>
      </c>
      <c r="AM725" t="s">
        <v>1502</v>
      </c>
      <c r="AN725" t="s">
        <v>1197</v>
      </c>
      <c r="AP725" t="s">
        <v>1495</v>
      </c>
      <c r="AY725" t="s">
        <v>1487</v>
      </c>
      <c r="BA725" s="10">
        <v>0.321543408</v>
      </c>
      <c r="BB725">
        <v>0</v>
      </c>
    </row>
    <row r="726" spans="1:54" ht="15">
      <c r="A726">
        <v>11597833913</v>
      </c>
      <c r="B726" t="s">
        <v>1490</v>
      </c>
      <c r="C726" t="s">
        <v>1461</v>
      </c>
      <c r="E726" t="s">
        <v>1472</v>
      </c>
      <c r="F726" t="s">
        <v>129</v>
      </c>
      <c r="G726">
        <v>0</v>
      </c>
      <c r="H726" t="s">
        <v>1497</v>
      </c>
      <c r="I726">
        <v>0</v>
      </c>
      <c r="J726">
        <v>0</v>
      </c>
      <c r="K726">
        <v>3</v>
      </c>
      <c r="L726" t="s">
        <v>1488</v>
      </c>
      <c r="M726" t="str">
        <f>_xlfn.IFNA(VLOOKUP(L726,'Lookup Tables'!$A$2:$B$8,2,FALSE),"")</f>
        <v/>
      </c>
      <c r="N726" t="s">
        <v>1487</v>
      </c>
      <c r="AB726" s="10">
        <f t="shared" si="33"/>
        <v>0</v>
      </c>
      <c r="AC726" s="10" t="str">
        <f t="shared" si="34"/>
        <v>0 - 9%</v>
      </c>
      <c r="AE726" t="str">
        <f t="shared" si="35"/>
        <v/>
      </c>
      <c r="AF726" t="s">
        <v>1228</v>
      </c>
      <c r="AH726" t="s">
        <v>1489</v>
      </c>
      <c r="AM726" t="s">
        <v>1197</v>
      </c>
      <c r="AN726" t="s">
        <v>1197</v>
      </c>
      <c r="AY726" t="s">
        <v>1487</v>
      </c>
      <c r="BA726" s="10">
        <v>29.54545455</v>
      </c>
      <c r="BB726">
        <v>0</v>
      </c>
    </row>
    <row r="727" spans="1:54" ht="15">
      <c r="A727">
        <v>11597849595</v>
      </c>
      <c r="B727" t="s">
        <v>1537</v>
      </c>
      <c r="C727" t="s">
        <v>1504</v>
      </c>
      <c r="E727" t="s">
        <v>1472</v>
      </c>
      <c r="F727" t="s">
        <v>122</v>
      </c>
      <c r="G727">
        <v>1</v>
      </c>
      <c r="H727" t="s">
        <v>1491</v>
      </c>
      <c r="I727">
        <v>4</v>
      </c>
      <c r="J727">
        <v>0</v>
      </c>
      <c r="K727">
        <v>0</v>
      </c>
      <c r="L727" t="s">
        <v>1499</v>
      </c>
      <c r="M727">
        <f>_xlfn.IFNA(VLOOKUP(L727,'Lookup Tables'!$A$2:$B$8,2,FALSE),"")</f>
        <v>15</v>
      </c>
      <c r="N727" t="s">
        <v>1197</v>
      </c>
      <c r="AB727" s="10">
        <f t="shared" si="33"/>
        <v>0</v>
      </c>
      <c r="AC727" s="10" t="str">
        <f t="shared" si="34"/>
        <v>0 - 9%</v>
      </c>
      <c r="AE727" t="str">
        <f t="shared" si="35"/>
        <v/>
      </c>
      <c r="AF727" t="s">
        <v>1197</v>
      </c>
      <c r="AJ727" t="s">
        <v>1498</v>
      </c>
      <c r="AM727" t="s">
        <v>1197</v>
      </c>
      <c r="AN727" t="s">
        <v>1197</v>
      </c>
      <c r="AY727" t="s">
        <v>1487</v>
      </c>
      <c r="BA727" s="10">
        <v>14.0476442</v>
      </c>
      <c r="BB727">
        <v>0</v>
      </c>
    </row>
    <row r="728" spans="1:54" ht="15">
      <c r="A728">
        <v>11597852062</v>
      </c>
      <c r="B728" t="s">
        <v>1545</v>
      </c>
      <c r="C728" t="s">
        <v>1461</v>
      </c>
      <c r="E728" t="s">
        <v>1216</v>
      </c>
      <c r="F728" t="s">
        <v>117</v>
      </c>
      <c r="G728">
        <v>60</v>
      </c>
      <c r="H728" t="s">
        <v>1571</v>
      </c>
      <c r="I728">
        <v>5</v>
      </c>
      <c r="J728">
        <v>1</v>
      </c>
      <c r="K728">
        <v>3</v>
      </c>
      <c r="L728" t="s">
        <v>1483</v>
      </c>
      <c r="M728">
        <f>_xlfn.IFNA(VLOOKUP(L728,'Lookup Tables'!$A$2:$B$8,2,FALSE),"")</f>
        <v>4</v>
      </c>
      <c r="N728" t="s">
        <v>1228</v>
      </c>
      <c r="Y728" t="s">
        <v>1641</v>
      </c>
      <c r="Z728" t="s">
        <v>1477</v>
      </c>
      <c r="AA728">
        <v>100</v>
      </c>
      <c r="AB728" s="10">
        <f t="shared" si="33"/>
        <v>-100</v>
      </c>
      <c r="AC728" s="10" t="str">
        <f t="shared" si="34"/>
        <v>-100 - -91%</v>
      </c>
      <c r="AD728">
        <v>50000</v>
      </c>
      <c r="AE728">
        <f t="shared" si="35"/>
        <v>-50000</v>
      </c>
      <c r="AF728" t="s">
        <v>1228</v>
      </c>
      <c r="AH728" t="s">
        <v>1489</v>
      </c>
      <c r="AM728" t="s">
        <v>1197</v>
      </c>
      <c r="AN728" t="s">
        <v>1197</v>
      </c>
      <c r="AY728" t="s">
        <v>1487</v>
      </c>
      <c r="BB728">
        <v>1</v>
      </c>
    </row>
    <row r="729" spans="1:54" ht="15">
      <c r="A729">
        <v>11597884784</v>
      </c>
      <c r="B729" t="s">
        <v>1532</v>
      </c>
      <c r="C729" t="s">
        <v>1461</v>
      </c>
      <c r="E729" t="s">
        <v>1472</v>
      </c>
      <c r="F729" t="s">
        <v>129</v>
      </c>
      <c r="I729">
        <v>1</v>
      </c>
      <c r="J729">
        <v>2</v>
      </c>
      <c r="K729">
        <v>0</v>
      </c>
      <c r="L729" t="s">
        <v>1499</v>
      </c>
      <c r="M729">
        <f>_xlfn.IFNA(VLOOKUP(L729,'Lookup Tables'!$A$2:$B$8,2,FALSE),"")</f>
        <v>15</v>
      </c>
      <c r="N729" t="s">
        <v>1197</v>
      </c>
      <c r="AB729" s="10">
        <f t="shared" si="33"/>
        <v>0</v>
      </c>
      <c r="AC729" s="10" t="str">
        <f t="shared" si="34"/>
        <v>0 - 9%</v>
      </c>
      <c r="AE729" t="str">
        <f t="shared" si="35"/>
        <v/>
      </c>
      <c r="AL729" t="s">
        <v>1520</v>
      </c>
      <c r="AM729" t="s">
        <v>1502</v>
      </c>
      <c r="AN729" t="s">
        <v>1197</v>
      </c>
      <c r="AV729" t="s">
        <v>1480</v>
      </c>
      <c r="AW729" t="s">
        <v>1511</v>
      </c>
      <c r="AX729" t="s">
        <v>1512</v>
      </c>
      <c r="BB729">
        <v>0</v>
      </c>
    </row>
    <row r="730" spans="1:54" ht="15">
      <c r="A730">
        <v>11597925782</v>
      </c>
      <c r="B730" t="s">
        <v>1545</v>
      </c>
      <c r="C730" t="s">
        <v>1461</v>
      </c>
      <c r="E730" t="s">
        <v>1216</v>
      </c>
      <c r="F730" t="s">
        <v>117</v>
      </c>
      <c r="G730">
        <v>25</v>
      </c>
      <c r="H730" t="s">
        <v>1463</v>
      </c>
      <c r="I730">
        <v>5</v>
      </c>
      <c r="J730">
        <v>0</v>
      </c>
      <c r="K730">
        <v>4</v>
      </c>
      <c r="L730" t="s">
        <v>1483</v>
      </c>
      <c r="M730">
        <f>_xlfn.IFNA(VLOOKUP(L730,'Lookup Tables'!$A$2:$B$8,2,FALSE),"")</f>
        <v>4</v>
      </c>
      <c r="N730" t="s">
        <v>1228</v>
      </c>
      <c r="O730" t="s">
        <v>1475</v>
      </c>
      <c r="P730" t="s">
        <v>1465</v>
      </c>
      <c r="Q730" t="s">
        <v>1466</v>
      </c>
      <c r="R730" t="s">
        <v>1501</v>
      </c>
      <c r="V730" t="s">
        <v>1469</v>
      </c>
      <c r="Z730" t="s">
        <v>1477</v>
      </c>
      <c r="AA730">
        <v>20</v>
      </c>
      <c r="AB730" s="10">
        <f t="shared" si="33"/>
        <v>-20</v>
      </c>
      <c r="AC730" s="10" t="str">
        <f t="shared" si="34"/>
        <v>-20 - -11%</v>
      </c>
      <c r="AE730" t="str">
        <f t="shared" si="35"/>
        <v/>
      </c>
      <c r="AF730" t="s">
        <v>1228</v>
      </c>
      <c r="AG730" t="s">
        <v>1485</v>
      </c>
      <c r="AM730" t="s">
        <v>1228</v>
      </c>
      <c r="AN730" t="s">
        <v>1197</v>
      </c>
      <c r="AY730" t="s">
        <v>1487</v>
      </c>
      <c r="BA730" s="10">
        <v>39.8019802</v>
      </c>
      <c r="BB730">
        <v>0</v>
      </c>
    </row>
    <row r="731" spans="1:54" ht="15">
      <c r="A731">
        <v>11598009547</v>
      </c>
      <c r="B731" t="s">
        <v>1506</v>
      </c>
      <c r="C731" t="s">
        <v>1461</v>
      </c>
      <c r="E731" t="s">
        <v>1472</v>
      </c>
      <c r="F731" t="s">
        <v>122</v>
      </c>
      <c r="G731">
        <v>10</v>
      </c>
      <c r="H731" t="s">
        <v>1491</v>
      </c>
      <c r="I731">
        <v>1</v>
      </c>
      <c r="J731">
        <v>3</v>
      </c>
      <c r="K731">
        <v>1</v>
      </c>
      <c r="L731" t="s">
        <v>1499</v>
      </c>
      <c r="M731">
        <f>_xlfn.IFNA(VLOOKUP(L731,'Lookup Tables'!$A$2:$B$8,2,FALSE),"")</f>
        <v>15</v>
      </c>
      <c r="N731" t="s">
        <v>1197</v>
      </c>
      <c r="AB731" s="10">
        <f t="shared" si="33"/>
        <v>0</v>
      </c>
      <c r="AC731" s="10" t="str">
        <f t="shared" si="34"/>
        <v>0 - 9%</v>
      </c>
      <c r="AE731" t="str">
        <f t="shared" si="35"/>
        <v/>
      </c>
      <c r="AF731" t="s">
        <v>1228</v>
      </c>
      <c r="AH731" t="s">
        <v>1489</v>
      </c>
      <c r="AM731" t="s">
        <v>1197</v>
      </c>
      <c r="AN731" t="s">
        <v>1197</v>
      </c>
      <c r="AY731" t="s">
        <v>1487</v>
      </c>
      <c r="BA731" s="10">
        <v>9.965635739</v>
      </c>
      <c r="BB731">
        <v>0</v>
      </c>
    </row>
    <row r="732" spans="1:54" ht="15">
      <c r="A732">
        <v>11598012926</v>
      </c>
      <c r="B732" t="s">
        <v>1521</v>
      </c>
      <c r="C732" t="s">
        <v>1461</v>
      </c>
      <c r="E732" t="s">
        <v>1216</v>
      </c>
      <c r="F732" t="s">
        <v>117</v>
      </c>
      <c r="G732">
        <v>30</v>
      </c>
      <c r="H732" t="s">
        <v>1463</v>
      </c>
      <c r="I732">
        <v>8</v>
      </c>
      <c r="J732">
        <v>0</v>
      </c>
      <c r="K732">
        <v>2</v>
      </c>
      <c r="L732" t="s">
        <v>1483</v>
      </c>
      <c r="M732">
        <f>_xlfn.IFNA(VLOOKUP(L732,'Lookup Tables'!$A$2:$B$8,2,FALSE),"")</f>
        <v>4</v>
      </c>
      <c r="N732" t="s">
        <v>1228</v>
      </c>
      <c r="W732" t="s">
        <v>1503</v>
      </c>
      <c r="Z732" t="s">
        <v>1477</v>
      </c>
      <c r="AA732">
        <v>50</v>
      </c>
      <c r="AB732" s="10">
        <f t="shared" si="33"/>
        <v>-50</v>
      </c>
      <c r="AC732" s="10" t="str">
        <f t="shared" si="34"/>
        <v>-50 - -41%</v>
      </c>
      <c r="AD732">
        <v>15000</v>
      </c>
      <c r="AE732">
        <f t="shared" si="35"/>
        <v>-15000</v>
      </c>
      <c r="AF732" t="s">
        <v>1228</v>
      </c>
      <c r="AH732" t="s">
        <v>1489</v>
      </c>
      <c r="AM732" t="s">
        <v>1228</v>
      </c>
      <c r="AN732" t="s">
        <v>1197</v>
      </c>
      <c r="AT732" t="s">
        <v>1510</v>
      </c>
      <c r="AU732" t="s">
        <v>1518</v>
      </c>
      <c r="BA732" s="10">
        <v>51.31282821</v>
      </c>
      <c r="BB732">
        <v>0</v>
      </c>
    </row>
    <row r="733" spans="1:54" ht="15">
      <c r="A733">
        <v>11598024887</v>
      </c>
      <c r="B733" t="s">
        <v>1513</v>
      </c>
      <c r="C733" t="s">
        <v>1461</v>
      </c>
      <c r="E733" t="s">
        <v>1472</v>
      </c>
      <c r="F733" t="s">
        <v>129</v>
      </c>
      <c r="I733">
        <v>0</v>
      </c>
      <c r="J733">
        <v>0</v>
      </c>
      <c r="K733">
        <v>0</v>
      </c>
      <c r="L733" t="s">
        <v>1550</v>
      </c>
      <c r="M733">
        <f>_xlfn.IFNA(VLOOKUP(L733,'Lookup Tables'!$A$2:$B$8,2,FALSE),"")</f>
        <v>0</v>
      </c>
      <c r="N733" t="s">
        <v>1228</v>
      </c>
      <c r="R733" t="s">
        <v>1501</v>
      </c>
      <c r="S733" t="s">
        <v>1476</v>
      </c>
      <c r="T733" t="s">
        <v>1467</v>
      </c>
      <c r="U733" t="s">
        <v>1468</v>
      </c>
      <c r="Z733" t="s">
        <v>1477</v>
      </c>
      <c r="AA733">
        <v>50</v>
      </c>
      <c r="AB733" s="10">
        <f t="shared" si="33"/>
        <v>-50</v>
      </c>
      <c r="AC733" s="10" t="str">
        <f t="shared" si="34"/>
        <v>-50 - -41%</v>
      </c>
      <c r="AD733">
        <v>4000</v>
      </c>
      <c r="AE733">
        <f t="shared" si="35"/>
        <v>-4000</v>
      </c>
      <c r="AF733" t="s">
        <v>1197</v>
      </c>
      <c r="AJ733" t="s">
        <v>1498</v>
      </c>
      <c r="AM733" t="s">
        <v>1502</v>
      </c>
      <c r="AN733" t="s">
        <v>1197</v>
      </c>
      <c r="AQ733" t="s">
        <v>1496</v>
      </c>
      <c r="AR733" t="s">
        <v>1479</v>
      </c>
      <c r="AS733" t="s">
        <v>1505</v>
      </c>
      <c r="AT733" t="s">
        <v>1510</v>
      </c>
      <c r="AU733" t="s">
        <v>1518</v>
      </c>
      <c r="AV733" t="s">
        <v>1480</v>
      </c>
      <c r="AW733" t="s">
        <v>1511</v>
      </c>
      <c r="AX733" t="s">
        <v>1512</v>
      </c>
      <c r="AZ733" t="s">
        <v>1642</v>
      </c>
      <c r="BA733" s="10">
        <v>58.41979</v>
      </c>
      <c r="BB733">
        <v>0</v>
      </c>
    </row>
    <row r="734" spans="1:54" ht="15">
      <c r="A734">
        <v>11598036775</v>
      </c>
      <c r="B734" t="s">
        <v>1506</v>
      </c>
      <c r="C734" t="s">
        <v>1504</v>
      </c>
      <c r="E734" t="s">
        <v>1472</v>
      </c>
      <c r="F734" t="s">
        <v>117</v>
      </c>
      <c r="G734">
        <v>6</v>
      </c>
      <c r="H734" t="s">
        <v>1491</v>
      </c>
      <c r="I734">
        <v>0</v>
      </c>
      <c r="J734">
        <v>2</v>
      </c>
      <c r="K734">
        <v>0</v>
      </c>
      <c r="L734" t="s">
        <v>1488</v>
      </c>
      <c r="M734" t="str">
        <f>_xlfn.IFNA(VLOOKUP(L734,'Lookup Tables'!$A$2:$B$8,2,FALSE),"")</f>
        <v/>
      </c>
      <c r="N734" t="s">
        <v>1228</v>
      </c>
      <c r="W734" t="s">
        <v>1503</v>
      </c>
      <c r="Z734" t="s">
        <v>1523</v>
      </c>
      <c r="AA734">
        <v>0</v>
      </c>
      <c r="AB734" s="10">
        <f t="shared" si="33"/>
        <v>0</v>
      </c>
      <c r="AC734" s="10" t="str">
        <f t="shared" si="34"/>
        <v>0 - 9%</v>
      </c>
      <c r="AD734">
        <v>0</v>
      </c>
      <c r="AE734">
        <f t="shared" si="35"/>
        <v>0</v>
      </c>
      <c r="AK734" t="s">
        <v>1478</v>
      </c>
      <c r="AM734" t="s">
        <v>1502</v>
      </c>
      <c r="AN734" t="s">
        <v>1197</v>
      </c>
      <c r="AT734" t="s">
        <v>1510</v>
      </c>
      <c r="AU734" t="s">
        <v>1518</v>
      </c>
      <c r="BA734" s="10">
        <v>24.01428571</v>
      </c>
      <c r="BB734">
        <v>0</v>
      </c>
    </row>
    <row r="735" spans="1:54" ht="15">
      <c r="A735">
        <v>11598065155</v>
      </c>
      <c r="B735" t="s">
        <v>1599</v>
      </c>
      <c r="C735" t="s">
        <v>1461</v>
      </c>
      <c r="E735" t="s">
        <v>1216</v>
      </c>
      <c r="F735" t="s">
        <v>117</v>
      </c>
      <c r="G735">
        <v>15</v>
      </c>
      <c r="H735" t="s">
        <v>1482</v>
      </c>
      <c r="I735">
        <v>2</v>
      </c>
      <c r="J735">
        <v>0</v>
      </c>
      <c r="K735">
        <v>2</v>
      </c>
      <c r="L735" t="s">
        <v>1488</v>
      </c>
      <c r="M735" t="str">
        <f>_xlfn.IFNA(VLOOKUP(L735,'Lookup Tables'!$A$2:$B$8,2,FALSE),"")</f>
        <v/>
      </c>
      <c r="N735" t="s">
        <v>1197</v>
      </c>
      <c r="AB735" s="10">
        <f t="shared" si="33"/>
        <v>0</v>
      </c>
      <c r="AC735" s="10" t="str">
        <f t="shared" si="34"/>
        <v>0 - 9%</v>
      </c>
      <c r="AE735" t="str">
        <f t="shared" si="35"/>
        <v/>
      </c>
      <c r="AF735" t="s">
        <v>1228</v>
      </c>
      <c r="AI735" t="s">
        <v>1500</v>
      </c>
      <c r="AM735" t="s">
        <v>1197</v>
      </c>
      <c r="AN735" t="s">
        <v>1197</v>
      </c>
      <c r="AY735" t="s">
        <v>1487</v>
      </c>
      <c r="BA735" s="10">
        <v>5.351170569</v>
      </c>
      <c r="BB735">
        <v>0</v>
      </c>
    </row>
    <row r="736" spans="1:54" ht="15">
      <c r="A736">
        <v>11598095704</v>
      </c>
      <c r="B736" t="s">
        <v>1490</v>
      </c>
      <c r="C736" t="s">
        <v>1504</v>
      </c>
      <c r="E736" t="s">
        <v>1472</v>
      </c>
      <c r="F736" t="s">
        <v>122</v>
      </c>
      <c r="G736">
        <v>4</v>
      </c>
      <c r="H736" t="s">
        <v>1491</v>
      </c>
      <c r="I736">
        <v>4</v>
      </c>
      <c r="J736">
        <v>1</v>
      </c>
      <c r="K736">
        <v>2</v>
      </c>
      <c r="L736" t="s">
        <v>1499</v>
      </c>
      <c r="M736">
        <f>_xlfn.IFNA(VLOOKUP(L736,'Lookup Tables'!$A$2:$B$8,2,FALSE),"")</f>
        <v>15</v>
      </c>
      <c r="N736" t="s">
        <v>1197</v>
      </c>
      <c r="AB736" s="10">
        <f t="shared" si="33"/>
        <v>0</v>
      </c>
      <c r="AC736" s="10" t="str">
        <f t="shared" si="34"/>
        <v>0 - 9%</v>
      </c>
      <c r="AE736" t="str">
        <f t="shared" si="35"/>
        <v/>
      </c>
      <c r="AF736" t="s">
        <v>1228</v>
      </c>
      <c r="AI736" t="s">
        <v>1500</v>
      </c>
      <c r="AM736" t="s">
        <v>1197</v>
      </c>
      <c r="AN736" t="s">
        <v>1197</v>
      </c>
      <c r="AY736" t="s">
        <v>1487</v>
      </c>
      <c r="BB736">
        <v>0</v>
      </c>
    </row>
    <row r="737" spans="1:54" ht="15">
      <c r="A737">
        <v>11598171220</v>
      </c>
      <c r="B737" t="s">
        <v>1481</v>
      </c>
      <c r="C737" t="s">
        <v>1461</v>
      </c>
      <c r="E737" t="s">
        <v>1216</v>
      </c>
      <c r="F737" t="s">
        <v>117</v>
      </c>
      <c r="G737">
        <v>17</v>
      </c>
      <c r="H737" t="s">
        <v>1482</v>
      </c>
      <c r="I737">
        <v>8</v>
      </c>
      <c r="J737">
        <v>0</v>
      </c>
      <c r="K737">
        <v>0</v>
      </c>
      <c r="L737" t="s">
        <v>1488</v>
      </c>
      <c r="M737" t="str">
        <f>_xlfn.IFNA(VLOOKUP(L737,'Lookup Tables'!$A$2:$B$8,2,FALSE),"")</f>
        <v/>
      </c>
      <c r="N737" t="s">
        <v>1228</v>
      </c>
      <c r="U737" t="s">
        <v>1468</v>
      </c>
      <c r="AB737" s="10" t="str">
        <f t="shared" si="33"/>
        <v/>
      </c>
      <c r="AC737" s="10" t="str">
        <f t="shared" si="34"/>
        <v/>
      </c>
      <c r="AE737" t="str">
        <f t="shared" si="35"/>
        <v/>
      </c>
      <c r="AF737" t="s">
        <v>1228</v>
      </c>
      <c r="AL737" t="s">
        <v>1525</v>
      </c>
      <c r="AM737" t="s">
        <v>1197</v>
      </c>
      <c r="AN737" t="s">
        <v>1487</v>
      </c>
      <c r="AY737" t="s">
        <v>1487</v>
      </c>
      <c r="BA737" s="10">
        <v>29.01610018</v>
      </c>
      <c r="BB737">
        <v>0</v>
      </c>
    </row>
    <row r="738" spans="1:54" ht="15">
      <c r="A738">
        <v>11598235784</v>
      </c>
      <c r="B738" t="s">
        <v>1521</v>
      </c>
      <c r="C738" t="s">
        <v>1461</v>
      </c>
      <c r="E738" t="s">
        <v>1216</v>
      </c>
      <c r="F738" t="s">
        <v>117</v>
      </c>
      <c r="G738">
        <v>22</v>
      </c>
      <c r="H738" t="s">
        <v>1463</v>
      </c>
      <c r="I738">
        <v>4</v>
      </c>
      <c r="J738">
        <v>0</v>
      </c>
      <c r="K738">
        <v>0</v>
      </c>
      <c r="L738" t="s">
        <v>1488</v>
      </c>
      <c r="M738" t="str">
        <f>_xlfn.IFNA(VLOOKUP(L738,'Lookup Tables'!$A$2:$B$8,2,FALSE),"")</f>
        <v/>
      </c>
      <c r="N738" t="s">
        <v>1197</v>
      </c>
      <c r="AB738" s="10">
        <f t="shared" si="33"/>
        <v>0</v>
      </c>
      <c r="AC738" s="10" t="str">
        <f t="shared" si="34"/>
        <v>0 - 9%</v>
      </c>
      <c r="AE738" t="str">
        <f t="shared" si="35"/>
        <v/>
      </c>
      <c r="AL738" t="s">
        <v>1569</v>
      </c>
      <c r="AM738" t="s">
        <v>1502</v>
      </c>
      <c r="AN738" t="s">
        <v>1197</v>
      </c>
      <c r="AY738" t="s">
        <v>1487</v>
      </c>
      <c r="BA738" s="10">
        <v>7.391910739</v>
      </c>
      <c r="BB738">
        <v>0</v>
      </c>
    </row>
    <row r="739" spans="1:54" ht="15">
      <c r="A739">
        <v>11598325129</v>
      </c>
      <c r="B739" t="s">
        <v>1548</v>
      </c>
      <c r="C739" t="s">
        <v>1461</v>
      </c>
      <c r="E739" t="s">
        <v>1216</v>
      </c>
      <c r="F739" t="s">
        <v>117</v>
      </c>
      <c r="G739">
        <v>10</v>
      </c>
      <c r="H739" t="s">
        <v>1491</v>
      </c>
      <c r="I739">
        <v>11</v>
      </c>
      <c r="J739">
        <v>0</v>
      </c>
      <c r="K739">
        <v>1</v>
      </c>
      <c r="L739" t="s">
        <v>1488</v>
      </c>
      <c r="M739" t="str">
        <f>_xlfn.IFNA(VLOOKUP(L739,'Lookup Tables'!$A$2:$B$8,2,FALSE),"")</f>
        <v/>
      </c>
      <c r="N739" t="s">
        <v>1228</v>
      </c>
      <c r="O739" t="s">
        <v>1475</v>
      </c>
      <c r="P739" t="s">
        <v>1465</v>
      </c>
      <c r="R739" t="s">
        <v>1501</v>
      </c>
      <c r="S739" t="s">
        <v>1476</v>
      </c>
      <c r="V739" t="s">
        <v>1469</v>
      </c>
      <c r="Z739" t="s">
        <v>1477</v>
      </c>
      <c r="AB739" s="10" t="str">
        <f t="shared" si="33"/>
        <v/>
      </c>
      <c r="AC739" s="10" t="str">
        <f t="shared" si="34"/>
        <v/>
      </c>
      <c r="AD739">
        <v>35000</v>
      </c>
      <c r="AE739">
        <f t="shared" si="35"/>
        <v>-35000</v>
      </c>
      <c r="AF739" t="s">
        <v>1228</v>
      </c>
      <c r="AG739" t="s">
        <v>1485</v>
      </c>
      <c r="AI739" t="s">
        <v>1500</v>
      </c>
      <c r="AM739" t="s">
        <v>1197</v>
      </c>
      <c r="AN739" t="s">
        <v>1197</v>
      </c>
      <c r="AP739" t="s">
        <v>1495</v>
      </c>
      <c r="AQ739" t="s">
        <v>1496</v>
      </c>
      <c r="AT739" t="s">
        <v>1510</v>
      </c>
      <c r="AY739" t="s">
        <v>1487</v>
      </c>
      <c r="BA739" s="10">
        <v>42.94840295</v>
      </c>
      <c r="BB739">
        <v>0</v>
      </c>
    </row>
    <row r="740" spans="1:54" ht="15">
      <c r="A740">
        <v>11598343885</v>
      </c>
      <c r="B740" t="s">
        <v>1506</v>
      </c>
      <c r="C740" t="s">
        <v>1461</v>
      </c>
      <c r="E740" t="s">
        <v>1492</v>
      </c>
      <c r="F740" t="s">
        <v>117</v>
      </c>
      <c r="G740">
        <v>16</v>
      </c>
      <c r="H740" t="s">
        <v>1482</v>
      </c>
      <c r="L740" t="s">
        <v>1499</v>
      </c>
      <c r="M740">
        <f>_xlfn.IFNA(VLOOKUP(L740,'Lookup Tables'!$A$2:$B$8,2,FALSE),"")</f>
        <v>15</v>
      </c>
      <c r="N740" t="s">
        <v>1487</v>
      </c>
      <c r="AB740" s="10">
        <f t="shared" si="33"/>
        <v>0</v>
      </c>
      <c r="AC740" s="10" t="str">
        <f t="shared" si="34"/>
        <v>0 - 9%</v>
      </c>
      <c r="AE740" t="str">
        <f t="shared" si="35"/>
        <v/>
      </c>
      <c r="AF740" t="s">
        <v>1228</v>
      </c>
      <c r="AH740" t="s">
        <v>1489</v>
      </c>
      <c r="AM740" t="s">
        <v>1197</v>
      </c>
      <c r="AN740" t="s">
        <v>1197</v>
      </c>
      <c r="AT740" t="s">
        <v>1510</v>
      </c>
      <c r="AU740" t="s">
        <v>1518</v>
      </c>
      <c r="BA740" s="10">
        <v>24.89316239</v>
      </c>
      <c r="BB740">
        <v>0</v>
      </c>
    </row>
    <row r="741" spans="1:54" ht="15">
      <c r="A741">
        <v>11598400335</v>
      </c>
      <c r="B741" t="s">
        <v>1559</v>
      </c>
      <c r="C741" t="s">
        <v>1461</v>
      </c>
      <c r="E741" t="s">
        <v>1472</v>
      </c>
      <c r="F741" t="s">
        <v>129</v>
      </c>
      <c r="G741">
        <v>5</v>
      </c>
      <c r="H741" t="s">
        <v>1491</v>
      </c>
      <c r="I741">
        <v>0</v>
      </c>
      <c r="J741">
        <v>1</v>
      </c>
      <c r="K741">
        <v>1</v>
      </c>
      <c r="L741" t="s">
        <v>1488</v>
      </c>
      <c r="M741" t="str">
        <f>_xlfn.IFNA(VLOOKUP(L741,'Lookup Tables'!$A$2:$B$8,2,FALSE),"")</f>
        <v/>
      </c>
      <c r="N741" t="s">
        <v>1487</v>
      </c>
      <c r="AB741" s="10">
        <f t="shared" si="33"/>
        <v>0</v>
      </c>
      <c r="AC741" s="10" t="str">
        <f t="shared" si="34"/>
        <v>0 - 9%</v>
      </c>
      <c r="AE741" t="str">
        <f t="shared" si="35"/>
        <v/>
      </c>
      <c r="AF741" t="s">
        <v>1228</v>
      </c>
      <c r="AH741" t="s">
        <v>1489</v>
      </c>
      <c r="AM741" t="s">
        <v>1197</v>
      </c>
      <c r="AN741" t="s">
        <v>1197</v>
      </c>
      <c r="AP741" t="s">
        <v>1529</v>
      </c>
      <c r="AY741" t="s">
        <v>1487</v>
      </c>
      <c r="BA741" s="10">
        <v>100</v>
      </c>
      <c r="BB741">
        <v>0</v>
      </c>
    </row>
    <row r="742" spans="1:54" ht="15">
      <c r="A742">
        <v>11598499758</v>
      </c>
      <c r="B742" t="s">
        <v>1546</v>
      </c>
      <c r="C742" t="s">
        <v>1461</v>
      </c>
      <c r="E742" t="s">
        <v>1472</v>
      </c>
      <c r="F742" t="s">
        <v>129</v>
      </c>
      <c r="I742">
        <v>0</v>
      </c>
      <c r="J742">
        <v>1</v>
      </c>
      <c r="K742">
        <v>1</v>
      </c>
      <c r="L742" t="s">
        <v>1488</v>
      </c>
      <c r="M742" t="str">
        <f>_xlfn.IFNA(VLOOKUP(L742,'Lookup Tables'!$A$2:$B$8,2,FALSE),"")</f>
        <v/>
      </c>
      <c r="N742" t="s">
        <v>1228</v>
      </c>
      <c r="U742" t="s">
        <v>1468</v>
      </c>
      <c r="Z742" t="s">
        <v>1523</v>
      </c>
      <c r="AA742">
        <v>0</v>
      </c>
      <c r="AB742" s="10">
        <f t="shared" si="33"/>
        <v>0</v>
      </c>
      <c r="AC742" s="10" t="str">
        <f t="shared" si="34"/>
        <v>0 - 9%</v>
      </c>
      <c r="AD742">
        <v>0</v>
      </c>
      <c r="AE742">
        <f t="shared" si="35"/>
        <v>0</v>
      </c>
      <c r="AF742" t="s">
        <v>1228</v>
      </c>
      <c r="AH742" t="s">
        <v>1489</v>
      </c>
      <c r="AM742" t="s">
        <v>1502</v>
      </c>
      <c r="AN742" t="s">
        <v>1197</v>
      </c>
      <c r="AZ742" t="s">
        <v>1627</v>
      </c>
      <c r="BA742" s="10">
        <v>7.01754386</v>
      </c>
      <c r="BB742">
        <v>0</v>
      </c>
    </row>
    <row r="743" spans="1:54" ht="15">
      <c r="A743">
        <v>11598649420</v>
      </c>
      <c r="B743" t="s">
        <v>1572</v>
      </c>
      <c r="C743" t="s">
        <v>1461</v>
      </c>
      <c r="E743" t="s">
        <v>1472</v>
      </c>
      <c r="F743" t="s">
        <v>129</v>
      </c>
      <c r="G743">
        <v>2</v>
      </c>
      <c r="H743" t="s">
        <v>1491</v>
      </c>
      <c r="I743">
        <v>1</v>
      </c>
      <c r="J743">
        <v>0</v>
      </c>
      <c r="K743">
        <v>0</v>
      </c>
      <c r="L743" t="s">
        <v>1499</v>
      </c>
      <c r="M743">
        <f>_xlfn.IFNA(VLOOKUP(L743,'Lookup Tables'!$A$2:$B$8,2,FALSE),"")</f>
        <v>15</v>
      </c>
      <c r="N743" t="s">
        <v>1197</v>
      </c>
      <c r="AB743" s="10">
        <f t="shared" si="33"/>
        <v>0</v>
      </c>
      <c r="AC743" s="10" t="str">
        <f t="shared" si="34"/>
        <v>0 - 9%</v>
      </c>
      <c r="AE743" t="str">
        <f t="shared" si="35"/>
        <v/>
      </c>
      <c r="AF743" t="s">
        <v>1228</v>
      </c>
      <c r="AH743" t="s">
        <v>1489</v>
      </c>
      <c r="AM743" t="s">
        <v>1197</v>
      </c>
      <c r="AN743" t="s">
        <v>1197</v>
      </c>
      <c r="AR743" t="s">
        <v>1479</v>
      </c>
      <c r="BA743" s="10">
        <v>12</v>
      </c>
      <c r="BB743">
        <v>0</v>
      </c>
    </row>
    <row r="744" spans="1:54" ht="15">
      <c r="A744">
        <v>11598761924</v>
      </c>
      <c r="B744" t="s">
        <v>1545</v>
      </c>
      <c r="C744" t="s">
        <v>1461</v>
      </c>
      <c r="E744" t="s">
        <v>1492</v>
      </c>
      <c r="F744" t="s">
        <v>129</v>
      </c>
      <c r="G744">
        <v>0</v>
      </c>
      <c r="H744" t="s">
        <v>1497</v>
      </c>
      <c r="I744">
        <v>0</v>
      </c>
      <c r="J744">
        <v>1</v>
      </c>
      <c r="K744">
        <v>0</v>
      </c>
      <c r="L744" t="s">
        <v>1499</v>
      </c>
      <c r="M744">
        <f>_xlfn.IFNA(VLOOKUP(L744,'Lookup Tables'!$A$2:$B$8,2,FALSE),"")</f>
        <v>15</v>
      </c>
      <c r="N744" t="s">
        <v>1487</v>
      </c>
      <c r="AB744" s="10">
        <f t="shared" si="33"/>
        <v>0</v>
      </c>
      <c r="AC744" s="10" t="str">
        <f t="shared" si="34"/>
        <v>0 - 9%</v>
      </c>
      <c r="AE744" t="str">
        <f t="shared" si="35"/>
        <v/>
      </c>
      <c r="AF744" t="s">
        <v>1228</v>
      </c>
      <c r="AL744" t="s">
        <v>1515</v>
      </c>
      <c r="AM744" t="s">
        <v>1197</v>
      </c>
      <c r="AN744" t="s">
        <v>1197</v>
      </c>
      <c r="AR744" t="s">
        <v>1479</v>
      </c>
      <c r="BA744" s="10">
        <v>15.38461538</v>
      </c>
      <c r="BB744">
        <v>0</v>
      </c>
    </row>
    <row r="745" spans="1:54" ht="15">
      <c r="A745">
        <v>11598808013</v>
      </c>
      <c r="B745" t="s">
        <v>1521</v>
      </c>
      <c r="C745" t="s">
        <v>1461</v>
      </c>
      <c r="E745" t="s">
        <v>1472</v>
      </c>
      <c r="F745" t="s">
        <v>129</v>
      </c>
      <c r="G745">
        <v>0</v>
      </c>
      <c r="H745" t="s">
        <v>1497</v>
      </c>
      <c r="I745">
        <v>0</v>
      </c>
      <c r="J745">
        <v>0</v>
      </c>
      <c r="K745">
        <v>1</v>
      </c>
      <c r="L745" t="s">
        <v>1499</v>
      </c>
      <c r="M745">
        <f>_xlfn.IFNA(VLOOKUP(L745,'Lookup Tables'!$A$2:$B$8,2,FALSE),"")</f>
        <v>15</v>
      </c>
      <c r="N745" t="s">
        <v>1197</v>
      </c>
      <c r="AB745" s="10">
        <f t="shared" si="33"/>
        <v>0</v>
      </c>
      <c r="AC745" s="10" t="str">
        <f t="shared" si="34"/>
        <v>0 - 9%</v>
      </c>
      <c r="AE745" t="str">
        <f t="shared" si="35"/>
        <v/>
      </c>
      <c r="AF745" t="s">
        <v>1197</v>
      </c>
      <c r="AJ745" t="s">
        <v>1498</v>
      </c>
      <c r="AM745" t="s">
        <v>1502</v>
      </c>
      <c r="AN745" t="s">
        <v>1197</v>
      </c>
      <c r="AR745" t="s">
        <v>1479</v>
      </c>
      <c r="AV745" t="s">
        <v>1480</v>
      </c>
      <c r="BA745" s="10">
        <v>22.17391304</v>
      </c>
      <c r="BB745">
        <v>0</v>
      </c>
    </row>
    <row r="746" spans="1:54" ht="15">
      <c r="A746">
        <v>11599101113</v>
      </c>
      <c r="B746" t="s">
        <v>1581</v>
      </c>
      <c r="C746" t="s">
        <v>1461</v>
      </c>
      <c r="E746" t="s">
        <v>1472</v>
      </c>
      <c r="F746" t="s">
        <v>129</v>
      </c>
      <c r="G746">
        <v>0</v>
      </c>
      <c r="H746" t="s">
        <v>1497</v>
      </c>
      <c r="I746">
        <v>1</v>
      </c>
      <c r="J746">
        <v>1</v>
      </c>
      <c r="K746">
        <v>1</v>
      </c>
      <c r="L746" t="s">
        <v>1550</v>
      </c>
      <c r="M746">
        <f>_xlfn.IFNA(VLOOKUP(L746,'Lookup Tables'!$A$2:$B$8,2,FALSE),"")</f>
        <v>0</v>
      </c>
      <c r="N746" t="s">
        <v>1228</v>
      </c>
      <c r="Q746" t="s">
        <v>1466</v>
      </c>
      <c r="R746" t="s">
        <v>1501</v>
      </c>
      <c r="S746" t="s">
        <v>1476</v>
      </c>
      <c r="T746" t="s">
        <v>1467</v>
      </c>
      <c r="U746" t="s">
        <v>1468</v>
      </c>
      <c r="Z746" t="s">
        <v>1477</v>
      </c>
      <c r="AA746">
        <v>20</v>
      </c>
      <c r="AB746" s="10">
        <f t="shared" si="33"/>
        <v>-20</v>
      </c>
      <c r="AC746" s="10" t="str">
        <f t="shared" si="34"/>
        <v>-20 - -11%</v>
      </c>
      <c r="AD746">
        <v>1800</v>
      </c>
      <c r="AE746">
        <f t="shared" si="35"/>
        <v>-1800</v>
      </c>
      <c r="AF746" t="s">
        <v>1197</v>
      </c>
      <c r="AJ746" t="s">
        <v>1498</v>
      </c>
      <c r="AM746" t="s">
        <v>1197</v>
      </c>
      <c r="AN746" t="s">
        <v>1197</v>
      </c>
      <c r="AV746" t="s">
        <v>1480</v>
      </c>
      <c r="AY746" t="s">
        <v>1487</v>
      </c>
      <c r="BA746" s="10">
        <v>9.385019</v>
      </c>
      <c r="BB746">
        <v>0</v>
      </c>
    </row>
    <row r="747" spans="1:54" ht="15">
      <c r="A747">
        <v>11599142752</v>
      </c>
      <c r="B747" t="s">
        <v>1581</v>
      </c>
      <c r="C747" t="s">
        <v>1336</v>
      </c>
      <c r="E747" t="s">
        <v>1472</v>
      </c>
      <c r="F747" t="s">
        <v>129</v>
      </c>
      <c r="G747">
        <v>0</v>
      </c>
      <c r="H747" t="s">
        <v>1497</v>
      </c>
      <c r="I747">
        <v>0</v>
      </c>
      <c r="J747">
        <v>0</v>
      </c>
      <c r="K747">
        <v>1</v>
      </c>
      <c r="L747" t="s">
        <v>1488</v>
      </c>
      <c r="M747" t="str">
        <f>_xlfn.IFNA(VLOOKUP(L747,'Lookup Tables'!$A$2:$B$8,2,FALSE),"")</f>
        <v/>
      </c>
      <c r="N747" t="s">
        <v>1487</v>
      </c>
      <c r="AB747" s="10">
        <f t="shared" si="33"/>
        <v>0</v>
      </c>
      <c r="AC747" s="10" t="str">
        <f t="shared" si="34"/>
        <v>0 - 9%</v>
      </c>
      <c r="AE747" t="str">
        <f t="shared" si="35"/>
        <v/>
      </c>
      <c r="AF747" t="s">
        <v>1197</v>
      </c>
      <c r="AJ747" t="s">
        <v>1498</v>
      </c>
      <c r="AM747" t="s">
        <v>1197</v>
      </c>
      <c r="AN747" t="s">
        <v>1197</v>
      </c>
      <c r="AY747" t="s">
        <v>1487</v>
      </c>
      <c r="BA747" s="10">
        <v>14.11764706</v>
      </c>
      <c r="BB747">
        <v>0</v>
      </c>
    </row>
    <row r="748" spans="1:54" ht="15">
      <c r="A748">
        <v>11599169793</v>
      </c>
      <c r="B748" t="s">
        <v>1581</v>
      </c>
      <c r="C748" t="s">
        <v>1461</v>
      </c>
      <c r="E748" t="s">
        <v>1472</v>
      </c>
      <c r="F748" t="s">
        <v>129</v>
      </c>
      <c r="G748">
        <v>0</v>
      </c>
      <c r="H748" t="s">
        <v>1497</v>
      </c>
      <c r="I748">
        <v>0</v>
      </c>
      <c r="J748">
        <v>0</v>
      </c>
      <c r="K748">
        <v>1</v>
      </c>
      <c r="L748" t="s">
        <v>1499</v>
      </c>
      <c r="M748">
        <f>_xlfn.IFNA(VLOOKUP(L748,'Lookup Tables'!$A$2:$B$8,2,FALSE),"")</f>
        <v>15</v>
      </c>
      <c r="N748" t="s">
        <v>1228</v>
      </c>
      <c r="R748" t="s">
        <v>1501</v>
      </c>
      <c r="S748" t="s">
        <v>1476</v>
      </c>
      <c r="T748" t="s">
        <v>1467</v>
      </c>
      <c r="Z748" t="s">
        <v>1523</v>
      </c>
      <c r="AA748">
        <v>0</v>
      </c>
      <c r="AB748" s="10">
        <f t="shared" si="33"/>
        <v>0</v>
      </c>
      <c r="AC748" s="10" t="str">
        <f t="shared" si="34"/>
        <v>0 - 9%</v>
      </c>
      <c r="AD748">
        <v>0</v>
      </c>
      <c r="AE748">
        <f t="shared" si="35"/>
        <v>0</v>
      </c>
      <c r="AF748" t="s">
        <v>1197</v>
      </c>
      <c r="AJ748" t="s">
        <v>1498</v>
      </c>
      <c r="AM748" t="s">
        <v>1197</v>
      </c>
      <c r="AN748" t="s">
        <v>1197</v>
      </c>
      <c r="AT748" t="s">
        <v>1510</v>
      </c>
      <c r="AY748" t="s">
        <v>1487</v>
      </c>
      <c r="BA748" s="10">
        <v>6.709265</v>
      </c>
      <c r="BB748">
        <v>0</v>
      </c>
    </row>
    <row r="749" spans="1:54" ht="15">
      <c r="A749">
        <v>11599219590</v>
      </c>
      <c r="B749" t="s">
        <v>1595</v>
      </c>
      <c r="C749" t="s">
        <v>1461</v>
      </c>
      <c r="E749" t="s">
        <v>1492</v>
      </c>
      <c r="F749" t="s">
        <v>129</v>
      </c>
      <c r="G749">
        <v>10</v>
      </c>
      <c r="H749" t="s">
        <v>1491</v>
      </c>
      <c r="I749">
        <v>0</v>
      </c>
      <c r="J749">
        <v>0</v>
      </c>
      <c r="K749">
        <v>2</v>
      </c>
      <c r="L749" t="s">
        <v>1483</v>
      </c>
      <c r="M749">
        <f>_xlfn.IFNA(VLOOKUP(L749,'Lookup Tables'!$A$2:$B$8,2,FALSE),"")</f>
        <v>4</v>
      </c>
      <c r="N749" t="s">
        <v>1487</v>
      </c>
      <c r="AB749" s="10">
        <f t="shared" si="33"/>
        <v>0</v>
      </c>
      <c r="AC749" s="10" t="str">
        <f t="shared" si="34"/>
        <v>0 - 9%</v>
      </c>
      <c r="AE749" t="str">
        <f t="shared" si="35"/>
        <v/>
      </c>
      <c r="AF749" t="s">
        <v>1197</v>
      </c>
      <c r="AJ749" t="s">
        <v>1498</v>
      </c>
      <c r="AM749" t="s">
        <v>1502</v>
      </c>
      <c r="AN749" t="s">
        <v>1487</v>
      </c>
      <c r="AS749" t="s">
        <v>1505</v>
      </c>
      <c r="AX749" t="s">
        <v>1512</v>
      </c>
      <c r="BA749" s="10">
        <v>36.96682464</v>
      </c>
      <c r="BB749">
        <v>0</v>
      </c>
    </row>
    <row r="750" spans="1:54" ht="15">
      <c r="A750">
        <v>11600182220</v>
      </c>
      <c r="B750" t="s">
        <v>1513</v>
      </c>
      <c r="C750" t="s">
        <v>1461</v>
      </c>
      <c r="E750" t="s">
        <v>1472</v>
      </c>
      <c r="F750" t="s">
        <v>117</v>
      </c>
      <c r="G750">
        <v>0</v>
      </c>
      <c r="H750" t="s">
        <v>1497</v>
      </c>
      <c r="I750">
        <v>1</v>
      </c>
      <c r="J750">
        <v>3</v>
      </c>
      <c r="K750">
        <v>0</v>
      </c>
      <c r="L750" t="s">
        <v>1499</v>
      </c>
      <c r="M750">
        <f>_xlfn.IFNA(VLOOKUP(L750,'Lookup Tables'!$A$2:$B$8,2,FALSE),"")</f>
        <v>15</v>
      </c>
      <c r="N750" t="s">
        <v>1228</v>
      </c>
      <c r="O750" t="s">
        <v>1475</v>
      </c>
      <c r="Q750" t="s">
        <v>1466</v>
      </c>
      <c r="R750" t="s">
        <v>1501</v>
      </c>
      <c r="S750" t="s">
        <v>1476</v>
      </c>
      <c r="U750" t="s">
        <v>1468</v>
      </c>
      <c r="V750" t="s">
        <v>1469</v>
      </c>
      <c r="Z750" t="s">
        <v>1477</v>
      </c>
      <c r="AA750">
        <v>15</v>
      </c>
      <c r="AB750" s="10">
        <f t="shared" si="33"/>
        <v>-15</v>
      </c>
      <c r="AC750" s="10" t="str">
        <f t="shared" si="34"/>
        <v>-20 - -11%</v>
      </c>
      <c r="AD750">
        <v>1350</v>
      </c>
      <c r="AE750">
        <f t="shared" si="35"/>
        <v>-1350</v>
      </c>
      <c r="AF750" t="s">
        <v>1228</v>
      </c>
      <c r="AH750" t="s">
        <v>1489</v>
      </c>
      <c r="AM750" t="s">
        <v>1197</v>
      </c>
      <c r="AN750" t="s">
        <v>1228</v>
      </c>
      <c r="AO750" t="s">
        <v>1624</v>
      </c>
      <c r="AP750" t="s">
        <v>1495</v>
      </c>
      <c r="AR750" t="s">
        <v>1479</v>
      </c>
      <c r="AT750" t="s">
        <v>1510</v>
      </c>
      <c r="AX750" t="s">
        <v>1512</v>
      </c>
      <c r="BA750" s="10">
        <v>39.08368</v>
      </c>
      <c r="BB750">
        <v>0</v>
      </c>
    </row>
    <row r="751" spans="1:54" ht="15">
      <c r="A751">
        <v>11600185495</v>
      </c>
      <c r="B751" t="s">
        <v>1581</v>
      </c>
      <c r="C751" t="s">
        <v>1461</v>
      </c>
      <c r="E751" t="s">
        <v>1472</v>
      </c>
      <c r="F751" t="s">
        <v>117</v>
      </c>
      <c r="G751">
        <v>25</v>
      </c>
      <c r="H751" t="s">
        <v>1463</v>
      </c>
      <c r="I751">
        <v>3</v>
      </c>
      <c r="J751">
        <v>0</v>
      </c>
      <c r="K751">
        <v>0</v>
      </c>
      <c r="L751" t="s">
        <v>1483</v>
      </c>
      <c r="M751">
        <f>_xlfn.IFNA(VLOOKUP(L751,'Lookup Tables'!$A$2:$B$8,2,FALSE),"")</f>
        <v>4</v>
      </c>
      <c r="N751" t="s">
        <v>1487</v>
      </c>
      <c r="AB751" s="10">
        <f t="shared" si="33"/>
        <v>0</v>
      </c>
      <c r="AC751" s="10" t="str">
        <f t="shared" si="34"/>
        <v>0 - 9%</v>
      </c>
      <c r="AE751" t="str">
        <f t="shared" si="35"/>
        <v/>
      </c>
      <c r="AF751" t="s">
        <v>1228</v>
      </c>
      <c r="AG751" t="s">
        <v>1485</v>
      </c>
      <c r="AM751" t="s">
        <v>1228</v>
      </c>
      <c r="AN751" t="s">
        <v>1228</v>
      </c>
      <c r="AO751" t="s">
        <v>1643</v>
      </c>
      <c r="AY751" t="s">
        <v>1487</v>
      </c>
      <c r="BA751" s="10">
        <v>23.76910017</v>
      </c>
      <c r="BB751">
        <v>0</v>
      </c>
    </row>
    <row r="752" spans="1:54" ht="15">
      <c r="A752">
        <v>11600285805</v>
      </c>
      <c r="B752" t="s">
        <v>1514</v>
      </c>
      <c r="C752" t="s">
        <v>1461</v>
      </c>
      <c r="E752" t="s">
        <v>1472</v>
      </c>
      <c r="F752" t="s">
        <v>117</v>
      </c>
      <c r="G752">
        <v>3</v>
      </c>
      <c r="H752" t="s">
        <v>1491</v>
      </c>
      <c r="I752">
        <v>5</v>
      </c>
      <c r="J752">
        <v>0</v>
      </c>
      <c r="K752">
        <v>3</v>
      </c>
      <c r="L752" t="s">
        <v>1488</v>
      </c>
      <c r="M752" t="str">
        <f>_xlfn.IFNA(VLOOKUP(L752,'Lookup Tables'!$A$2:$B$8,2,FALSE),"")</f>
        <v/>
      </c>
      <c r="N752" t="s">
        <v>1197</v>
      </c>
      <c r="AB752" s="10">
        <f t="shared" si="33"/>
        <v>0</v>
      </c>
      <c r="AC752" s="10" t="str">
        <f t="shared" si="34"/>
        <v>0 - 9%</v>
      </c>
      <c r="AE752" t="str">
        <f t="shared" si="35"/>
        <v/>
      </c>
      <c r="AF752" t="s">
        <v>1228</v>
      </c>
      <c r="AG752" t="s">
        <v>1485</v>
      </c>
      <c r="AH752" t="s">
        <v>1489</v>
      </c>
      <c r="AM752" t="s">
        <v>1197</v>
      </c>
      <c r="AN752" t="s">
        <v>1197</v>
      </c>
      <c r="AP752" t="s">
        <v>1495</v>
      </c>
      <c r="AW752" t="s">
        <v>1511</v>
      </c>
      <c r="AX752" t="s">
        <v>1512</v>
      </c>
      <c r="BA752" s="10">
        <v>15.09550216</v>
      </c>
      <c r="BB752">
        <v>0</v>
      </c>
    </row>
    <row r="753" spans="1:54" ht="15">
      <c r="A753">
        <v>11600368663</v>
      </c>
      <c r="B753" t="s">
        <v>1581</v>
      </c>
      <c r="C753" t="s">
        <v>1461</v>
      </c>
      <c r="E753" t="s">
        <v>1472</v>
      </c>
      <c r="F753" t="s">
        <v>122</v>
      </c>
      <c r="G753">
        <v>25</v>
      </c>
      <c r="H753" t="s">
        <v>1463</v>
      </c>
      <c r="I753">
        <v>4</v>
      </c>
      <c r="J753">
        <v>0</v>
      </c>
      <c r="K753">
        <v>0</v>
      </c>
      <c r="L753" t="s">
        <v>1488</v>
      </c>
      <c r="M753" t="str">
        <f>_xlfn.IFNA(VLOOKUP(L753,'Lookup Tables'!$A$2:$B$8,2,FALSE),"")</f>
        <v/>
      </c>
      <c r="N753" t="s">
        <v>1487</v>
      </c>
      <c r="AB753" s="10">
        <f t="shared" si="33"/>
        <v>0</v>
      </c>
      <c r="AC753" s="10" t="str">
        <f t="shared" si="34"/>
        <v>0 - 9%</v>
      </c>
      <c r="AE753" t="str">
        <f t="shared" si="35"/>
        <v/>
      </c>
      <c r="AF753" t="s">
        <v>1228</v>
      </c>
      <c r="AG753" t="s">
        <v>1485</v>
      </c>
      <c r="AI753" t="s">
        <v>1500</v>
      </c>
      <c r="AM753" t="s">
        <v>1197</v>
      </c>
      <c r="AN753" t="s">
        <v>1197</v>
      </c>
      <c r="AY753" t="s">
        <v>1487</v>
      </c>
      <c r="BA753" s="10">
        <v>6.376993</v>
      </c>
      <c r="BB753">
        <v>0</v>
      </c>
    </row>
    <row r="754" spans="1:54" ht="15">
      <c r="A754">
        <v>11600387921</v>
      </c>
      <c r="B754" t="s">
        <v>1555</v>
      </c>
      <c r="C754" t="s">
        <v>1336</v>
      </c>
      <c r="E754" t="s">
        <v>1216</v>
      </c>
      <c r="F754" t="s">
        <v>117</v>
      </c>
      <c r="G754">
        <v>22</v>
      </c>
      <c r="H754" t="s">
        <v>1463</v>
      </c>
      <c r="I754">
        <v>1</v>
      </c>
      <c r="J754">
        <v>0</v>
      </c>
      <c r="K754">
        <v>0</v>
      </c>
      <c r="L754" t="s">
        <v>1474</v>
      </c>
      <c r="M754">
        <f>_xlfn.IFNA(VLOOKUP(L754,'Lookup Tables'!$A$2:$B$8,2,FALSE),"")</f>
        <v>9</v>
      </c>
      <c r="N754" t="s">
        <v>1228</v>
      </c>
      <c r="S754" t="s">
        <v>1476</v>
      </c>
      <c r="U754" t="s">
        <v>1468</v>
      </c>
      <c r="Z754" t="s">
        <v>1523</v>
      </c>
      <c r="AA754">
        <v>0</v>
      </c>
      <c r="AB754" s="10">
        <f t="shared" si="33"/>
        <v>0</v>
      </c>
      <c r="AC754" s="10" t="str">
        <f t="shared" si="34"/>
        <v>0 - 9%</v>
      </c>
      <c r="AD754">
        <v>0</v>
      </c>
      <c r="AE754">
        <f t="shared" si="35"/>
        <v>0</v>
      </c>
      <c r="AF754" t="s">
        <v>1197</v>
      </c>
      <c r="AJ754" t="s">
        <v>1498</v>
      </c>
      <c r="AM754" t="s">
        <v>1502</v>
      </c>
      <c r="AN754" t="s">
        <v>1228</v>
      </c>
      <c r="AO754" t="s">
        <v>1494</v>
      </c>
      <c r="AT754" t="s">
        <v>1510</v>
      </c>
      <c r="BA754" s="10">
        <v>0</v>
      </c>
      <c r="BB754">
        <v>0</v>
      </c>
    </row>
    <row r="755" spans="1:54" ht="15">
      <c r="A755">
        <v>11600403982</v>
      </c>
      <c r="B755" t="s">
        <v>1514</v>
      </c>
      <c r="C755" t="s">
        <v>1504</v>
      </c>
      <c r="E755" t="s">
        <v>1216</v>
      </c>
      <c r="F755" t="s">
        <v>122</v>
      </c>
      <c r="G755">
        <v>10</v>
      </c>
      <c r="H755" t="s">
        <v>1491</v>
      </c>
      <c r="I755">
        <v>13</v>
      </c>
      <c r="J755">
        <v>0</v>
      </c>
      <c r="K755">
        <v>0</v>
      </c>
      <c r="L755" t="s">
        <v>1499</v>
      </c>
      <c r="M755">
        <f>_xlfn.IFNA(VLOOKUP(L755,'Lookup Tables'!$A$2:$B$8,2,FALSE),"")</f>
        <v>15</v>
      </c>
      <c r="N755" t="s">
        <v>1197</v>
      </c>
      <c r="AB755" s="10">
        <f t="shared" si="33"/>
        <v>0</v>
      </c>
      <c r="AC755" s="10" t="str">
        <f t="shared" si="34"/>
        <v>0 - 9%</v>
      </c>
      <c r="AE755" t="str">
        <f t="shared" si="35"/>
        <v/>
      </c>
      <c r="AF755" t="s">
        <v>1228</v>
      </c>
      <c r="AG755" t="s">
        <v>1485</v>
      </c>
      <c r="AH755" t="s">
        <v>1489</v>
      </c>
      <c r="AM755" t="s">
        <v>1197</v>
      </c>
      <c r="AN755" t="s">
        <v>1197</v>
      </c>
      <c r="AP755" t="s">
        <v>1495</v>
      </c>
      <c r="AR755" t="s">
        <v>1479</v>
      </c>
      <c r="AS755" t="s">
        <v>1505</v>
      </c>
      <c r="AT755" t="s">
        <v>1510</v>
      </c>
      <c r="AW755" t="s">
        <v>1511</v>
      </c>
      <c r="AX755" t="s">
        <v>1512</v>
      </c>
      <c r="BA755" s="10">
        <v>46.88679</v>
      </c>
      <c r="BB755">
        <v>0</v>
      </c>
    </row>
    <row r="756" spans="1:54" ht="15">
      <c r="A756">
        <v>11600417459</v>
      </c>
      <c r="B756" t="s">
        <v>1581</v>
      </c>
      <c r="C756" t="s">
        <v>1644</v>
      </c>
      <c r="E756" t="s">
        <v>1472</v>
      </c>
      <c r="F756" t="s">
        <v>129</v>
      </c>
      <c r="G756">
        <v>20</v>
      </c>
      <c r="H756" t="s">
        <v>1482</v>
      </c>
      <c r="I756">
        <v>2</v>
      </c>
      <c r="J756">
        <v>0</v>
      </c>
      <c r="K756">
        <v>0</v>
      </c>
      <c r="L756" t="s">
        <v>1488</v>
      </c>
      <c r="M756" t="str">
        <f>_xlfn.IFNA(VLOOKUP(L756,'Lookup Tables'!$A$2:$B$8,2,FALSE),"")</f>
        <v/>
      </c>
      <c r="N756" t="s">
        <v>1228</v>
      </c>
      <c r="T756" t="s">
        <v>1467</v>
      </c>
      <c r="Z756" t="s">
        <v>1523</v>
      </c>
      <c r="AA756">
        <v>0</v>
      </c>
      <c r="AB756" s="10">
        <f t="shared" si="33"/>
        <v>0</v>
      </c>
      <c r="AC756" s="10" t="str">
        <f t="shared" si="34"/>
        <v>0 - 9%</v>
      </c>
      <c r="AD756">
        <v>0</v>
      </c>
      <c r="AE756">
        <f t="shared" si="35"/>
        <v>0</v>
      </c>
      <c r="AF756" t="s">
        <v>1197</v>
      </c>
      <c r="AJ756" t="s">
        <v>1498</v>
      </c>
      <c r="AM756" t="s">
        <v>1502</v>
      </c>
      <c r="AN756" t="s">
        <v>1197</v>
      </c>
      <c r="AY756" t="s">
        <v>1487</v>
      </c>
      <c r="BB756">
        <v>0</v>
      </c>
    </row>
    <row r="757" spans="1:54" ht="15">
      <c r="A757">
        <v>11600422437</v>
      </c>
      <c r="B757" t="s">
        <v>1514</v>
      </c>
      <c r="C757" t="s">
        <v>1461</v>
      </c>
      <c r="E757" t="s">
        <v>1216</v>
      </c>
      <c r="F757" t="s">
        <v>117</v>
      </c>
      <c r="G757">
        <v>10</v>
      </c>
      <c r="H757" t="s">
        <v>1491</v>
      </c>
      <c r="I757">
        <v>4</v>
      </c>
      <c r="J757">
        <v>2</v>
      </c>
      <c r="K757">
        <v>0</v>
      </c>
      <c r="L757" t="s">
        <v>1483</v>
      </c>
      <c r="M757">
        <f>_xlfn.IFNA(VLOOKUP(L757,'Lookup Tables'!$A$2:$B$8,2,FALSE),"")</f>
        <v>4</v>
      </c>
      <c r="N757" t="s">
        <v>1228</v>
      </c>
      <c r="U757" t="s">
        <v>1468</v>
      </c>
      <c r="Z757" t="s">
        <v>1523</v>
      </c>
      <c r="AB757" s="10">
        <f t="shared" si="33"/>
        <v>0</v>
      </c>
      <c r="AC757" s="10" t="str">
        <f t="shared" si="34"/>
        <v>0 - 9%</v>
      </c>
      <c r="AE757" t="str">
        <f t="shared" si="35"/>
        <v/>
      </c>
      <c r="AF757" t="s">
        <v>1228</v>
      </c>
      <c r="AG757" t="s">
        <v>1485</v>
      </c>
      <c r="AH757" t="s">
        <v>1489</v>
      </c>
      <c r="AM757" t="s">
        <v>1197</v>
      </c>
      <c r="AN757" t="s">
        <v>1197</v>
      </c>
      <c r="AP757" t="s">
        <v>1495</v>
      </c>
      <c r="AR757" t="s">
        <v>1479</v>
      </c>
      <c r="AT757" t="s">
        <v>1510</v>
      </c>
      <c r="AU757" t="s">
        <v>1518</v>
      </c>
      <c r="AX757" t="s">
        <v>1512</v>
      </c>
      <c r="BA757" s="10">
        <v>35.30927835</v>
      </c>
      <c r="BB757">
        <v>0</v>
      </c>
    </row>
    <row r="758" spans="1:54" ht="15">
      <c r="A758">
        <v>11600452514</v>
      </c>
      <c r="B758" t="s">
        <v>1570</v>
      </c>
      <c r="C758" t="s">
        <v>1461</v>
      </c>
      <c r="D758" t="s">
        <v>1410</v>
      </c>
      <c r="E758" t="s">
        <v>1216</v>
      </c>
      <c r="F758" t="s">
        <v>122</v>
      </c>
      <c r="G758">
        <v>10</v>
      </c>
      <c r="H758" t="s">
        <v>1491</v>
      </c>
      <c r="I758">
        <v>7</v>
      </c>
      <c r="J758">
        <v>2</v>
      </c>
      <c r="K758">
        <v>0</v>
      </c>
      <c r="L758" t="s">
        <v>1488</v>
      </c>
      <c r="M758" t="str">
        <f>_xlfn.IFNA(VLOOKUP(L758,'Lookup Tables'!$A$2:$B$8,2,FALSE),"")</f>
        <v/>
      </c>
      <c r="N758" t="s">
        <v>1228</v>
      </c>
      <c r="AB758" s="10" t="str">
        <f t="shared" si="33"/>
        <v/>
      </c>
      <c r="AC758" s="10" t="str">
        <f t="shared" si="34"/>
        <v/>
      </c>
      <c r="AE758" t="str">
        <f t="shared" si="35"/>
        <v/>
      </c>
      <c r="BA758" s="10">
        <v>23.01136364</v>
      </c>
      <c r="BB758">
        <v>0</v>
      </c>
    </row>
    <row r="759" spans="1:54" ht="15">
      <c r="A759">
        <v>11600488469</v>
      </c>
      <c r="B759" t="s">
        <v>1581</v>
      </c>
      <c r="C759" t="s">
        <v>1461</v>
      </c>
      <c r="E759" t="s">
        <v>1216</v>
      </c>
      <c r="F759" t="s">
        <v>129</v>
      </c>
      <c r="G759">
        <v>0</v>
      </c>
      <c r="H759" t="s">
        <v>1497</v>
      </c>
      <c r="I759">
        <v>0</v>
      </c>
      <c r="J759">
        <v>0</v>
      </c>
      <c r="K759">
        <v>1</v>
      </c>
      <c r="L759" t="s">
        <v>1499</v>
      </c>
      <c r="M759">
        <f>_xlfn.IFNA(VLOOKUP(L759,'Lookup Tables'!$A$2:$B$8,2,FALSE),"")</f>
        <v>15</v>
      </c>
      <c r="N759" t="s">
        <v>1197</v>
      </c>
      <c r="AB759" s="10">
        <f t="shared" si="33"/>
        <v>0</v>
      </c>
      <c r="AC759" s="10" t="str">
        <f t="shared" si="34"/>
        <v>0 - 9%</v>
      </c>
      <c r="AE759" t="str">
        <f t="shared" si="35"/>
        <v/>
      </c>
      <c r="AF759" t="s">
        <v>1197</v>
      </c>
      <c r="AJ759" t="s">
        <v>1498</v>
      </c>
      <c r="AM759" t="s">
        <v>1197</v>
      </c>
      <c r="AN759" t="s">
        <v>1197</v>
      </c>
      <c r="AY759" t="s">
        <v>1487</v>
      </c>
      <c r="BA759" s="10">
        <v>13.66806137</v>
      </c>
      <c r="BB759">
        <v>0</v>
      </c>
    </row>
    <row r="760" spans="1:54" ht="15">
      <c r="A760">
        <v>11600590274</v>
      </c>
      <c r="B760" t="s">
        <v>1581</v>
      </c>
      <c r="C760" t="s">
        <v>1461</v>
      </c>
      <c r="E760" t="s">
        <v>1216</v>
      </c>
      <c r="F760" t="s">
        <v>117</v>
      </c>
      <c r="G760">
        <v>45</v>
      </c>
      <c r="H760" t="s">
        <v>1473</v>
      </c>
      <c r="I760">
        <v>4</v>
      </c>
      <c r="J760">
        <v>1</v>
      </c>
      <c r="K760">
        <v>0</v>
      </c>
      <c r="L760" t="s">
        <v>1499</v>
      </c>
      <c r="M760">
        <f>_xlfn.IFNA(VLOOKUP(L760,'Lookup Tables'!$A$2:$B$8,2,FALSE),"")</f>
        <v>15</v>
      </c>
      <c r="N760" t="s">
        <v>1228</v>
      </c>
      <c r="X760" t="s">
        <v>1530</v>
      </c>
      <c r="Z760" t="s">
        <v>1470</v>
      </c>
      <c r="AB760" s="10" t="str">
        <f t="shared" si="33"/>
        <v/>
      </c>
      <c r="AC760" s="10" t="str">
        <f t="shared" si="34"/>
        <v/>
      </c>
      <c r="AD760">
        <v>3000</v>
      </c>
      <c r="AE760">
        <f t="shared" si="35"/>
        <v>3000</v>
      </c>
      <c r="AF760" t="s">
        <v>1197</v>
      </c>
      <c r="AJ760" t="s">
        <v>1498</v>
      </c>
      <c r="AM760" t="s">
        <v>1197</v>
      </c>
      <c r="AN760" t="s">
        <v>1228</v>
      </c>
      <c r="AO760" t="s">
        <v>1494</v>
      </c>
      <c r="AY760" t="s">
        <v>1487</v>
      </c>
      <c r="BA760" s="10">
        <v>14.1879562</v>
      </c>
      <c r="BB760">
        <v>0</v>
      </c>
    </row>
    <row r="761" spans="1:54" ht="15">
      <c r="A761">
        <v>11600598849</v>
      </c>
      <c r="B761" t="s">
        <v>1564</v>
      </c>
      <c r="C761" t="s">
        <v>1461</v>
      </c>
      <c r="E761" t="s">
        <v>1216</v>
      </c>
      <c r="F761" t="s">
        <v>122</v>
      </c>
      <c r="G761">
        <v>10</v>
      </c>
      <c r="H761" t="s">
        <v>1491</v>
      </c>
      <c r="I761">
        <v>10</v>
      </c>
      <c r="J761">
        <v>1</v>
      </c>
      <c r="K761">
        <v>0</v>
      </c>
      <c r="L761" t="s">
        <v>1474</v>
      </c>
      <c r="M761">
        <f>_xlfn.IFNA(VLOOKUP(L761,'Lookup Tables'!$A$2:$B$8,2,FALSE),"")</f>
        <v>9</v>
      </c>
      <c r="N761" t="s">
        <v>1197</v>
      </c>
      <c r="AB761" s="10">
        <f t="shared" si="33"/>
        <v>0</v>
      </c>
      <c r="AC761" s="10" t="str">
        <f t="shared" si="34"/>
        <v>0 - 9%</v>
      </c>
      <c r="AE761" t="str">
        <f t="shared" si="35"/>
        <v/>
      </c>
      <c r="AF761" t="s">
        <v>1228</v>
      </c>
      <c r="AI761" t="s">
        <v>1500</v>
      </c>
      <c r="AM761" t="s">
        <v>1197</v>
      </c>
      <c r="AN761" t="s">
        <v>1228</v>
      </c>
      <c r="AO761" t="s">
        <v>1522</v>
      </c>
      <c r="AQ761" t="s">
        <v>1496</v>
      </c>
      <c r="AT761" t="s">
        <v>1510</v>
      </c>
      <c r="BA761" s="10">
        <v>15.18184852</v>
      </c>
      <c r="BB761">
        <v>0</v>
      </c>
    </row>
    <row r="762" spans="1:54" ht="15">
      <c r="A762">
        <v>11600611094</v>
      </c>
      <c r="B762" t="s">
        <v>1621</v>
      </c>
      <c r="C762" t="s">
        <v>1504</v>
      </c>
      <c r="E762" t="s">
        <v>1472</v>
      </c>
      <c r="F762" t="s">
        <v>129</v>
      </c>
      <c r="G762">
        <v>0</v>
      </c>
      <c r="H762" t="s">
        <v>1497</v>
      </c>
      <c r="I762">
        <v>0</v>
      </c>
      <c r="J762">
        <v>1</v>
      </c>
      <c r="K762">
        <v>0</v>
      </c>
      <c r="L762" t="s">
        <v>1499</v>
      </c>
      <c r="M762">
        <f>_xlfn.IFNA(VLOOKUP(L762,'Lookup Tables'!$A$2:$B$8,2,FALSE),"")</f>
        <v>15</v>
      </c>
      <c r="N762" t="s">
        <v>1197</v>
      </c>
      <c r="AB762" s="10">
        <f t="shared" si="33"/>
        <v>0</v>
      </c>
      <c r="AC762" s="10" t="str">
        <f t="shared" si="34"/>
        <v>0 - 9%</v>
      </c>
      <c r="AE762" t="str">
        <f t="shared" si="35"/>
        <v/>
      </c>
      <c r="AF762" t="s">
        <v>1197</v>
      </c>
      <c r="AJ762" t="s">
        <v>1498</v>
      </c>
      <c r="AM762" t="s">
        <v>1197</v>
      </c>
      <c r="AN762" t="s">
        <v>1197</v>
      </c>
      <c r="AZ762" t="s">
        <v>1495</v>
      </c>
      <c r="BB762">
        <v>0</v>
      </c>
    </row>
    <row r="763" spans="1:54" ht="15">
      <c r="A763">
        <v>11600658323</v>
      </c>
      <c r="B763" t="s">
        <v>1514</v>
      </c>
      <c r="C763" t="s">
        <v>1461</v>
      </c>
      <c r="E763" t="s">
        <v>1216</v>
      </c>
      <c r="F763" t="s">
        <v>122</v>
      </c>
      <c r="G763">
        <v>8</v>
      </c>
      <c r="H763" t="s">
        <v>1491</v>
      </c>
      <c r="I763">
        <v>12</v>
      </c>
      <c r="J763">
        <v>0</v>
      </c>
      <c r="K763">
        <v>0</v>
      </c>
      <c r="L763" t="s">
        <v>1488</v>
      </c>
      <c r="M763" t="str">
        <f>_xlfn.IFNA(VLOOKUP(L763,'Lookup Tables'!$A$2:$B$8,2,FALSE),"")</f>
        <v/>
      </c>
      <c r="N763" t="s">
        <v>1197</v>
      </c>
      <c r="AB763" s="10">
        <f t="shared" si="33"/>
        <v>0</v>
      </c>
      <c r="AC763" s="10" t="str">
        <f t="shared" si="34"/>
        <v>0 - 9%</v>
      </c>
      <c r="AE763" t="str">
        <f t="shared" si="35"/>
        <v/>
      </c>
      <c r="AF763" t="s">
        <v>1228</v>
      </c>
      <c r="AG763" t="s">
        <v>1485</v>
      </c>
      <c r="AM763" t="s">
        <v>1197</v>
      </c>
      <c r="AN763" t="s">
        <v>1197</v>
      </c>
      <c r="AP763" t="s">
        <v>1495</v>
      </c>
      <c r="AQ763" t="s">
        <v>1496</v>
      </c>
      <c r="AT763" t="s">
        <v>1510</v>
      </c>
      <c r="AU763" t="s">
        <v>1518</v>
      </c>
      <c r="AX763" t="s">
        <v>1512</v>
      </c>
      <c r="BA763" s="10">
        <v>20.78431373</v>
      </c>
      <c r="BB763">
        <v>0</v>
      </c>
    </row>
    <row r="764" spans="1:54" ht="15">
      <c r="A764">
        <v>11600690030</v>
      </c>
      <c r="B764" t="s">
        <v>1570</v>
      </c>
      <c r="C764" t="s">
        <v>1461</v>
      </c>
      <c r="E764" t="s">
        <v>1216</v>
      </c>
      <c r="F764" t="s">
        <v>117</v>
      </c>
      <c r="G764">
        <v>13</v>
      </c>
      <c r="H764" t="s">
        <v>1482</v>
      </c>
      <c r="I764">
        <v>0</v>
      </c>
      <c r="J764">
        <v>2</v>
      </c>
      <c r="K764">
        <v>1</v>
      </c>
      <c r="L764" t="s">
        <v>1488</v>
      </c>
      <c r="M764" t="str">
        <f>_xlfn.IFNA(VLOOKUP(L764,'Lookup Tables'!$A$2:$B$8,2,FALSE),"")</f>
        <v/>
      </c>
      <c r="N764" t="s">
        <v>1487</v>
      </c>
      <c r="AB764" s="10">
        <f t="shared" si="33"/>
        <v>0</v>
      </c>
      <c r="AC764" s="10" t="str">
        <f t="shared" si="34"/>
        <v>0 - 9%</v>
      </c>
      <c r="AE764" t="str">
        <f t="shared" si="35"/>
        <v/>
      </c>
      <c r="AF764" t="s">
        <v>1228</v>
      </c>
      <c r="AH764" t="s">
        <v>1489</v>
      </c>
      <c r="AI764" t="s">
        <v>1500</v>
      </c>
      <c r="AM764" t="s">
        <v>1197</v>
      </c>
      <c r="AN764" t="s">
        <v>1197</v>
      </c>
      <c r="AR764" t="s">
        <v>1479</v>
      </c>
      <c r="AT764" t="s">
        <v>1510</v>
      </c>
      <c r="AV764" t="s">
        <v>1480</v>
      </c>
      <c r="BA764" s="10">
        <v>6.791171</v>
      </c>
      <c r="BB764">
        <v>0</v>
      </c>
    </row>
    <row r="765" spans="1:54" ht="15">
      <c r="A765">
        <v>11600713827</v>
      </c>
      <c r="B765" t="s">
        <v>1620</v>
      </c>
      <c r="C765" t="s">
        <v>1461</v>
      </c>
      <c r="E765" t="s">
        <v>1472</v>
      </c>
      <c r="F765" t="s">
        <v>129</v>
      </c>
      <c r="I765">
        <v>1</v>
      </c>
      <c r="J765">
        <v>1</v>
      </c>
      <c r="K765">
        <v>1</v>
      </c>
      <c r="L765" t="s">
        <v>1474</v>
      </c>
      <c r="M765">
        <f>_xlfn.IFNA(VLOOKUP(L765,'Lookup Tables'!$A$2:$B$8,2,FALSE),"")</f>
        <v>9</v>
      </c>
      <c r="N765" t="s">
        <v>1228</v>
      </c>
      <c r="Q765" t="s">
        <v>1466</v>
      </c>
      <c r="S765" t="s">
        <v>1476</v>
      </c>
      <c r="Z765" t="s">
        <v>1470</v>
      </c>
      <c r="AB765" s="10" t="str">
        <f t="shared" si="33"/>
        <v/>
      </c>
      <c r="AC765" s="10" t="str">
        <f t="shared" si="34"/>
        <v/>
      </c>
      <c r="AE765" t="str">
        <f t="shared" si="35"/>
        <v/>
      </c>
      <c r="AF765" t="s">
        <v>1197</v>
      </c>
      <c r="AJ765" t="s">
        <v>1498</v>
      </c>
      <c r="AM765" t="s">
        <v>1197</v>
      </c>
      <c r="AN765" t="s">
        <v>1197</v>
      </c>
      <c r="AP765" t="s">
        <v>1495</v>
      </c>
      <c r="AY765" t="s">
        <v>1487</v>
      </c>
      <c r="BA765" s="10">
        <v>25.606469</v>
      </c>
      <c r="BB765">
        <v>0</v>
      </c>
    </row>
    <row r="766" spans="1:54" ht="15">
      <c r="A766">
        <v>11600729430</v>
      </c>
      <c r="B766" t="s">
        <v>1471</v>
      </c>
      <c r="C766" t="s">
        <v>1461</v>
      </c>
      <c r="E766" t="s">
        <v>1472</v>
      </c>
      <c r="F766" t="s">
        <v>129</v>
      </c>
      <c r="G766">
        <v>0</v>
      </c>
      <c r="H766" t="s">
        <v>1497</v>
      </c>
      <c r="I766">
        <v>0</v>
      </c>
      <c r="J766">
        <v>1</v>
      </c>
      <c r="K766">
        <v>1</v>
      </c>
      <c r="L766" t="s">
        <v>1483</v>
      </c>
      <c r="M766">
        <f>_xlfn.IFNA(VLOOKUP(L766,'Lookup Tables'!$A$2:$B$8,2,FALSE),"")</f>
        <v>4</v>
      </c>
      <c r="N766" t="s">
        <v>1487</v>
      </c>
      <c r="AB766" s="10">
        <f t="shared" si="33"/>
        <v>0</v>
      </c>
      <c r="AC766" s="10" t="str">
        <f t="shared" si="34"/>
        <v>0 - 9%</v>
      </c>
      <c r="AE766" t="str">
        <f t="shared" si="35"/>
        <v/>
      </c>
      <c r="AF766" t="s">
        <v>1228</v>
      </c>
      <c r="AH766" t="s">
        <v>1489</v>
      </c>
      <c r="AM766" t="s">
        <v>1228</v>
      </c>
      <c r="AN766" t="s">
        <v>1197</v>
      </c>
      <c r="AY766" t="s">
        <v>1487</v>
      </c>
      <c r="BA766" s="10">
        <v>15.12035534</v>
      </c>
      <c r="BB766">
        <v>0</v>
      </c>
    </row>
    <row r="767" spans="1:54" ht="15">
      <c r="A767">
        <v>11600729924</v>
      </c>
      <c r="B767" t="s">
        <v>1481</v>
      </c>
      <c r="C767" t="s">
        <v>1461</v>
      </c>
      <c r="E767" t="s">
        <v>1216</v>
      </c>
      <c r="F767" t="s">
        <v>117</v>
      </c>
      <c r="G767">
        <v>2</v>
      </c>
      <c r="H767" t="s">
        <v>1491</v>
      </c>
      <c r="I767">
        <v>8</v>
      </c>
      <c r="J767">
        <v>2</v>
      </c>
      <c r="K767">
        <v>1</v>
      </c>
      <c r="L767" t="s">
        <v>1474</v>
      </c>
      <c r="M767">
        <f>_xlfn.IFNA(VLOOKUP(L767,'Lookup Tables'!$A$2:$B$8,2,FALSE),"")</f>
        <v>9</v>
      </c>
      <c r="N767" t="s">
        <v>1228</v>
      </c>
      <c r="X767" t="s">
        <v>1530</v>
      </c>
      <c r="Z767" t="s">
        <v>1470</v>
      </c>
      <c r="AA767">
        <v>6</v>
      </c>
      <c r="AB767" s="10">
        <f t="shared" si="33"/>
        <v>6</v>
      </c>
      <c r="AC767" s="10" t="str">
        <f t="shared" si="34"/>
        <v>0 - 9%</v>
      </c>
      <c r="AD767">
        <v>2085</v>
      </c>
      <c r="AE767">
        <f t="shared" si="35"/>
        <v>2085</v>
      </c>
      <c r="AF767" t="s">
        <v>1228</v>
      </c>
      <c r="AI767" t="s">
        <v>1500</v>
      </c>
      <c r="AM767" t="s">
        <v>1197</v>
      </c>
      <c r="AN767" t="s">
        <v>1197</v>
      </c>
      <c r="AQ767" t="s">
        <v>1496</v>
      </c>
      <c r="AR767" t="s">
        <v>1479</v>
      </c>
      <c r="AS767" t="s">
        <v>1505</v>
      </c>
      <c r="BA767" s="10">
        <v>28.21380244</v>
      </c>
      <c r="BB767">
        <v>0</v>
      </c>
    </row>
    <row r="768" spans="1:54" ht="15">
      <c r="A768">
        <v>11600733290</v>
      </c>
      <c r="B768" t="s">
        <v>1506</v>
      </c>
      <c r="C768" t="s">
        <v>1504</v>
      </c>
      <c r="E768" t="s">
        <v>1472</v>
      </c>
      <c r="F768" t="s">
        <v>117</v>
      </c>
      <c r="G768">
        <v>6</v>
      </c>
      <c r="H768" t="s">
        <v>1491</v>
      </c>
      <c r="I768">
        <v>3</v>
      </c>
      <c r="J768">
        <v>0</v>
      </c>
      <c r="K768">
        <v>2</v>
      </c>
      <c r="L768" t="s">
        <v>1488</v>
      </c>
      <c r="M768" t="str">
        <f>_xlfn.IFNA(VLOOKUP(L768,'Lookup Tables'!$A$2:$B$8,2,FALSE),"")</f>
        <v/>
      </c>
      <c r="N768" t="s">
        <v>1197</v>
      </c>
      <c r="AB768" s="10">
        <f t="shared" si="33"/>
        <v>0</v>
      </c>
      <c r="AC768" s="10" t="str">
        <f t="shared" si="34"/>
        <v>0 - 9%</v>
      </c>
      <c r="AE768" t="str">
        <f t="shared" si="35"/>
        <v/>
      </c>
      <c r="AF768" t="s">
        <v>1228</v>
      </c>
      <c r="AG768" t="s">
        <v>1485</v>
      </c>
      <c r="AH768" t="s">
        <v>1489</v>
      </c>
      <c r="AI768" t="s">
        <v>1500</v>
      </c>
      <c r="AL768" t="s">
        <v>1524</v>
      </c>
      <c r="AM768" t="s">
        <v>1197</v>
      </c>
      <c r="AN768" t="s">
        <v>1228</v>
      </c>
      <c r="AO768" t="s">
        <v>1533</v>
      </c>
      <c r="AP768" t="s">
        <v>1529</v>
      </c>
      <c r="AQ768" t="s">
        <v>1496</v>
      </c>
      <c r="AY768" t="s">
        <v>1487</v>
      </c>
      <c r="BB768">
        <v>0</v>
      </c>
    </row>
    <row r="769" spans="1:54" ht="15">
      <c r="A769">
        <v>11600750312</v>
      </c>
      <c r="B769" t="s">
        <v>1620</v>
      </c>
      <c r="C769" t="s">
        <v>1461</v>
      </c>
      <c r="E769" t="s">
        <v>1216</v>
      </c>
      <c r="F769" t="s">
        <v>129</v>
      </c>
      <c r="G769">
        <v>27</v>
      </c>
      <c r="H769" t="s">
        <v>1463</v>
      </c>
      <c r="I769">
        <v>0</v>
      </c>
      <c r="J769">
        <v>1</v>
      </c>
      <c r="K769">
        <v>2</v>
      </c>
      <c r="L769" t="s">
        <v>1499</v>
      </c>
      <c r="M769">
        <f>_xlfn.IFNA(VLOOKUP(L769,'Lookup Tables'!$A$2:$B$8,2,FALSE),"")</f>
        <v>15</v>
      </c>
      <c r="N769" t="s">
        <v>1228</v>
      </c>
      <c r="S769" t="s">
        <v>1476</v>
      </c>
      <c r="U769" t="s">
        <v>1468</v>
      </c>
      <c r="Z769" t="s">
        <v>1477</v>
      </c>
      <c r="AA769">
        <v>53.41</v>
      </c>
      <c r="AB769" s="10">
        <f t="shared" si="33"/>
        <v>-53.41</v>
      </c>
      <c r="AC769" s="10" t="str">
        <f t="shared" si="34"/>
        <v>-60 - -51%</v>
      </c>
      <c r="AD769">
        <v>2420.56</v>
      </c>
      <c r="AE769">
        <f t="shared" si="35"/>
        <v>-2420.56</v>
      </c>
      <c r="AL769" t="s">
        <v>1520</v>
      </c>
      <c r="AM769" t="s">
        <v>1502</v>
      </c>
      <c r="AN769" t="s">
        <v>1197</v>
      </c>
      <c r="AT769" t="s">
        <v>1510</v>
      </c>
      <c r="AX769" t="s">
        <v>1512</v>
      </c>
      <c r="BA769" s="10">
        <v>49.41860465</v>
      </c>
      <c r="BB769">
        <v>0</v>
      </c>
    </row>
    <row r="770" spans="1:54" ht="15">
      <c r="A770">
        <v>11600755175</v>
      </c>
      <c r="B770" t="s">
        <v>1513</v>
      </c>
      <c r="C770" t="s">
        <v>1461</v>
      </c>
      <c r="D770" t="s">
        <v>1410</v>
      </c>
      <c r="E770" t="s">
        <v>1492</v>
      </c>
      <c r="F770" t="s">
        <v>129</v>
      </c>
      <c r="G770">
        <v>0</v>
      </c>
      <c r="H770" t="s">
        <v>1497</v>
      </c>
      <c r="I770">
        <v>0</v>
      </c>
      <c r="J770">
        <v>1</v>
      </c>
      <c r="K770">
        <v>0</v>
      </c>
      <c r="L770" t="s">
        <v>1488</v>
      </c>
      <c r="M770" t="str">
        <f>_xlfn.IFNA(VLOOKUP(L770,'Lookup Tables'!$A$2:$B$8,2,FALSE),"")</f>
        <v/>
      </c>
      <c r="N770" t="s">
        <v>1228</v>
      </c>
      <c r="AB770" s="10" t="str">
        <f aca="true" t="shared" si="36" ref="AB770:AB833">IF(AND(Z770="Decrease",AA770&lt;&gt;""),-AA770,IF(AND(ISBLANK(AA770),OR(N770="No",N770="Not Sure",Z770="No change")),0,IF(ISBLANK(AA770),"",AA770)))</f>
        <v/>
      </c>
      <c r="AC770" s="10" t="str">
        <f aca="true" t="shared" si="37" ref="AC770:AC833">_xlfn.IFERROR(_XLFN.CONCAT(_xlfn.FLOOR.MATH(AB770,10)," - ",_xlfn.FLOOR.MATH(AB770+10,10)-1,"%"),"")</f>
        <v/>
      </c>
      <c r="AE770" t="str">
        <f aca="true" t="shared" si="38" ref="AE770:AE833">IF(ISBLANK(AD770),"",IF(Z770="Decrease",-AD770,AD770))</f>
        <v/>
      </c>
      <c r="BA770" s="10">
        <v>46.15283</v>
      </c>
      <c r="BB770">
        <v>0</v>
      </c>
    </row>
    <row r="771" spans="1:54" ht="15">
      <c r="A771">
        <v>11600770258</v>
      </c>
      <c r="B771" t="s">
        <v>1471</v>
      </c>
      <c r="C771" t="s">
        <v>1461</v>
      </c>
      <c r="E771" t="s">
        <v>1216</v>
      </c>
      <c r="F771" t="s">
        <v>117</v>
      </c>
      <c r="G771">
        <v>0</v>
      </c>
      <c r="H771" t="s">
        <v>1497</v>
      </c>
      <c r="I771">
        <v>1</v>
      </c>
      <c r="J771">
        <v>1</v>
      </c>
      <c r="K771">
        <v>0</v>
      </c>
      <c r="L771" t="s">
        <v>1499</v>
      </c>
      <c r="M771">
        <f>_xlfn.IFNA(VLOOKUP(L771,'Lookup Tables'!$A$2:$B$8,2,FALSE),"")</f>
        <v>15</v>
      </c>
      <c r="N771" t="s">
        <v>1487</v>
      </c>
      <c r="AB771" s="10">
        <f t="shared" si="36"/>
        <v>0</v>
      </c>
      <c r="AC771" s="10" t="str">
        <f t="shared" si="37"/>
        <v>0 - 9%</v>
      </c>
      <c r="AE771" t="str">
        <f t="shared" si="38"/>
        <v/>
      </c>
      <c r="AK771" t="s">
        <v>1478</v>
      </c>
      <c r="AM771" t="s">
        <v>1197</v>
      </c>
      <c r="AN771" t="s">
        <v>1197</v>
      </c>
      <c r="AY771" t="s">
        <v>1487</v>
      </c>
      <c r="BA771" s="10">
        <v>22.60273973</v>
      </c>
      <c r="BB771">
        <v>0</v>
      </c>
    </row>
    <row r="772" spans="1:54" ht="15">
      <c r="A772">
        <v>11600787257</v>
      </c>
      <c r="B772" t="s">
        <v>1471</v>
      </c>
      <c r="C772" t="s">
        <v>1461</v>
      </c>
      <c r="E772" t="s">
        <v>1216</v>
      </c>
      <c r="F772" t="s">
        <v>117</v>
      </c>
      <c r="G772">
        <v>6</v>
      </c>
      <c r="H772" t="s">
        <v>1491</v>
      </c>
      <c r="I772">
        <v>3</v>
      </c>
      <c r="J772">
        <v>2</v>
      </c>
      <c r="K772">
        <v>0</v>
      </c>
      <c r="L772" t="s">
        <v>1499</v>
      </c>
      <c r="M772">
        <f>_xlfn.IFNA(VLOOKUP(L772,'Lookup Tables'!$A$2:$B$8,2,FALSE),"")</f>
        <v>15</v>
      </c>
      <c r="N772" t="s">
        <v>1487</v>
      </c>
      <c r="AB772" s="10">
        <f t="shared" si="36"/>
        <v>0</v>
      </c>
      <c r="AC772" s="10" t="str">
        <f t="shared" si="37"/>
        <v>0 - 9%</v>
      </c>
      <c r="AE772" t="str">
        <f t="shared" si="38"/>
        <v/>
      </c>
      <c r="AF772" t="s">
        <v>1228</v>
      </c>
      <c r="AH772" t="s">
        <v>1489</v>
      </c>
      <c r="AM772" t="s">
        <v>1197</v>
      </c>
      <c r="AN772" t="s">
        <v>1197</v>
      </c>
      <c r="AY772" t="s">
        <v>1487</v>
      </c>
      <c r="BA772" s="10">
        <v>11.66666667</v>
      </c>
      <c r="BB772">
        <v>0</v>
      </c>
    </row>
    <row r="773" spans="1:54" ht="15">
      <c r="A773">
        <v>11600800475</v>
      </c>
      <c r="B773" t="s">
        <v>1471</v>
      </c>
      <c r="C773" t="s">
        <v>1461</v>
      </c>
      <c r="E773" t="s">
        <v>1216</v>
      </c>
      <c r="F773" t="s">
        <v>117</v>
      </c>
      <c r="G773">
        <v>4</v>
      </c>
      <c r="H773" t="s">
        <v>1491</v>
      </c>
      <c r="I773">
        <v>2</v>
      </c>
      <c r="J773">
        <v>0</v>
      </c>
      <c r="K773">
        <v>0</v>
      </c>
      <c r="L773" t="s">
        <v>1474</v>
      </c>
      <c r="M773">
        <f>_xlfn.IFNA(VLOOKUP(L773,'Lookup Tables'!$A$2:$B$8,2,FALSE),"")</f>
        <v>9</v>
      </c>
      <c r="N773" t="s">
        <v>1197</v>
      </c>
      <c r="AB773" s="10">
        <f t="shared" si="36"/>
        <v>0</v>
      </c>
      <c r="AC773" s="10" t="str">
        <f t="shared" si="37"/>
        <v>0 - 9%</v>
      </c>
      <c r="AE773" t="str">
        <f t="shared" si="38"/>
        <v/>
      </c>
      <c r="AF773" t="s">
        <v>1228</v>
      </c>
      <c r="AH773" t="s">
        <v>1489</v>
      </c>
      <c r="AM773" t="s">
        <v>1197</v>
      </c>
      <c r="AN773" t="s">
        <v>1197</v>
      </c>
      <c r="AS773" t="s">
        <v>1505</v>
      </c>
      <c r="BA773" s="10">
        <v>14.16666667</v>
      </c>
      <c r="BB773">
        <v>0</v>
      </c>
    </row>
    <row r="774" spans="1:54" ht="15">
      <c r="A774">
        <v>11600821058</v>
      </c>
      <c r="B774" t="s">
        <v>1471</v>
      </c>
      <c r="C774" t="s">
        <v>1504</v>
      </c>
      <c r="E774" t="s">
        <v>1472</v>
      </c>
      <c r="F774" t="s">
        <v>129</v>
      </c>
      <c r="G774">
        <v>0</v>
      </c>
      <c r="H774" t="s">
        <v>1497</v>
      </c>
      <c r="I774">
        <v>1</v>
      </c>
      <c r="J774">
        <v>1</v>
      </c>
      <c r="K774">
        <v>0</v>
      </c>
      <c r="L774" t="s">
        <v>1488</v>
      </c>
      <c r="M774" t="str">
        <f>_xlfn.IFNA(VLOOKUP(L774,'Lookup Tables'!$A$2:$B$8,2,FALSE),"")</f>
        <v/>
      </c>
      <c r="N774" t="s">
        <v>1228</v>
      </c>
      <c r="S774" t="s">
        <v>1476</v>
      </c>
      <c r="V774" t="s">
        <v>1469</v>
      </c>
      <c r="Z774" t="s">
        <v>1523</v>
      </c>
      <c r="AA774">
        <v>0</v>
      </c>
      <c r="AB774" s="10">
        <f t="shared" si="36"/>
        <v>0</v>
      </c>
      <c r="AC774" s="10" t="str">
        <f t="shared" si="37"/>
        <v>0 - 9%</v>
      </c>
      <c r="AD774">
        <v>0</v>
      </c>
      <c r="AE774">
        <f t="shared" si="38"/>
        <v>0</v>
      </c>
      <c r="AF774" t="s">
        <v>1228</v>
      </c>
      <c r="AH774" t="s">
        <v>1489</v>
      </c>
      <c r="AM774" t="s">
        <v>1197</v>
      </c>
      <c r="AN774" t="s">
        <v>1197</v>
      </c>
      <c r="AY774" t="s">
        <v>1487</v>
      </c>
      <c r="BB774">
        <v>0</v>
      </c>
    </row>
    <row r="775" spans="1:54" ht="15">
      <c r="A775">
        <v>11600837712</v>
      </c>
      <c r="B775" t="s">
        <v>1471</v>
      </c>
      <c r="C775" t="s">
        <v>1504</v>
      </c>
      <c r="E775" t="s">
        <v>1472</v>
      </c>
      <c r="F775" t="s">
        <v>129</v>
      </c>
      <c r="G775">
        <v>0</v>
      </c>
      <c r="H775" t="s">
        <v>1497</v>
      </c>
      <c r="I775">
        <v>1</v>
      </c>
      <c r="J775">
        <v>0</v>
      </c>
      <c r="K775">
        <v>0</v>
      </c>
      <c r="L775" t="s">
        <v>1478</v>
      </c>
      <c r="M775" t="str">
        <f>_xlfn.IFNA(VLOOKUP(L775,'Lookup Tables'!$A$2:$B$8,2,FALSE),"")</f>
        <v/>
      </c>
      <c r="N775" t="s">
        <v>1197</v>
      </c>
      <c r="AB775" s="10">
        <f t="shared" si="36"/>
        <v>0</v>
      </c>
      <c r="AC775" s="10" t="str">
        <f t="shared" si="37"/>
        <v>0 - 9%</v>
      </c>
      <c r="AE775" t="str">
        <f t="shared" si="38"/>
        <v/>
      </c>
      <c r="AF775" t="s">
        <v>1228</v>
      </c>
      <c r="AH775" t="s">
        <v>1489</v>
      </c>
      <c r="AM775" t="s">
        <v>1197</v>
      </c>
      <c r="AN775" t="s">
        <v>1197</v>
      </c>
      <c r="AY775" t="s">
        <v>1487</v>
      </c>
      <c r="BB775">
        <v>0</v>
      </c>
    </row>
    <row r="776" spans="1:54" ht="15">
      <c r="A776">
        <v>11600843483</v>
      </c>
      <c r="B776" t="s">
        <v>1548</v>
      </c>
      <c r="C776" t="s">
        <v>1461</v>
      </c>
      <c r="E776" t="s">
        <v>1472</v>
      </c>
      <c r="F776" t="s">
        <v>117</v>
      </c>
      <c r="G776">
        <v>30</v>
      </c>
      <c r="H776" t="s">
        <v>1463</v>
      </c>
      <c r="I776">
        <v>2</v>
      </c>
      <c r="J776">
        <v>0</v>
      </c>
      <c r="K776">
        <v>1</v>
      </c>
      <c r="L776" t="s">
        <v>1550</v>
      </c>
      <c r="M776">
        <f>_xlfn.IFNA(VLOOKUP(L776,'Lookup Tables'!$A$2:$B$8,2,FALSE),"")</f>
        <v>0</v>
      </c>
      <c r="N776" t="s">
        <v>1228</v>
      </c>
      <c r="V776" t="s">
        <v>1469</v>
      </c>
      <c r="Z776" t="s">
        <v>1470</v>
      </c>
      <c r="AB776" s="10" t="str">
        <f t="shared" si="36"/>
        <v/>
      </c>
      <c r="AC776" s="10" t="str">
        <f t="shared" si="37"/>
        <v/>
      </c>
      <c r="AD776">
        <v>7000</v>
      </c>
      <c r="AE776">
        <f t="shared" si="38"/>
        <v>7000</v>
      </c>
      <c r="AF776" t="s">
        <v>1228</v>
      </c>
      <c r="AG776" t="s">
        <v>1485</v>
      </c>
      <c r="AH776" t="s">
        <v>1489</v>
      </c>
      <c r="AM776" t="s">
        <v>1197</v>
      </c>
      <c r="AN776" t="s">
        <v>1197</v>
      </c>
      <c r="AR776" t="s">
        <v>1479</v>
      </c>
      <c r="BA776" s="10">
        <v>11.66666667</v>
      </c>
      <c r="BB776">
        <v>0</v>
      </c>
    </row>
    <row r="777" spans="1:54" ht="15">
      <c r="A777">
        <v>11600844971</v>
      </c>
      <c r="B777" t="s">
        <v>1490</v>
      </c>
      <c r="C777" t="s">
        <v>1461</v>
      </c>
      <c r="E777" t="s">
        <v>1472</v>
      </c>
      <c r="F777" t="s">
        <v>122</v>
      </c>
      <c r="I777">
        <v>1</v>
      </c>
      <c r="J777">
        <v>1</v>
      </c>
      <c r="K777">
        <v>0</v>
      </c>
      <c r="L777" t="s">
        <v>1488</v>
      </c>
      <c r="M777" t="str">
        <f>_xlfn.IFNA(VLOOKUP(L777,'Lookup Tables'!$A$2:$B$8,2,FALSE),"")</f>
        <v/>
      </c>
      <c r="N777" t="s">
        <v>1487</v>
      </c>
      <c r="AB777" s="10">
        <f t="shared" si="36"/>
        <v>0</v>
      </c>
      <c r="AC777" s="10" t="str">
        <f t="shared" si="37"/>
        <v>0 - 9%</v>
      </c>
      <c r="AE777" t="str">
        <f t="shared" si="38"/>
        <v/>
      </c>
      <c r="AF777" t="s">
        <v>1228</v>
      </c>
      <c r="AH777" t="s">
        <v>1489</v>
      </c>
      <c r="AM777" t="s">
        <v>1197</v>
      </c>
      <c r="AN777" t="s">
        <v>1197</v>
      </c>
      <c r="AY777" t="s">
        <v>1487</v>
      </c>
      <c r="BA777" s="10">
        <v>22.86212914</v>
      </c>
      <c r="BB777">
        <v>0</v>
      </c>
    </row>
    <row r="778" spans="1:54" ht="15">
      <c r="A778">
        <v>11600848612</v>
      </c>
      <c r="B778" t="s">
        <v>1471</v>
      </c>
      <c r="C778" t="s">
        <v>1461</v>
      </c>
      <c r="E778" t="s">
        <v>1472</v>
      </c>
      <c r="F778" t="s">
        <v>129</v>
      </c>
      <c r="G778">
        <v>7</v>
      </c>
      <c r="H778" t="s">
        <v>1491</v>
      </c>
      <c r="I778">
        <v>2</v>
      </c>
      <c r="J778">
        <v>1</v>
      </c>
      <c r="K778">
        <v>0</v>
      </c>
      <c r="L778" t="s">
        <v>1488</v>
      </c>
      <c r="M778" t="str">
        <f>_xlfn.IFNA(VLOOKUP(L778,'Lookup Tables'!$A$2:$B$8,2,FALSE),"")</f>
        <v/>
      </c>
      <c r="N778" t="s">
        <v>1487</v>
      </c>
      <c r="AB778" s="10">
        <f t="shared" si="36"/>
        <v>0</v>
      </c>
      <c r="AC778" s="10" t="str">
        <f t="shared" si="37"/>
        <v>0 - 9%</v>
      </c>
      <c r="AE778" t="str">
        <f t="shared" si="38"/>
        <v/>
      </c>
      <c r="AF778" t="s">
        <v>1228</v>
      </c>
      <c r="AH778" t="s">
        <v>1489</v>
      </c>
      <c r="AM778" t="s">
        <v>1197</v>
      </c>
      <c r="AN778" t="s">
        <v>1197</v>
      </c>
      <c r="AY778" t="s">
        <v>1487</v>
      </c>
      <c r="BA778" s="10">
        <v>9.633559358</v>
      </c>
      <c r="BB778">
        <v>0</v>
      </c>
    </row>
    <row r="779" spans="1:54" ht="15">
      <c r="A779">
        <v>11600856738</v>
      </c>
      <c r="B779" t="s">
        <v>1471</v>
      </c>
      <c r="C779" t="s">
        <v>1461</v>
      </c>
      <c r="E779" t="s">
        <v>1472</v>
      </c>
      <c r="F779" t="s">
        <v>129</v>
      </c>
      <c r="G779">
        <v>0</v>
      </c>
      <c r="H779" t="s">
        <v>1497</v>
      </c>
      <c r="I779">
        <v>0</v>
      </c>
      <c r="J779">
        <v>1</v>
      </c>
      <c r="K779">
        <v>0</v>
      </c>
      <c r="L779" t="s">
        <v>1499</v>
      </c>
      <c r="M779">
        <f>_xlfn.IFNA(VLOOKUP(L779,'Lookup Tables'!$A$2:$B$8,2,FALSE),"")</f>
        <v>15</v>
      </c>
      <c r="N779" t="s">
        <v>1197</v>
      </c>
      <c r="AB779" s="10">
        <f t="shared" si="36"/>
        <v>0</v>
      </c>
      <c r="AC779" s="10" t="str">
        <f t="shared" si="37"/>
        <v>0 - 9%</v>
      </c>
      <c r="AE779" t="str">
        <f t="shared" si="38"/>
        <v/>
      </c>
      <c r="AF779" t="s">
        <v>1228</v>
      </c>
      <c r="AH779" t="s">
        <v>1489</v>
      </c>
      <c r="AM779" t="s">
        <v>1197</v>
      </c>
      <c r="AN779" t="s">
        <v>1197</v>
      </c>
      <c r="AY779" t="s">
        <v>1487</v>
      </c>
      <c r="BA779" s="10">
        <v>18.43217451</v>
      </c>
      <c r="BB779">
        <v>0</v>
      </c>
    </row>
    <row r="780" spans="1:54" ht="15">
      <c r="A780">
        <v>11600865438</v>
      </c>
      <c r="B780" t="s">
        <v>1471</v>
      </c>
      <c r="C780" t="s">
        <v>1461</v>
      </c>
      <c r="E780" t="s">
        <v>1472</v>
      </c>
      <c r="F780" t="s">
        <v>129</v>
      </c>
      <c r="G780">
        <v>0</v>
      </c>
      <c r="H780" t="s">
        <v>1497</v>
      </c>
      <c r="I780">
        <v>0</v>
      </c>
      <c r="J780">
        <v>1</v>
      </c>
      <c r="K780">
        <v>0</v>
      </c>
      <c r="L780" t="s">
        <v>1488</v>
      </c>
      <c r="M780" t="str">
        <f>_xlfn.IFNA(VLOOKUP(L780,'Lookup Tables'!$A$2:$B$8,2,FALSE),"")</f>
        <v/>
      </c>
      <c r="N780" t="s">
        <v>1487</v>
      </c>
      <c r="AB780" s="10">
        <f t="shared" si="36"/>
        <v>0</v>
      </c>
      <c r="AC780" s="10" t="str">
        <f t="shared" si="37"/>
        <v>0 - 9%</v>
      </c>
      <c r="AE780" t="str">
        <f t="shared" si="38"/>
        <v/>
      </c>
      <c r="AF780" t="s">
        <v>1228</v>
      </c>
      <c r="AH780" t="s">
        <v>1489</v>
      </c>
      <c r="AM780" t="s">
        <v>1197</v>
      </c>
      <c r="AN780" t="s">
        <v>1197</v>
      </c>
      <c r="AY780" t="s">
        <v>1487</v>
      </c>
      <c r="BA780" s="10">
        <v>20.15767791</v>
      </c>
      <c r="BB780">
        <v>0</v>
      </c>
    </row>
    <row r="781" spans="1:54" ht="15">
      <c r="A781">
        <v>11600866588</v>
      </c>
      <c r="B781" t="s">
        <v>1471</v>
      </c>
      <c r="C781" t="s">
        <v>1461</v>
      </c>
      <c r="E781" t="s">
        <v>1472</v>
      </c>
      <c r="F781" t="s">
        <v>117</v>
      </c>
      <c r="G781">
        <v>0</v>
      </c>
      <c r="H781" t="s">
        <v>1497</v>
      </c>
      <c r="I781">
        <v>1</v>
      </c>
      <c r="J781">
        <v>0</v>
      </c>
      <c r="K781">
        <v>0</v>
      </c>
      <c r="L781" t="s">
        <v>1499</v>
      </c>
      <c r="M781">
        <f>_xlfn.IFNA(VLOOKUP(L781,'Lookup Tables'!$A$2:$B$8,2,FALSE),"")</f>
        <v>15</v>
      </c>
      <c r="N781" t="s">
        <v>1197</v>
      </c>
      <c r="AB781" s="10">
        <f t="shared" si="36"/>
        <v>0</v>
      </c>
      <c r="AC781" s="10" t="str">
        <f t="shared" si="37"/>
        <v>0 - 9%</v>
      </c>
      <c r="AE781" t="str">
        <f t="shared" si="38"/>
        <v/>
      </c>
      <c r="AF781" t="s">
        <v>1228</v>
      </c>
      <c r="AH781" t="s">
        <v>1489</v>
      </c>
      <c r="AM781" t="s">
        <v>1197</v>
      </c>
      <c r="AN781" t="s">
        <v>1197</v>
      </c>
      <c r="AY781" t="s">
        <v>1487</v>
      </c>
      <c r="BA781" s="10">
        <v>18.387526</v>
      </c>
      <c r="BB781">
        <v>0</v>
      </c>
    </row>
    <row r="782" spans="1:54" ht="15">
      <c r="A782">
        <v>11600873755</v>
      </c>
      <c r="B782" t="s">
        <v>1490</v>
      </c>
      <c r="C782" t="s">
        <v>1461</v>
      </c>
      <c r="E782" t="s">
        <v>1472</v>
      </c>
      <c r="F782" t="s">
        <v>117</v>
      </c>
      <c r="I782">
        <v>1</v>
      </c>
      <c r="J782">
        <v>0</v>
      </c>
      <c r="K782">
        <v>1</v>
      </c>
      <c r="L782" t="s">
        <v>1499</v>
      </c>
      <c r="M782">
        <f>_xlfn.IFNA(VLOOKUP(L782,'Lookup Tables'!$A$2:$B$8,2,FALSE),"")</f>
        <v>15</v>
      </c>
      <c r="N782" t="s">
        <v>1197</v>
      </c>
      <c r="AB782" s="10">
        <f t="shared" si="36"/>
        <v>0</v>
      </c>
      <c r="AC782" s="10" t="str">
        <f t="shared" si="37"/>
        <v>0 - 9%</v>
      </c>
      <c r="AE782" t="str">
        <f t="shared" si="38"/>
        <v/>
      </c>
      <c r="AF782" t="s">
        <v>1228</v>
      </c>
      <c r="AL782" t="s">
        <v>1515</v>
      </c>
      <c r="AM782" t="s">
        <v>1197</v>
      </c>
      <c r="AN782" t="s">
        <v>1197</v>
      </c>
      <c r="AY782" t="s">
        <v>1487</v>
      </c>
      <c r="BA782" s="10">
        <v>46.15606104</v>
      </c>
      <c r="BB782">
        <v>0</v>
      </c>
    </row>
    <row r="783" spans="1:54" ht="15">
      <c r="A783">
        <v>11600874331</v>
      </c>
      <c r="B783" t="s">
        <v>1471</v>
      </c>
      <c r="C783" t="s">
        <v>1461</v>
      </c>
      <c r="E783" t="s">
        <v>1216</v>
      </c>
      <c r="F783" t="s">
        <v>129</v>
      </c>
      <c r="G783">
        <v>0</v>
      </c>
      <c r="H783" t="s">
        <v>1497</v>
      </c>
      <c r="I783">
        <v>0</v>
      </c>
      <c r="J783">
        <v>2</v>
      </c>
      <c r="K783">
        <v>0</v>
      </c>
      <c r="L783" t="s">
        <v>1488</v>
      </c>
      <c r="M783" t="str">
        <f>_xlfn.IFNA(VLOOKUP(L783,'Lookup Tables'!$A$2:$B$8,2,FALSE),"")</f>
        <v/>
      </c>
      <c r="N783" t="s">
        <v>1197</v>
      </c>
      <c r="AB783" s="10">
        <f t="shared" si="36"/>
        <v>0</v>
      </c>
      <c r="AC783" s="10" t="str">
        <f t="shared" si="37"/>
        <v>0 - 9%</v>
      </c>
      <c r="AE783" t="str">
        <f t="shared" si="38"/>
        <v/>
      </c>
      <c r="AF783" t="s">
        <v>1228</v>
      </c>
      <c r="AH783" t="s">
        <v>1489</v>
      </c>
      <c r="AM783" t="s">
        <v>1197</v>
      </c>
      <c r="AN783" t="s">
        <v>1197</v>
      </c>
      <c r="AY783" t="s">
        <v>1487</v>
      </c>
      <c r="BA783" s="10">
        <v>3.36492</v>
      </c>
      <c r="BB783">
        <v>0</v>
      </c>
    </row>
    <row r="784" spans="1:54" ht="15">
      <c r="A784">
        <v>11600903556</v>
      </c>
      <c r="B784" t="s">
        <v>1637</v>
      </c>
      <c r="C784" t="s">
        <v>1461</v>
      </c>
      <c r="E784" t="s">
        <v>1216</v>
      </c>
      <c r="F784" t="s">
        <v>122</v>
      </c>
      <c r="G784">
        <v>25</v>
      </c>
      <c r="H784" t="s">
        <v>1463</v>
      </c>
      <c r="I784">
        <v>6</v>
      </c>
      <c r="J784">
        <v>0</v>
      </c>
      <c r="K784">
        <v>0</v>
      </c>
      <c r="L784" t="s">
        <v>1474</v>
      </c>
      <c r="M784">
        <f>_xlfn.IFNA(VLOOKUP(L784,'Lookup Tables'!$A$2:$B$8,2,FALSE),"")</f>
        <v>9</v>
      </c>
      <c r="N784" t="s">
        <v>1228</v>
      </c>
      <c r="S784" t="s">
        <v>1476</v>
      </c>
      <c r="T784" t="s">
        <v>1467</v>
      </c>
      <c r="U784" t="s">
        <v>1468</v>
      </c>
      <c r="Z784" t="s">
        <v>1477</v>
      </c>
      <c r="AB784" s="10" t="str">
        <f t="shared" si="36"/>
        <v/>
      </c>
      <c r="AC784" s="10" t="str">
        <f t="shared" si="37"/>
        <v/>
      </c>
      <c r="AE784" t="str">
        <f t="shared" si="38"/>
        <v/>
      </c>
      <c r="AF784" t="s">
        <v>1228</v>
      </c>
      <c r="AG784" t="s">
        <v>1485</v>
      </c>
      <c r="AH784" t="s">
        <v>1489</v>
      </c>
      <c r="AM784" t="s">
        <v>1197</v>
      </c>
      <c r="AN784" t="s">
        <v>1228</v>
      </c>
      <c r="AO784" t="s">
        <v>1538</v>
      </c>
      <c r="AP784" t="s">
        <v>1551</v>
      </c>
      <c r="AQ784" t="s">
        <v>1496</v>
      </c>
      <c r="AR784" t="s">
        <v>1479</v>
      </c>
      <c r="AV784" t="s">
        <v>1480</v>
      </c>
      <c r="AW784" t="s">
        <v>1511</v>
      </c>
      <c r="AX784" t="s">
        <v>1512</v>
      </c>
      <c r="BA784" s="10">
        <v>19.17808219</v>
      </c>
      <c r="BB784">
        <v>0</v>
      </c>
    </row>
    <row r="785" spans="1:54" ht="15">
      <c r="A785">
        <v>11600905426</v>
      </c>
      <c r="B785" t="s">
        <v>1593</v>
      </c>
      <c r="C785" t="s">
        <v>1461</v>
      </c>
      <c r="E785" t="s">
        <v>1472</v>
      </c>
      <c r="F785" t="s">
        <v>117</v>
      </c>
      <c r="G785">
        <v>1</v>
      </c>
      <c r="H785" t="s">
        <v>1491</v>
      </c>
      <c r="I785">
        <v>2</v>
      </c>
      <c r="J785">
        <v>0</v>
      </c>
      <c r="K785">
        <v>1</v>
      </c>
      <c r="L785" t="s">
        <v>1499</v>
      </c>
      <c r="M785">
        <f>_xlfn.IFNA(VLOOKUP(L785,'Lookup Tables'!$A$2:$B$8,2,FALSE),"")</f>
        <v>15</v>
      </c>
      <c r="N785" t="s">
        <v>1197</v>
      </c>
      <c r="AB785" s="10">
        <f t="shared" si="36"/>
        <v>0</v>
      </c>
      <c r="AC785" s="10" t="str">
        <f t="shared" si="37"/>
        <v>0 - 9%</v>
      </c>
      <c r="AE785" t="str">
        <f t="shared" si="38"/>
        <v/>
      </c>
      <c r="AK785" t="s">
        <v>1478</v>
      </c>
      <c r="AM785" t="s">
        <v>1502</v>
      </c>
      <c r="AN785" t="s">
        <v>1197</v>
      </c>
      <c r="AY785" t="s">
        <v>1487</v>
      </c>
      <c r="BA785" s="10">
        <v>29.3814433</v>
      </c>
      <c r="BB785">
        <v>0</v>
      </c>
    </row>
    <row r="786" spans="1:54" ht="15">
      <c r="A786">
        <v>11600906008</v>
      </c>
      <c r="B786" t="s">
        <v>1490</v>
      </c>
      <c r="C786" t="s">
        <v>1461</v>
      </c>
      <c r="E786" t="s">
        <v>1472</v>
      </c>
      <c r="F786" t="s">
        <v>117</v>
      </c>
      <c r="G786">
        <v>0</v>
      </c>
      <c r="H786" t="s">
        <v>1497</v>
      </c>
      <c r="I786">
        <v>2</v>
      </c>
      <c r="J786">
        <v>1</v>
      </c>
      <c r="K786">
        <v>0</v>
      </c>
      <c r="L786" t="s">
        <v>1488</v>
      </c>
      <c r="M786" t="str">
        <f>_xlfn.IFNA(VLOOKUP(L786,'Lookup Tables'!$A$2:$B$8,2,FALSE),"")</f>
        <v/>
      </c>
      <c r="N786" t="s">
        <v>1487</v>
      </c>
      <c r="AB786" s="10">
        <f t="shared" si="36"/>
        <v>0</v>
      </c>
      <c r="AC786" s="10" t="str">
        <f t="shared" si="37"/>
        <v>0 - 9%</v>
      </c>
      <c r="AE786" t="str">
        <f t="shared" si="38"/>
        <v/>
      </c>
      <c r="AF786" t="s">
        <v>1197</v>
      </c>
      <c r="AJ786" t="s">
        <v>1498</v>
      </c>
      <c r="AM786" t="s">
        <v>1502</v>
      </c>
      <c r="AN786" t="s">
        <v>1197</v>
      </c>
      <c r="AY786" t="s">
        <v>1487</v>
      </c>
      <c r="BA786" s="10">
        <v>45.7111835</v>
      </c>
      <c r="BB786">
        <v>0</v>
      </c>
    </row>
    <row r="787" spans="1:54" ht="15">
      <c r="A787">
        <v>11600913389</v>
      </c>
      <c r="B787" t="s">
        <v>1637</v>
      </c>
      <c r="C787" t="s">
        <v>1461</v>
      </c>
      <c r="E787" t="s">
        <v>1216</v>
      </c>
      <c r="G787">
        <v>75</v>
      </c>
      <c r="H787" t="s">
        <v>1540</v>
      </c>
      <c r="I787">
        <v>4</v>
      </c>
      <c r="J787">
        <v>0</v>
      </c>
      <c r="K787">
        <v>0</v>
      </c>
      <c r="L787" t="s">
        <v>1499</v>
      </c>
      <c r="M787">
        <f>_xlfn.IFNA(VLOOKUP(L787,'Lookup Tables'!$A$2:$B$8,2,FALSE),"")</f>
        <v>15</v>
      </c>
      <c r="N787" t="s">
        <v>1228</v>
      </c>
      <c r="T787" t="s">
        <v>1467</v>
      </c>
      <c r="U787" t="s">
        <v>1468</v>
      </c>
      <c r="Z787" t="s">
        <v>1477</v>
      </c>
      <c r="AB787" s="10" t="str">
        <f t="shared" si="36"/>
        <v/>
      </c>
      <c r="AC787" s="10" t="str">
        <f t="shared" si="37"/>
        <v/>
      </c>
      <c r="AE787" t="str">
        <f t="shared" si="38"/>
        <v/>
      </c>
      <c r="AF787" t="s">
        <v>1228</v>
      </c>
      <c r="AG787" t="s">
        <v>1485</v>
      </c>
      <c r="AH787" t="s">
        <v>1489</v>
      </c>
      <c r="AM787" t="s">
        <v>1197</v>
      </c>
      <c r="AN787" t="s">
        <v>1197</v>
      </c>
      <c r="AT787" t="s">
        <v>1510</v>
      </c>
      <c r="AX787" t="s">
        <v>1512</v>
      </c>
      <c r="BA787" s="10">
        <v>21.05263158</v>
      </c>
      <c r="BB787">
        <v>0</v>
      </c>
    </row>
    <row r="788" spans="1:54" ht="15">
      <c r="A788">
        <v>11600920605</v>
      </c>
      <c r="B788" t="s">
        <v>1608</v>
      </c>
      <c r="C788" t="s">
        <v>1461</v>
      </c>
      <c r="E788" t="s">
        <v>1216</v>
      </c>
      <c r="F788" t="s">
        <v>117</v>
      </c>
      <c r="G788">
        <v>36</v>
      </c>
      <c r="H788" t="s">
        <v>1493</v>
      </c>
      <c r="I788">
        <v>2</v>
      </c>
      <c r="J788">
        <v>4</v>
      </c>
      <c r="K788">
        <v>2</v>
      </c>
      <c r="L788" t="s">
        <v>1499</v>
      </c>
      <c r="M788">
        <f>_xlfn.IFNA(VLOOKUP(L788,'Lookup Tables'!$A$2:$B$8,2,FALSE),"")</f>
        <v>15</v>
      </c>
      <c r="N788" t="s">
        <v>1197</v>
      </c>
      <c r="AB788" s="10">
        <f t="shared" si="36"/>
        <v>0</v>
      </c>
      <c r="AC788" s="10" t="str">
        <f t="shared" si="37"/>
        <v>0 - 9%</v>
      </c>
      <c r="AE788" t="str">
        <f t="shared" si="38"/>
        <v/>
      </c>
      <c r="BA788" s="10">
        <v>16.087308</v>
      </c>
      <c r="BB788">
        <v>0</v>
      </c>
    </row>
    <row r="789" spans="1:54" ht="15">
      <c r="A789">
        <v>11600923657</v>
      </c>
      <c r="B789" t="s">
        <v>1548</v>
      </c>
      <c r="C789" t="s">
        <v>1461</v>
      </c>
      <c r="E789" t="s">
        <v>1216</v>
      </c>
      <c r="F789" t="s">
        <v>117</v>
      </c>
      <c r="G789">
        <v>0</v>
      </c>
      <c r="H789" t="s">
        <v>1497</v>
      </c>
      <c r="I789">
        <v>2</v>
      </c>
      <c r="J789">
        <v>1</v>
      </c>
      <c r="K789">
        <v>0</v>
      </c>
      <c r="L789" t="s">
        <v>1488</v>
      </c>
      <c r="M789" t="str">
        <f>_xlfn.IFNA(VLOOKUP(L789,'Lookup Tables'!$A$2:$B$8,2,FALSE),"")</f>
        <v/>
      </c>
      <c r="N789" t="s">
        <v>1197</v>
      </c>
      <c r="AB789" s="10">
        <f t="shared" si="36"/>
        <v>0</v>
      </c>
      <c r="AC789" s="10" t="str">
        <f t="shared" si="37"/>
        <v>0 - 9%</v>
      </c>
      <c r="AE789" t="str">
        <f t="shared" si="38"/>
        <v/>
      </c>
      <c r="AF789" t="s">
        <v>1228</v>
      </c>
      <c r="AH789" t="s">
        <v>1489</v>
      </c>
      <c r="AM789" t="s">
        <v>1197</v>
      </c>
      <c r="AN789" t="s">
        <v>1197</v>
      </c>
      <c r="AY789" t="s">
        <v>1487</v>
      </c>
      <c r="BA789" s="10">
        <v>8.450704225</v>
      </c>
      <c r="BB789">
        <v>0</v>
      </c>
    </row>
    <row r="790" spans="1:54" ht="15">
      <c r="A790">
        <v>11600934476</v>
      </c>
      <c r="B790" t="s">
        <v>1481</v>
      </c>
      <c r="C790" t="s">
        <v>1461</v>
      </c>
      <c r="E790" t="s">
        <v>1216</v>
      </c>
      <c r="F790" t="s">
        <v>117</v>
      </c>
      <c r="G790">
        <v>30</v>
      </c>
      <c r="H790" t="s">
        <v>1463</v>
      </c>
      <c r="I790">
        <v>4</v>
      </c>
      <c r="J790">
        <v>1</v>
      </c>
      <c r="K790">
        <v>0</v>
      </c>
      <c r="L790" t="s">
        <v>1474</v>
      </c>
      <c r="M790">
        <f>_xlfn.IFNA(VLOOKUP(L790,'Lookup Tables'!$A$2:$B$8,2,FALSE),"")</f>
        <v>9</v>
      </c>
      <c r="N790" t="s">
        <v>1487</v>
      </c>
      <c r="AB790" s="10">
        <f t="shared" si="36"/>
        <v>0</v>
      </c>
      <c r="AC790" s="10" t="str">
        <f t="shared" si="37"/>
        <v>0 - 9%</v>
      </c>
      <c r="AE790" t="str">
        <f t="shared" si="38"/>
        <v/>
      </c>
      <c r="AF790" t="s">
        <v>1228</v>
      </c>
      <c r="AH790" t="s">
        <v>1489</v>
      </c>
      <c r="AM790" t="s">
        <v>1197</v>
      </c>
      <c r="AN790" t="s">
        <v>1197</v>
      </c>
      <c r="AP790" t="s">
        <v>1526</v>
      </c>
      <c r="AY790" t="s">
        <v>1487</v>
      </c>
      <c r="BA790" s="10">
        <v>25.42857143</v>
      </c>
      <c r="BB790">
        <v>0</v>
      </c>
    </row>
    <row r="791" spans="1:54" ht="15">
      <c r="A791">
        <v>11600949281</v>
      </c>
      <c r="B791" t="s">
        <v>1490</v>
      </c>
      <c r="C791" t="s">
        <v>1461</v>
      </c>
      <c r="E791" t="s">
        <v>1216</v>
      </c>
      <c r="F791" t="s">
        <v>117</v>
      </c>
      <c r="G791">
        <v>0</v>
      </c>
      <c r="H791" t="s">
        <v>1497</v>
      </c>
      <c r="I791">
        <v>2</v>
      </c>
      <c r="J791">
        <v>1</v>
      </c>
      <c r="K791">
        <v>0</v>
      </c>
      <c r="L791" t="s">
        <v>1478</v>
      </c>
      <c r="M791" t="str">
        <f>_xlfn.IFNA(VLOOKUP(L791,'Lookup Tables'!$A$2:$B$8,2,FALSE),"")</f>
        <v/>
      </c>
      <c r="N791" t="s">
        <v>1197</v>
      </c>
      <c r="AB791" s="10">
        <f t="shared" si="36"/>
        <v>0</v>
      </c>
      <c r="AC791" s="10" t="str">
        <f t="shared" si="37"/>
        <v>0 - 9%</v>
      </c>
      <c r="AE791" t="str">
        <f t="shared" si="38"/>
        <v/>
      </c>
      <c r="AF791" t="s">
        <v>1228</v>
      </c>
      <c r="AH791" t="s">
        <v>1489</v>
      </c>
      <c r="AM791" t="s">
        <v>1197</v>
      </c>
      <c r="AN791" t="s">
        <v>1197</v>
      </c>
      <c r="AY791" t="s">
        <v>1487</v>
      </c>
      <c r="BA791" s="10">
        <v>53.06704708</v>
      </c>
      <c r="BB791">
        <v>0</v>
      </c>
    </row>
    <row r="792" spans="1:54" ht="15">
      <c r="A792">
        <v>11600954895</v>
      </c>
      <c r="B792" t="s">
        <v>1532</v>
      </c>
      <c r="C792" t="s">
        <v>1461</v>
      </c>
      <c r="E792" t="s">
        <v>1472</v>
      </c>
      <c r="F792" t="s">
        <v>117</v>
      </c>
      <c r="G792">
        <v>2</v>
      </c>
      <c r="H792" t="s">
        <v>1491</v>
      </c>
      <c r="I792">
        <v>4</v>
      </c>
      <c r="J792">
        <v>1</v>
      </c>
      <c r="K792">
        <v>0</v>
      </c>
      <c r="L792" t="s">
        <v>1488</v>
      </c>
      <c r="M792" t="str">
        <f>_xlfn.IFNA(VLOOKUP(L792,'Lookup Tables'!$A$2:$B$8,2,FALSE),"")</f>
        <v/>
      </c>
      <c r="N792" t="s">
        <v>1197</v>
      </c>
      <c r="AB792" s="10">
        <f t="shared" si="36"/>
        <v>0</v>
      </c>
      <c r="AC792" s="10" t="str">
        <f t="shared" si="37"/>
        <v>0 - 9%</v>
      </c>
      <c r="AE792" t="str">
        <f t="shared" si="38"/>
        <v/>
      </c>
      <c r="AF792" t="s">
        <v>1228</v>
      </c>
      <c r="AH792" t="s">
        <v>1489</v>
      </c>
      <c r="AM792" t="s">
        <v>1197</v>
      </c>
      <c r="AN792" t="s">
        <v>1197</v>
      </c>
      <c r="AY792" t="s">
        <v>1487</v>
      </c>
      <c r="BA792" s="10">
        <v>29.57938</v>
      </c>
      <c r="BB792">
        <v>0</v>
      </c>
    </row>
    <row r="793" spans="1:54" ht="15">
      <c r="A793">
        <v>11600960563</v>
      </c>
      <c r="B793" t="s">
        <v>1559</v>
      </c>
      <c r="C793" t="s">
        <v>1461</v>
      </c>
      <c r="E793" t="s">
        <v>1472</v>
      </c>
      <c r="G793">
        <v>0</v>
      </c>
      <c r="H793" t="s">
        <v>1497</v>
      </c>
      <c r="I793">
        <v>1</v>
      </c>
      <c r="J793">
        <v>0</v>
      </c>
      <c r="K793">
        <v>1</v>
      </c>
      <c r="L793" t="s">
        <v>1499</v>
      </c>
      <c r="M793">
        <f>_xlfn.IFNA(VLOOKUP(L793,'Lookup Tables'!$A$2:$B$8,2,FALSE),"")</f>
        <v>15</v>
      </c>
      <c r="N793" t="s">
        <v>1197</v>
      </c>
      <c r="AB793" s="10">
        <f t="shared" si="36"/>
        <v>0</v>
      </c>
      <c r="AC793" s="10" t="str">
        <f t="shared" si="37"/>
        <v>0 - 9%</v>
      </c>
      <c r="AE793" t="str">
        <f t="shared" si="38"/>
        <v/>
      </c>
      <c r="AF793" t="s">
        <v>1197</v>
      </c>
      <c r="AJ793" t="s">
        <v>1498</v>
      </c>
      <c r="AM793" t="s">
        <v>1197</v>
      </c>
      <c r="AN793" t="s">
        <v>1197</v>
      </c>
      <c r="AY793" t="s">
        <v>1487</v>
      </c>
      <c r="BA793" s="10">
        <v>29.08587258</v>
      </c>
      <c r="BB793">
        <v>0</v>
      </c>
    </row>
    <row r="794" spans="1:54" ht="15">
      <c r="A794">
        <v>11600963505</v>
      </c>
      <c r="B794" t="s">
        <v>1490</v>
      </c>
      <c r="C794" t="s">
        <v>1461</v>
      </c>
      <c r="E794" t="s">
        <v>1216</v>
      </c>
      <c r="F794" t="s">
        <v>117</v>
      </c>
      <c r="I794">
        <v>3</v>
      </c>
      <c r="J794">
        <v>1</v>
      </c>
      <c r="K794">
        <v>0</v>
      </c>
      <c r="L794" t="s">
        <v>1488</v>
      </c>
      <c r="M794" t="str">
        <f>_xlfn.IFNA(VLOOKUP(L794,'Lookup Tables'!$A$2:$B$8,2,FALSE),"")</f>
        <v/>
      </c>
      <c r="N794" t="s">
        <v>1487</v>
      </c>
      <c r="AB794" s="10">
        <f t="shared" si="36"/>
        <v>0</v>
      </c>
      <c r="AC794" s="10" t="str">
        <f t="shared" si="37"/>
        <v>0 - 9%</v>
      </c>
      <c r="AE794" t="str">
        <f t="shared" si="38"/>
        <v/>
      </c>
      <c r="AF794" t="s">
        <v>1197</v>
      </c>
      <c r="AJ794" t="s">
        <v>1498</v>
      </c>
      <c r="AM794" t="s">
        <v>1502</v>
      </c>
      <c r="AN794" t="s">
        <v>1197</v>
      </c>
      <c r="AY794" t="s">
        <v>1487</v>
      </c>
      <c r="BA794" s="10">
        <v>51.10683349</v>
      </c>
      <c r="BB794">
        <v>0</v>
      </c>
    </row>
    <row r="795" spans="1:54" ht="15">
      <c r="A795">
        <v>11600973980</v>
      </c>
      <c r="B795" t="s">
        <v>1481</v>
      </c>
      <c r="C795" t="s">
        <v>1461</v>
      </c>
      <c r="E795" t="s">
        <v>1216</v>
      </c>
      <c r="F795" t="s">
        <v>117</v>
      </c>
      <c r="G795">
        <v>15</v>
      </c>
      <c r="H795" t="s">
        <v>1482</v>
      </c>
      <c r="I795">
        <v>1</v>
      </c>
      <c r="J795">
        <v>1</v>
      </c>
      <c r="K795">
        <v>0</v>
      </c>
      <c r="L795" t="s">
        <v>1474</v>
      </c>
      <c r="M795">
        <f>_xlfn.IFNA(VLOOKUP(L795,'Lookup Tables'!$A$2:$B$8,2,FALSE),"")</f>
        <v>9</v>
      </c>
      <c r="N795" t="s">
        <v>1228</v>
      </c>
      <c r="W795" t="s">
        <v>1503</v>
      </c>
      <c r="Z795" t="s">
        <v>1477</v>
      </c>
      <c r="AA795">
        <v>2</v>
      </c>
      <c r="AB795" s="10">
        <f t="shared" si="36"/>
        <v>-2</v>
      </c>
      <c r="AC795" s="10" t="str">
        <f t="shared" si="37"/>
        <v>-10 - -1%</v>
      </c>
      <c r="AD795">
        <v>394.41</v>
      </c>
      <c r="AE795">
        <f t="shared" si="38"/>
        <v>-394.41</v>
      </c>
      <c r="AF795" t="s">
        <v>1228</v>
      </c>
      <c r="AI795" t="s">
        <v>1500</v>
      </c>
      <c r="AM795" t="s">
        <v>1197</v>
      </c>
      <c r="AN795" t="s">
        <v>1197</v>
      </c>
      <c r="AP795" t="s">
        <v>1495</v>
      </c>
      <c r="AY795" t="s">
        <v>1487</v>
      </c>
      <c r="BA795" s="10">
        <v>17.84037559</v>
      </c>
      <c r="BB795">
        <v>0</v>
      </c>
    </row>
    <row r="796" spans="1:54" ht="15">
      <c r="A796">
        <v>11600978524</v>
      </c>
      <c r="B796" t="s">
        <v>1490</v>
      </c>
      <c r="C796" t="s">
        <v>1461</v>
      </c>
      <c r="E796" t="s">
        <v>1472</v>
      </c>
      <c r="F796" t="s">
        <v>117</v>
      </c>
      <c r="G796">
        <v>0</v>
      </c>
      <c r="H796" t="s">
        <v>1497</v>
      </c>
      <c r="I796">
        <v>0</v>
      </c>
      <c r="J796">
        <v>1</v>
      </c>
      <c r="K796">
        <v>1</v>
      </c>
      <c r="L796" t="s">
        <v>1499</v>
      </c>
      <c r="M796">
        <f>_xlfn.IFNA(VLOOKUP(L796,'Lookup Tables'!$A$2:$B$8,2,FALSE),"")</f>
        <v>15</v>
      </c>
      <c r="N796" t="s">
        <v>1197</v>
      </c>
      <c r="AB796" s="10">
        <f t="shared" si="36"/>
        <v>0</v>
      </c>
      <c r="AC796" s="10" t="str">
        <f t="shared" si="37"/>
        <v>0 - 9%</v>
      </c>
      <c r="AE796" t="str">
        <f t="shared" si="38"/>
        <v/>
      </c>
      <c r="AF796" t="s">
        <v>1228</v>
      </c>
      <c r="AH796" t="s">
        <v>1489</v>
      </c>
      <c r="AM796" t="s">
        <v>1197</v>
      </c>
      <c r="AN796" t="s">
        <v>1197</v>
      </c>
      <c r="AY796" t="s">
        <v>1487</v>
      </c>
      <c r="BB796">
        <v>0</v>
      </c>
    </row>
    <row r="797" spans="1:54" ht="15">
      <c r="A797">
        <v>11601010087</v>
      </c>
      <c r="B797" t="s">
        <v>1581</v>
      </c>
      <c r="C797" t="s">
        <v>1461</v>
      </c>
      <c r="E797" t="s">
        <v>1472</v>
      </c>
      <c r="F797" t="s">
        <v>129</v>
      </c>
      <c r="I797">
        <v>0</v>
      </c>
      <c r="J797">
        <v>0</v>
      </c>
      <c r="K797">
        <v>3</v>
      </c>
      <c r="L797" t="s">
        <v>1499</v>
      </c>
      <c r="M797">
        <f>_xlfn.IFNA(VLOOKUP(L797,'Lookup Tables'!$A$2:$B$8,2,FALSE),"")</f>
        <v>15</v>
      </c>
      <c r="N797" t="s">
        <v>1487</v>
      </c>
      <c r="AB797" s="10">
        <f t="shared" si="36"/>
        <v>0</v>
      </c>
      <c r="AC797" s="10" t="str">
        <f t="shared" si="37"/>
        <v>0 - 9%</v>
      </c>
      <c r="AE797" t="str">
        <f t="shared" si="38"/>
        <v/>
      </c>
      <c r="AF797" t="s">
        <v>1228</v>
      </c>
      <c r="AI797" t="s">
        <v>1500</v>
      </c>
      <c r="AL797" t="s">
        <v>1525</v>
      </c>
      <c r="AM797" t="s">
        <v>1197</v>
      </c>
      <c r="AN797" t="s">
        <v>1197</v>
      </c>
      <c r="AV797" t="s">
        <v>1480</v>
      </c>
      <c r="AW797" t="s">
        <v>1511</v>
      </c>
      <c r="AZ797" t="s">
        <v>1645</v>
      </c>
      <c r="BA797" s="10">
        <v>13.52517986</v>
      </c>
      <c r="BB797">
        <v>0</v>
      </c>
    </row>
    <row r="798" spans="1:54" ht="15">
      <c r="A798">
        <v>11601022905</v>
      </c>
      <c r="B798" t="s">
        <v>1521</v>
      </c>
      <c r="C798" t="s">
        <v>1461</v>
      </c>
      <c r="E798" t="s">
        <v>1216</v>
      </c>
      <c r="F798" t="s">
        <v>129</v>
      </c>
      <c r="G798">
        <v>40</v>
      </c>
      <c r="H798" t="s">
        <v>1493</v>
      </c>
      <c r="I798">
        <v>0</v>
      </c>
      <c r="J798">
        <v>3</v>
      </c>
      <c r="K798">
        <v>0</v>
      </c>
      <c r="L798" t="s">
        <v>1499</v>
      </c>
      <c r="M798">
        <f>_xlfn.IFNA(VLOOKUP(L798,'Lookup Tables'!$A$2:$B$8,2,FALSE),"")</f>
        <v>15</v>
      </c>
      <c r="N798" t="s">
        <v>1197</v>
      </c>
      <c r="AB798" s="10">
        <f t="shared" si="36"/>
        <v>0</v>
      </c>
      <c r="AC798" s="10" t="str">
        <f t="shared" si="37"/>
        <v>0 - 9%</v>
      </c>
      <c r="AE798" t="str">
        <f t="shared" si="38"/>
        <v/>
      </c>
      <c r="AF798" t="s">
        <v>1197</v>
      </c>
      <c r="AJ798" t="s">
        <v>1498</v>
      </c>
      <c r="AM798" t="s">
        <v>1502</v>
      </c>
      <c r="AN798" t="s">
        <v>1197</v>
      </c>
      <c r="AZ798" t="s">
        <v>1495</v>
      </c>
      <c r="BA798" s="10">
        <v>20.63492063</v>
      </c>
      <c r="BB798">
        <v>0</v>
      </c>
    </row>
    <row r="799" spans="1:54" ht="15">
      <c r="A799">
        <v>11601062673</v>
      </c>
      <c r="B799" t="s">
        <v>1613</v>
      </c>
      <c r="C799" t="s">
        <v>1461</v>
      </c>
      <c r="E799" t="s">
        <v>1216</v>
      </c>
      <c r="F799" t="s">
        <v>129</v>
      </c>
      <c r="G799">
        <v>1</v>
      </c>
      <c r="H799" t="s">
        <v>1491</v>
      </c>
      <c r="I799">
        <v>0</v>
      </c>
      <c r="J799">
        <v>1</v>
      </c>
      <c r="K799">
        <v>1</v>
      </c>
      <c r="L799" t="s">
        <v>1483</v>
      </c>
      <c r="M799">
        <f>_xlfn.IFNA(VLOOKUP(L799,'Lookup Tables'!$A$2:$B$8,2,FALSE),"")</f>
        <v>4</v>
      </c>
      <c r="N799" t="s">
        <v>1228</v>
      </c>
      <c r="X799" t="s">
        <v>1530</v>
      </c>
      <c r="Z799" t="s">
        <v>1477</v>
      </c>
      <c r="AB799" s="10" t="str">
        <f t="shared" si="36"/>
        <v/>
      </c>
      <c r="AC799" s="10" t="str">
        <f t="shared" si="37"/>
        <v/>
      </c>
      <c r="AD799">
        <v>3000</v>
      </c>
      <c r="AE799">
        <f t="shared" si="38"/>
        <v>-3000</v>
      </c>
      <c r="AF799" t="s">
        <v>1228</v>
      </c>
      <c r="AG799" t="s">
        <v>1485</v>
      </c>
      <c r="AH799" t="s">
        <v>1489</v>
      </c>
      <c r="AI799" t="s">
        <v>1500</v>
      </c>
      <c r="AM799" t="s">
        <v>1197</v>
      </c>
      <c r="AN799" t="s">
        <v>1197</v>
      </c>
      <c r="AY799" t="s">
        <v>1487</v>
      </c>
      <c r="BA799" s="10">
        <v>10.61643836</v>
      </c>
      <c r="BB799">
        <v>0</v>
      </c>
    </row>
    <row r="800" spans="1:54" ht="15">
      <c r="A800">
        <v>11601079773</v>
      </c>
      <c r="B800" t="s">
        <v>1521</v>
      </c>
      <c r="C800" t="s">
        <v>1461</v>
      </c>
      <c r="E800" t="s">
        <v>1216</v>
      </c>
      <c r="F800" t="s">
        <v>117</v>
      </c>
      <c r="G800">
        <v>25</v>
      </c>
      <c r="H800" t="s">
        <v>1463</v>
      </c>
      <c r="I800">
        <v>6</v>
      </c>
      <c r="J800">
        <v>3</v>
      </c>
      <c r="K800">
        <v>0</v>
      </c>
      <c r="L800" t="s">
        <v>1499</v>
      </c>
      <c r="M800">
        <f>_xlfn.IFNA(VLOOKUP(L800,'Lookup Tables'!$A$2:$B$8,2,FALSE),"")</f>
        <v>15</v>
      </c>
      <c r="N800" t="s">
        <v>1197</v>
      </c>
      <c r="AB800" s="10">
        <f t="shared" si="36"/>
        <v>0</v>
      </c>
      <c r="AC800" s="10" t="str">
        <f t="shared" si="37"/>
        <v>0 - 9%</v>
      </c>
      <c r="AE800" t="str">
        <f t="shared" si="38"/>
        <v/>
      </c>
      <c r="AK800" t="s">
        <v>1478</v>
      </c>
      <c r="AM800" t="s">
        <v>1197</v>
      </c>
      <c r="AN800" t="s">
        <v>1197</v>
      </c>
      <c r="AZ800" t="s">
        <v>1495</v>
      </c>
      <c r="BA800" s="10">
        <v>56.03686636</v>
      </c>
      <c r="BB800">
        <v>0</v>
      </c>
    </row>
    <row r="801" spans="1:54" ht="15">
      <c r="A801">
        <v>11601095697</v>
      </c>
      <c r="B801" t="s">
        <v>1481</v>
      </c>
      <c r="C801" t="s">
        <v>1517</v>
      </c>
      <c r="E801" t="s">
        <v>1472</v>
      </c>
      <c r="F801" t="s">
        <v>117</v>
      </c>
      <c r="G801">
        <v>4</v>
      </c>
      <c r="H801" t="s">
        <v>1491</v>
      </c>
      <c r="I801">
        <v>0</v>
      </c>
      <c r="J801">
        <v>2</v>
      </c>
      <c r="K801">
        <v>2</v>
      </c>
      <c r="L801" t="s">
        <v>1488</v>
      </c>
      <c r="M801" t="str">
        <f>_xlfn.IFNA(VLOOKUP(L801,'Lookup Tables'!$A$2:$B$8,2,FALSE),"")</f>
        <v/>
      </c>
      <c r="N801" t="s">
        <v>1228</v>
      </c>
      <c r="S801" t="s">
        <v>1476</v>
      </c>
      <c r="U801" t="s">
        <v>1468</v>
      </c>
      <c r="Z801" t="s">
        <v>1477</v>
      </c>
      <c r="AB801" s="10" t="str">
        <f t="shared" si="36"/>
        <v/>
      </c>
      <c r="AC801" s="10" t="str">
        <f t="shared" si="37"/>
        <v/>
      </c>
      <c r="AD801">
        <v>1763.8</v>
      </c>
      <c r="AE801">
        <f t="shared" si="38"/>
        <v>-1763.8</v>
      </c>
      <c r="AF801" t="s">
        <v>1197</v>
      </c>
      <c r="AJ801" t="s">
        <v>1498</v>
      </c>
      <c r="AM801" t="s">
        <v>1502</v>
      </c>
      <c r="AN801" t="s">
        <v>1228</v>
      </c>
      <c r="AO801" t="s">
        <v>1494</v>
      </c>
      <c r="AW801" t="s">
        <v>1511</v>
      </c>
      <c r="AY801" t="s">
        <v>1487</v>
      </c>
      <c r="BA801" s="10">
        <v>22.27979</v>
      </c>
      <c r="BB801">
        <v>0</v>
      </c>
    </row>
    <row r="802" spans="1:54" ht="15">
      <c r="A802">
        <v>11601102909</v>
      </c>
      <c r="B802" t="s">
        <v>1548</v>
      </c>
      <c r="C802" t="s">
        <v>1461</v>
      </c>
      <c r="E802" t="s">
        <v>1472</v>
      </c>
      <c r="F802" t="s">
        <v>129</v>
      </c>
      <c r="G802">
        <v>0</v>
      </c>
      <c r="H802" t="s">
        <v>1497</v>
      </c>
      <c r="I802">
        <v>0</v>
      </c>
      <c r="J802">
        <v>0</v>
      </c>
      <c r="K802">
        <v>1</v>
      </c>
      <c r="L802" t="s">
        <v>1499</v>
      </c>
      <c r="M802">
        <f>_xlfn.IFNA(VLOOKUP(L802,'Lookup Tables'!$A$2:$B$8,2,FALSE),"")</f>
        <v>15</v>
      </c>
      <c r="N802" t="s">
        <v>1197</v>
      </c>
      <c r="AB802" s="10">
        <f t="shared" si="36"/>
        <v>0</v>
      </c>
      <c r="AC802" s="10" t="str">
        <f t="shared" si="37"/>
        <v>0 - 9%</v>
      </c>
      <c r="AE802" t="str">
        <f t="shared" si="38"/>
        <v/>
      </c>
      <c r="AF802" t="s">
        <v>1197</v>
      </c>
      <c r="AJ802" t="s">
        <v>1498</v>
      </c>
      <c r="AM802" t="s">
        <v>1502</v>
      </c>
      <c r="AN802" t="s">
        <v>1197</v>
      </c>
      <c r="AZ802" t="s">
        <v>1627</v>
      </c>
      <c r="BA802" s="10">
        <v>18.40622</v>
      </c>
      <c r="BB802">
        <v>0</v>
      </c>
    </row>
    <row r="803" spans="1:54" ht="15">
      <c r="A803">
        <v>11601137742</v>
      </c>
      <c r="B803" t="s">
        <v>1625</v>
      </c>
      <c r="C803" t="s">
        <v>1461</v>
      </c>
      <c r="E803" t="s">
        <v>1216</v>
      </c>
      <c r="F803" t="s">
        <v>117</v>
      </c>
      <c r="G803">
        <v>80</v>
      </c>
      <c r="H803" t="s">
        <v>1540</v>
      </c>
      <c r="I803">
        <v>8</v>
      </c>
      <c r="J803">
        <v>1</v>
      </c>
      <c r="K803">
        <v>1</v>
      </c>
      <c r="L803" t="s">
        <v>1488</v>
      </c>
      <c r="M803" t="str">
        <f>_xlfn.IFNA(VLOOKUP(L803,'Lookup Tables'!$A$2:$B$8,2,FALSE),"")</f>
        <v/>
      </c>
      <c r="N803" t="s">
        <v>1228</v>
      </c>
      <c r="O803" t="s">
        <v>1475</v>
      </c>
      <c r="P803" t="s">
        <v>1465</v>
      </c>
      <c r="Q803" t="s">
        <v>1466</v>
      </c>
      <c r="R803" t="s">
        <v>1501</v>
      </c>
      <c r="S803" t="s">
        <v>1476</v>
      </c>
      <c r="T803" t="s">
        <v>1467</v>
      </c>
      <c r="U803" t="s">
        <v>1468</v>
      </c>
      <c r="V803" t="s">
        <v>1469</v>
      </c>
      <c r="Y803" t="s">
        <v>1519</v>
      </c>
      <c r="AB803" s="10" t="str">
        <f t="shared" si="36"/>
        <v/>
      </c>
      <c r="AC803" s="10" t="str">
        <f t="shared" si="37"/>
        <v/>
      </c>
      <c r="AE803" t="str">
        <f t="shared" si="38"/>
        <v/>
      </c>
      <c r="AF803" t="s">
        <v>1228</v>
      </c>
      <c r="AI803" t="s">
        <v>1500</v>
      </c>
      <c r="AM803" t="s">
        <v>1197</v>
      </c>
      <c r="AN803" t="s">
        <v>1197</v>
      </c>
      <c r="AT803" t="s">
        <v>1510</v>
      </c>
      <c r="AV803" t="s">
        <v>1480</v>
      </c>
      <c r="AX803" t="s">
        <v>1512</v>
      </c>
      <c r="BA803" s="10">
        <v>29.77584476</v>
      </c>
      <c r="BB803">
        <v>0</v>
      </c>
    </row>
    <row r="804" spans="1:54" ht="15">
      <c r="A804">
        <v>11601160680</v>
      </c>
      <c r="B804" t="s">
        <v>1594</v>
      </c>
      <c r="C804" t="s">
        <v>1461</v>
      </c>
      <c r="E804" t="s">
        <v>1216</v>
      </c>
      <c r="F804" t="s">
        <v>117</v>
      </c>
      <c r="G804">
        <v>25</v>
      </c>
      <c r="H804" t="s">
        <v>1463</v>
      </c>
      <c r="I804">
        <v>3</v>
      </c>
      <c r="J804">
        <v>0</v>
      </c>
      <c r="K804">
        <v>0</v>
      </c>
      <c r="L804" t="s">
        <v>1474</v>
      </c>
      <c r="M804">
        <f>_xlfn.IFNA(VLOOKUP(L804,'Lookup Tables'!$A$2:$B$8,2,FALSE),"")</f>
        <v>9</v>
      </c>
      <c r="N804" t="s">
        <v>1228</v>
      </c>
      <c r="S804" t="s">
        <v>1476</v>
      </c>
      <c r="U804" t="s">
        <v>1468</v>
      </c>
      <c r="Z804" t="s">
        <v>1477</v>
      </c>
      <c r="AA804">
        <v>15.8</v>
      </c>
      <c r="AB804" s="10">
        <f t="shared" si="36"/>
        <v>-15.8</v>
      </c>
      <c r="AC804" s="10" t="str">
        <f t="shared" si="37"/>
        <v>-20 - -11%</v>
      </c>
      <c r="AD804">
        <v>9507.39</v>
      </c>
      <c r="AE804">
        <f t="shared" si="38"/>
        <v>-9507.39</v>
      </c>
      <c r="AF804" t="s">
        <v>1228</v>
      </c>
      <c r="AH804" t="s">
        <v>1489</v>
      </c>
      <c r="AM804" t="s">
        <v>1197</v>
      </c>
      <c r="AN804" t="s">
        <v>1197</v>
      </c>
      <c r="AR804" t="s">
        <v>1479</v>
      </c>
      <c r="AS804" t="s">
        <v>1505</v>
      </c>
      <c r="AT804" t="s">
        <v>1510</v>
      </c>
      <c r="BA804" s="10">
        <v>21.66666667</v>
      </c>
      <c r="BB804">
        <v>0</v>
      </c>
    </row>
    <row r="805" spans="1:54" ht="15">
      <c r="A805">
        <v>11601171067</v>
      </c>
      <c r="B805" t="s">
        <v>1620</v>
      </c>
      <c r="C805" t="s">
        <v>1504</v>
      </c>
      <c r="E805" t="s">
        <v>1492</v>
      </c>
      <c r="G805">
        <v>50</v>
      </c>
      <c r="H805" t="s">
        <v>1473</v>
      </c>
      <c r="I805">
        <v>27</v>
      </c>
      <c r="J805">
        <v>80</v>
      </c>
      <c r="K805">
        <v>0</v>
      </c>
      <c r="L805" t="s">
        <v>1488</v>
      </c>
      <c r="M805" t="str">
        <f>_xlfn.IFNA(VLOOKUP(L805,'Lookup Tables'!$A$2:$B$8,2,FALSE),"")</f>
        <v/>
      </c>
      <c r="N805" t="s">
        <v>1487</v>
      </c>
      <c r="AB805" s="10">
        <f t="shared" si="36"/>
        <v>0</v>
      </c>
      <c r="AC805" s="10" t="str">
        <f t="shared" si="37"/>
        <v>0 - 9%</v>
      </c>
      <c r="AE805" t="str">
        <f t="shared" si="38"/>
        <v/>
      </c>
      <c r="AF805" t="s">
        <v>1197</v>
      </c>
      <c r="AJ805" t="s">
        <v>1498</v>
      </c>
      <c r="AM805" t="s">
        <v>1502</v>
      </c>
      <c r="AN805" t="s">
        <v>1197</v>
      </c>
      <c r="AT805" t="s">
        <v>1510</v>
      </c>
      <c r="AU805" t="s">
        <v>1518</v>
      </c>
      <c r="BB805">
        <v>0</v>
      </c>
    </row>
    <row r="806" spans="1:54" ht="15">
      <c r="A806">
        <v>11601189794</v>
      </c>
      <c r="B806" t="s">
        <v>1564</v>
      </c>
      <c r="C806" t="s">
        <v>1461</v>
      </c>
      <c r="E806" t="s">
        <v>1472</v>
      </c>
      <c r="F806" t="s">
        <v>117</v>
      </c>
      <c r="G806">
        <v>27</v>
      </c>
      <c r="H806" t="s">
        <v>1463</v>
      </c>
      <c r="I806">
        <v>1</v>
      </c>
      <c r="J806">
        <v>1</v>
      </c>
      <c r="K806">
        <v>0</v>
      </c>
      <c r="L806" t="s">
        <v>1499</v>
      </c>
      <c r="M806">
        <f>_xlfn.IFNA(VLOOKUP(L806,'Lookup Tables'!$A$2:$B$8,2,FALSE),"")</f>
        <v>15</v>
      </c>
      <c r="N806" t="s">
        <v>1197</v>
      </c>
      <c r="AB806" s="10">
        <f t="shared" si="36"/>
        <v>0</v>
      </c>
      <c r="AC806" s="10" t="str">
        <f t="shared" si="37"/>
        <v>0 - 9%</v>
      </c>
      <c r="AE806" t="str">
        <f t="shared" si="38"/>
        <v/>
      </c>
      <c r="AF806" t="s">
        <v>1228</v>
      </c>
      <c r="AH806" t="s">
        <v>1489</v>
      </c>
      <c r="AI806" t="s">
        <v>1500</v>
      </c>
      <c r="AM806" t="s">
        <v>1197</v>
      </c>
      <c r="AN806" t="s">
        <v>1197</v>
      </c>
      <c r="AR806" t="s">
        <v>1479</v>
      </c>
      <c r="BA806" s="10">
        <v>17.63859</v>
      </c>
      <c r="BB806">
        <v>0</v>
      </c>
    </row>
    <row r="807" spans="1:54" ht="15">
      <c r="A807">
        <v>11601206111</v>
      </c>
      <c r="B807" t="s">
        <v>1521</v>
      </c>
      <c r="C807" t="s">
        <v>1461</v>
      </c>
      <c r="E807" t="s">
        <v>1216</v>
      </c>
      <c r="F807" t="s">
        <v>117</v>
      </c>
      <c r="G807">
        <v>30</v>
      </c>
      <c r="H807" t="s">
        <v>1463</v>
      </c>
      <c r="I807">
        <v>4</v>
      </c>
      <c r="J807">
        <v>0</v>
      </c>
      <c r="K807">
        <v>0</v>
      </c>
      <c r="L807" t="s">
        <v>1474</v>
      </c>
      <c r="M807">
        <f>_xlfn.IFNA(VLOOKUP(L807,'Lookup Tables'!$A$2:$B$8,2,FALSE),"")</f>
        <v>9</v>
      </c>
      <c r="N807" t="s">
        <v>1228</v>
      </c>
      <c r="O807" t="s">
        <v>1475</v>
      </c>
      <c r="Q807" t="s">
        <v>1466</v>
      </c>
      <c r="S807" t="s">
        <v>1476</v>
      </c>
      <c r="Z807" t="s">
        <v>1470</v>
      </c>
      <c r="AA807">
        <v>65</v>
      </c>
      <c r="AB807" s="10">
        <f t="shared" si="36"/>
        <v>65</v>
      </c>
      <c r="AC807" s="10" t="str">
        <f t="shared" si="37"/>
        <v>60 - 69%</v>
      </c>
      <c r="AE807" t="str">
        <f t="shared" si="38"/>
        <v/>
      </c>
      <c r="AF807" t="s">
        <v>1228</v>
      </c>
      <c r="AH807" t="s">
        <v>1489</v>
      </c>
      <c r="AM807" t="s">
        <v>1197</v>
      </c>
      <c r="AN807" t="s">
        <v>1197</v>
      </c>
      <c r="AT807" t="s">
        <v>1510</v>
      </c>
      <c r="AU807" t="s">
        <v>1518</v>
      </c>
      <c r="BA807" s="10">
        <v>25.32411409</v>
      </c>
      <c r="BB807">
        <v>0</v>
      </c>
    </row>
    <row r="808" spans="1:54" ht="15">
      <c r="A808">
        <v>11601228330</v>
      </c>
      <c r="B808" t="s">
        <v>1621</v>
      </c>
      <c r="C808" t="s">
        <v>1461</v>
      </c>
      <c r="E808" t="s">
        <v>1216</v>
      </c>
      <c r="F808" t="s">
        <v>117</v>
      </c>
      <c r="G808">
        <v>4</v>
      </c>
      <c r="H808" t="s">
        <v>1491</v>
      </c>
      <c r="I808">
        <v>2</v>
      </c>
      <c r="J808">
        <v>1</v>
      </c>
      <c r="K808">
        <v>0</v>
      </c>
      <c r="L808" t="s">
        <v>1464</v>
      </c>
      <c r="M808">
        <f>_xlfn.IFNA(VLOOKUP(L808,'Lookup Tables'!$A$2:$B$8,2,FALSE),"")</f>
        <v>1</v>
      </c>
      <c r="N808" t="s">
        <v>1487</v>
      </c>
      <c r="AB808" s="10">
        <f t="shared" si="36"/>
        <v>0</v>
      </c>
      <c r="AC808" s="10" t="str">
        <f t="shared" si="37"/>
        <v>0 - 9%</v>
      </c>
      <c r="AE808" t="str">
        <f t="shared" si="38"/>
        <v/>
      </c>
      <c r="AF808" t="s">
        <v>1228</v>
      </c>
      <c r="AH808" t="s">
        <v>1489</v>
      </c>
      <c r="AM808" t="s">
        <v>1197</v>
      </c>
      <c r="AN808" t="s">
        <v>1228</v>
      </c>
      <c r="AO808" t="s">
        <v>1646</v>
      </c>
      <c r="AZ808" t="s">
        <v>1647</v>
      </c>
      <c r="BA808" s="10">
        <v>29.87421384</v>
      </c>
      <c r="BB808">
        <v>0</v>
      </c>
    </row>
    <row r="809" spans="1:54" ht="15">
      <c r="A809">
        <v>11601271276</v>
      </c>
      <c r="B809" t="s">
        <v>1506</v>
      </c>
      <c r="C809" t="s">
        <v>1461</v>
      </c>
      <c r="E809" t="s">
        <v>1216</v>
      </c>
      <c r="F809" t="s">
        <v>129</v>
      </c>
      <c r="G809">
        <v>5</v>
      </c>
      <c r="H809" t="s">
        <v>1491</v>
      </c>
      <c r="I809">
        <v>8</v>
      </c>
      <c r="J809">
        <v>1</v>
      </c>
      <c r="K809">
        <v>0</v>
      </c>
      <c r="L809" t="s">
        <v>1488</v>
      </c>
      <c r="M809" t="str">
        <f>_xlfn.IFNA(VLOOKUP(L809,'Lookup Tables'!$A$2:$B$8,2,FALSE),"")</f>
        <v/>
      </c>
      <c r="N809" t="s">
        <v>1228</v>
      </c>
      <c r="W809" t="s">
        <v>1503</v>
      </c>
      <c r="Z809" t="s">
        <v>1523</v>
      </c>
      <c r="AA809">
        <v>0</v>
      </c>
      <c r="AB809" s="10">
        <f t="shared" si="36"/>
        <v>0</v>
      </c>
      <c r="AC809" s="10" t="str">
        <f t="shared" si="37"/>
        <v>0 - 9%</v>
      </c>
      <c r="AD809">
        <v>0</v>
      </c>
      <c r="AE809">
        <f t="shared" si="38"/>
        <v>0</v>
      </c>
      <c r="AK809" t="s">
        <v>1478</v>
      </c>
      <c r="AM809" t="s">
        <v>1197</v>
      </c>
      <c r="AN809" t="s">
        <v>1197</v>
      </c>
      <c r="AR809" t="s">
        <v>1479</v>
      </c>
      <c r="AS809" t="s">
        <v>1505</v>
      </c>
      <c r="AV809" t="s">
        <v>1480</v>
      </c>
      <c r="BA809" s="10">
        <v>30.85258</v>
      </c>
      <c r="BB809">
        <v>0</v>
      </c>
    </row>
    <row r="810" spans="1:54" ht="15">
      <c r="A810">
        <v>11601288598</v>
      </c>
      <c r="B810" t="s">
        <v>1599</v>
      </c>
      <c r="C810" t="s">
        <v>1461</v>
      </c>
      <c r="E810" t="s">
        <v>1216</v>
      </c>
      <c r="F810" t="s">
        <v>117</v>
      </c>
      <c r="G810">
        <v>25</v>
      </c>
      <c r="H810" t="s">
        <v>1463</v>
      </c>
      <c r="I810">
        <v>5</v>
      </c>
      <c r="J810">
        <v>0</v>
      </c>
      <c r="K810">
        <v>0</v>
      </c>
      <c r="L810" t="s">
        <v>1499</v>
      </c>
      <c r="M810">
        <f>_xlfn.IFNA(VLOOKUP(L810,'Lookup Tables'!$A$2:$B$8,2,FALSE),"")</f>
        <v>15</v>
      </c>
      <c r="N810" t="s">
        <v>1487</v>
      </c>
      <c r="AB810" s="10">
        <f t="shared" si="36"/>
        <v>0</v>
      </c>
      <c r="AC810" s="10" t="str">
        <f t="shared" si="37"/>
        <v>0 - 9%</v>
      </c>
      <c r="AE810" t="str">
        <f t="shared" si="38"/>
        <v/>
      </c>
      <c r="AF810" t="s">
        <v>1228</v>
      </c>
      <c r="AI810" t="s">
        <v>1500</v>
      </c>
      <c r="AM810" t="s">
        <v>1197</v>
      </c>
      <c r="AN810" t="s">
        <v>1197</v>
      </c>
      <c r="AY810" t="s">
        <v>1487</v>
      </c>
      <c r="BA810" s="10">
        <v>30.8</v>
      </c>
      <c r="BB810">
        <v>0</v>
      </c>
    </row>
    <row r="811" spans="1:54" ht="15">
      <c r="A811">
        <v>11601305033</v>
      </c>
      <c r="B811" t="s">
        <v>1548</v>
      </c>
      <c r="C811" t="s">
        <v>1461</v>
      </c>
      <c r="E811" t="s">
        <v>1216</v>
      </c>
      <c r="F811" t="s">
        <v>122</v>
      </c>
      <c r="G811">
        <v>23</v>
      </c>
      <c r="H811" t="s">
        <v>1463</v>
      </c>
      <c r="I811">
        <v>60</v>
      </c>
      <c r="J811">
        <v>58</v>
      </c>
      <c r="K811">
        <v>0</v>
      </c>
      <c r="L811" t="s">
        <v>1499</v>
      </c>
      <c r="M811">
        <f>_xlfn.IFNA(VLOOKUP(L811,'Lookup Tables'!$A$2:$B$8,2,FALSE),"")</f>
        <v>15</v>
      </c>
      <c r="N811" t="s">
        <v>1228</v>
      </c>
      <c r="S811" t="s">
        <v>1476</v>
      </c>
      <c r="U811" t="s">
        <v>1468</v>
      </c>
      <c r="Z811" t="s">
        <v>1477</v>
      </c>
      <c r="AA811">
        <v>4</v>
      </c>
      <c r="AB811" s="10">
        <f t="shared" si="36"/>
        <v>-4</v>
      </c>
      <c r="AC811" s="10" t="str">
        <f t="shared" si="37"/>
        <v>-10 - -1%</v>
      </c>
      <c r="AD811">
        <v>921</v>
      </c>
      <c r="AE811">
        <f t="shared" si="38"/>
        <v>-921</v>
      </c>
      <c r="AL811" t="s">
        <v>1515</v>
      </c>
      <c r="AM811" t="s">
        <v>1197</v>
      </c>
      <c r="AN811" t="s">
        <v>1197</v>
      </c>
      <c r="AP811" t="s">
        <v>1529</v>
      </c>
      <c r="AQ811" t="s">
        <v>1496</v>
      </c>
      <c r="AR811" t="s">
        <v>1479</v>
      </c>
      <c r="AS811" t="s">
        <v>1505</v>
      </c>
      <c r="AX811" t="s">
        <v>1512</v>
      </c>
      <c r="BA811" s="10">
        <v>28</v>
      </c>
      <c r="BB811">
        <v>0</v>
      </c>
    </row>
    <row r="812" spans="1:54" ht="15">
      <c r="A812">
        <v>11601305551</v>
      </c>
      <c r="B812" t="s">
        <v>1535</v>
      </c>
      <c r="C812" t="s">
        <v>1461</v>
      </c>
      <c r="E812" t="s">
        <v>1472</v>
      </c>
      <c r="F812" t="s">
        <v>129</v>
      </c>
      <c r="G812">
        <v>0</v>
      </c>
      <c r="H812" t="s">
        <v>1497</v>
      </c>
      <c r="I812">
        <v>0</v>
      </c>
      <c r="J812">
        <v>2</v>
      </c>
      <c r="K812">
        <v>1</v>
      </c>
      <c r="L812" t="s">
        <v>1499</v>
      </c>
      <c r="M812">
        <f>_xlfn.IFNA(VLOOKUP(L812,'Lookup Tables'!$A$2:$B$8,2,FALSE),"")</f>
        <v>15</v>
      </c>
      <c r="N812" t="s">
        <v>1197</v>
      </c>
      <c r="AB812" s="10">
        <f t="shared" si="36"/>
        <v>0</v>
      </c>
      <c r="AC812" s="10" t="str">
        <f t="shared" si="37"/>
        <v>0 - 9%</v>
      </c>
      <c r="AE812" t="str">
        <f t="shared" si="38"/>
        <v/>
      </c>
      <c r="AF812" t="s">
        <v>1197</v>
      </c>
      <c r="AJ812" t="s">
        <v>1498</v>
      </c>
      <c r="AM812" t="s">
        <v>1502</v>
      </c>
      <c r="AN812" t="s">
        <v>1197</v>
      </c>
      <c r="AP812" t="s">
        <v>1556</v>
      </c>
      <c r="AY812" t="s">
        <v>1487</v>
      </c>
      <c r="BA812" s="10">
        <v>29.16030534</v>
      </c>
      <c r="BB812">
        <v>0</v>
      </c>
    </row>
    <row r="813" spans="1:54" ht="15">
      <c r="A813">
        <v>11601368368</v>
      </c>
      <c r="B813" t="s">
        <v>1521</v>
      </c>
      <c r="C813" t="s">
        <v>1461</v>
      </c>
      <c r="E813" t="s">
        <v>1216</v>
      </c>
      <c r="F813" t="s">
        <v>117</v>
      </c>
      <c r="G813">
        <v>0</v>
      </c>
      <c r="H813" t="s">
        <v>1497</v>
      </c>
      <c r="I813">
        <v>1</v>
      </c>
      <c r="J813">
        <v>0</v>
      </c>
      <c r="K813">
        <v>1</v>
      </c>
      <c r="L813" t="s">
        <v>1488</v>
      </c>
      <c r="M813" t="str">
        <f>_xlfn.IFNA(VLOOKUP(L813,'Lookup Tables'!$A$2:$B$8,2,FALSE),"")</f>
        <v/>
      </c>
      <c r="N813" t="s">
        <v>1487</v>
      </c>
      <c r="AB813" s="10">
        <f t="shared" si="36"/>
        <v>0</v>
      </c>
      <c r="AC813" s="10" t="str">
        <f t="shared" si="37"/>
        <v>0 - 9%</v>
      </c>
      <c r="AE813" t="str">
        <f t="shared" si="38"/>
        <v/>
      </c>
      <c r="AL813" t="s">
        <v>1507</v>
      </c>
      <c r="AM813" t="s">
        <v>1197</v>
      </c>
      <c r="AN813" t="s">
        <v>1197</v>
      </c>
      <c r="AR813" t="s">
        <v>1479</v>
      </c>
      <c r="AS813" t="s">
        <v>1505</v>
      </c>
      <c r="AT813" t="s">
        <v>1510</v>
      </c>
      <c r="AU813" t="s">
        <v>1518</v>
      </c>
      <c r="BA813" s="10">
        <v>34.13654618</v>
      </c>
      <c r="BB813">
        <v>0</v>
      </c>
    </row>
    <row r="814" spans="1:54" ht="15">
      <c r="A814">
        <v>11601387035</v>
      </c>
      <c r="B814" t="s">
        <v>1532</v>
      </c>
      <c r="C814" t="s">
        <v>1461</v>
      </c>
      <c r="E814" t="s">
        <v>1216</v>
      </c>
      <c r="F814" t="s">
        <v>117</v>
      </c>
      <c r="G814">
        <v>46</v>
      </c>
      <c r="H814" t="s">
        <v>1473</v>
      </c>
      <c r="I814">
        <v>6</v>
      </c>
      <c r="J814">
        <v>1</v>
      </c>
      <c r="K814">
        <v>0</v>
      </c>
      <c r="L814" t="s">
        <v>1499</v>
      </c>
      <c r="M814">
        <f>_xlfn.IFNA(VLOOKUP(L814,'Lookup Tables'!$A$2:$B$8,2,FALSE),"")</f>
        <v>15</v>
      </c>
      <c r="N814" t="s">
        <v>1197</v>
      </c>
      <c r="AB814" s="10">
        <f t="shared" si="36"/>
        <v>0</v>
      </c>
      <c r="AC814" s="10" t="str">
        <f t="shared" si="37"/>
        <v>0 - 9%</v>
      </c>
      <c r="AE814" t="str">
        <f t="shared" si="38"/>
        <v/>
      </c>
      <c r="AF814" t="s">
        <v>1228</v>
      </c>
      <c r="AH814" t="s">
        <v>1489</v>
      </c>
      <c r="AM814" t="s">
        <v>1197</v>
      </c>
      <c r="AN814" t="s">
        <v>1228</v>
      </c>
      <c r="AY814" t="s">
        <v>1487</v>
      </c>
      <c r="BA814" s="10">
        <v>16.54309546</v>
      </c>
      <c r="BB814">
        <v>0</v>
      </c>
    </row>
    <row r="815" spans="1:54" ht="15">
      <c r="A815">
        <v>11601387760</v>
      </c>
      <c r="B815" t="s">
        <v>1548</v>
      </c>
      <c r="C815" t="s">
        <v>1461</v>
      </c>
      <c r="E815" t="s">
        <v>1216</v>
      </c>
      <c r="F815" t="s">
        <v>117</v>
      </c>
      <c r="G815">
        <v>10</v>
      </c>
      <c r="H815" t="s">
        <v>1491</v>
      </c>
      <c r="I815">
        <v>2</v>
      </c>
      <c r="J815">
        <v>1</v>
      </c>
      <c r="K815">
        <v>0</v>
      </c>
      <c r="L815" t="s">
        <v>1483</v>
      </c>
      <c r="M815">
        <f>_xlfn.IFNA(VLOOKUP(L815,'Lookup Tables'!$A$2:$B$8,2,FALSE),"")</f>
        <v>4</v>
      </c>
      <c r="N815" t="s">
        <v>1228</v>
      </c>
      <c r="O815" t="s">
        <v>1475</v>
      </c>
      <c r="S815" t="s">
        <v>1476</v>
      </c>
      <c r="V815" t="s">
        <v>1469</v>
      </c>
      <c r="Z815" t="s">
        <v>1470</v>
      </c>
      <c r="AA815">
        <v>10</v>
      </c>
      <c r="AB815" s="10">
        <f t="shared" si="36"/>
        <v>10</v>
      </c>
      <c r="AC815" s="10" t="str">
        <f t="shared" si="37"/>
        <v>10 - 19%</v>
      </c>
      <c r="AD815">
        <v>1500</v>
      </c>
      <c r="AE815">
        <f t="shared" si="38"/>
        <v>1500</v>
      </c>
      <c r="AF815" t="s">
        <v>1197</v>
      </c>
      <c r="AJ815" t="s">
        <v>1498</v>
      </c>
      <c r="AN815" t="s">
        <v>1197</v>
      </c>
      <c r="AQ815" t="s">
        <v>1496</v>
      </c>
      <c r="AR815" t="s">
        <v>1479</v>
      </c>
      <c r="AT815" t="s">
        <v>1510</v>
      </c>
      <c r="BA815" s="10">
        <v>15.30944625</v>
      </c>
      <c r="BB815">
        <v>0</v>
      </c>
    </row>
    <row r="816" spans="1:54" ht="15">
      <c r="A816">
        <v>11601397460</v>
      </c>
      <c r="B816" t="s">
        <v>1548</v>
      </c>
      <c r="C816" t="s">
        <v>1461</v>
      </c>
      <c r="E816" t="s">
        <v>1216</v>
      </c>
      <c r="F816" t="s">
        <v>117</v>
      </c>
      <c r="G816">
        <v>10</v>
      </c>
      <c r="H816" t="s">
        <v>1491</v>
      </c>
      <c r="I816">
        <v>2</v>
      </c>
      <c r="J816">
        <v>1</v>
      </c>
      <c r="K816">
        <v>0</v>
      </c>
      <c r="L816" t="s">
        <v>1483</v>
      </c>
      <c r="M816">
        <f>_xlfn.IFNA(VLOOKUP(L816,'Lookup Tables'!$A$2:$B$8,2,FALSE),"")</f>
        <v>4</v>
      </c>
      <c r="N816" t="s">
        <v>1228</v>
      </c>
      <c r="O816" t="s">
        <v>1475</v>
      </c>
      <c r="Q816" t="s">
        <v>1466</v>
      </c>
      <c r="R816" t="s">
        <v>1501</v>
      </c>
      <c r="S816" t="s">
        <v>1476</v>
      </c>
      <c r="Z816" t="s">
        <v>1523</v>
      </c>
      <c r="AA816">
        <v>0</v>
      </c>
      <c r="AB816" s="10">
        <f t="shared" si="36"/>
        <v>0</v>
      </c>
      <c r="AC816" s="10" t="str">
        <f t="shared" si="37"/>
        <v>0 - 9%</v>
      </c>
      <c r="AD816">
        <v>0</v>
      </c>
      <c r="AE816">
        <f t="shared" si="38"/>
        <v>0</v>
      </c>
      <c r="AF816" t="s">
        <v>1197</v>
      </c>
      <c r="AJ816" t="s">
        <v>1498</v>
      </c>
      <c r="AM816" t="s">
        <v>1502</v>
      </c>
      <c r="AN816" t="s">
        <v>1197</v>
      </c>
      <c r="AQ816" t="s">
        <v>1496</v>
      </c>
      <c r="AR816" t="s">
        <v>1479</v>
      </c>
      <c r="AT816" t="s">
        <v>1510</v>
      </c>
      <c r="BA816" s="10">
        <v>33.2010582</v>
      </c>
      <c r="BB816">
        <v>0</v>
      </c>
    </row>
    <row r="817" spans="1:54" ht="15">
      <c r="A817">
        <v>11601429492</v>
      </c>
      <c r="B817" t="s">
        <v>1521</v>
      </c>
      <c r="C817" t="s">
        <v>1461</v>
      </c>
      <c r="E817" t="s">
        <v>1216</v>
      </c>
      <c r="F817" t="s">
        <v>117</v>
      </c>
      <c r="G817">
        <v>61</v>
      </c>
      <c r="H817" t="s">
        <v>1602</v>
      </c>
      <c r="I817">
        <v>3</v>
      </c>
      <c r="J817">
        <v>0</v>
      </c>
      <c r="K817">
        <v>1</v>
      </c>
      <c r="L817" t="s">
        <v>1499</v>
      </c>
      <c r="M817">
        <f>_xlfn.IFNA(VLOOKUP(L817,'Lookup Tables'!$A$2:$B$8,2,FALSE),"")</f>
        <v>15</v>
      </c>
      <c r="N817" t="s">
        <v>1197</v>
      </c>
      <c r="AB817" s="10">
        <f t="shared" si="36"/>
        <v>0</v>
      </c>
      <c r="AC817" s="10" t="str">
        <f t="shared" si="37"/>
        <v>0 - 9%</v>
      </c>
      <c r="AE817" t="str">
        <f t="shared" si="38"/>
        <v/>
      </c>
      <c r="AF817" t="s">
        <v>1197</v>
      </c>
      <c r="AJ817" t="s">
        <v>1498</v>
      </c>
      <c r="AM817" t="s">
        <v>1502</v>
      </c>
      <c r="AN817" t="s">
        <v>1197</v>
      </c>
      <c r="AR817" t="s">
        <v>1479</v>
      </c>
      <c r="AT817" t="s">
        <v>1510</v>
      </c>
      <c r="BA817" s="10">
        <v>24.9598286</v>
      </c>
      <c r="BB817">
        <v>0</v>
      </c>
    </row>
    <row r="818" spans="1:54" ht="15">
      <c r="A818">
        <v>11601434113</v>
      </c>
      <c r="B818" t="s">
        <v>1471</v>
      </c>
      <c r="C818" t="s">
        <v>1461</v>
      </c>
      <c r="E818" t="s">
        <v>1216</v>
      </c>
      <c r="F818" t="s">
        <v>129</v>
      </c>
      <c r="G818">
        <v>12</v>
      </c>
      <c r="H818" t="s">
        <v>1482</v>
      </c>
      <c r="I818">
        <v>0</v>
      </c>
      <c r="J818">
        <v>2</v>
      </c>
      <c r="K818">
        <v>0</v>
      </c>
      <c r="L818" t="s">
        <v>1499</v>
      </c>
      <c r="M818">
        <f>_xlfn.IFNA(VLOOKUP(L818,'Lookup Tables'!$A$2:$B$8,2,FALSE),"")</f>
        <v>15</v>
      </c>
      <c r="N818" t="s">
        <v>1197</v>
      </c>
      <c r="AB818" s="10">
        <f t="shared" si="36"/>
        <v>0</v>
      </c>
      <c r="AC818" s="10" t="str">
        <f t="shared" si="37"/>
        <v>0 - 9%</v>
      </c>
      <c r="AE818" t="str">
        <f t="shared" si="38"/>
        <v/>
      </c>
      <c r="AF818" t="s">
        <v>1228</v>
      </c>
      <c r="AH818" t="s">
        <v>1489</v>
      </c>
      <c r="AM818" t="s">
        <v>1502</v>
      </c>
      <c r="AN818" t="s">
        <v>1197</v>
      </c>
      <c r="AP818" t="s">
        <v>1495</v>
      </c>
      <c r="AU818" t="s">
        <v>1518</v>
      </c>
      <c r="BA818" s="10">
        <v>7.268579</v>
      </c>
      <c r="BB818">
        <v>0</v>
      </c>
    </row>
    <row r="819" spans="1:54" ht="15">
      <c r="A819">
        <v>11601438828</v>
      </c>
      <c r="B819" t="s">
        <v>1521</v>
      </c>
      <c r="C819" t="s">
        <v>1461</v>
      </c>
      <c r="E819" t="s">
        <v>1216</v>
      </c>
      <c r="F819" t="s">
        <v>117</v>
      </c>
      <c r="G819">
        <v>0</v>
      </c>
      <c r="H819" t="s">
        <v>1497</v>
      </c>
      <c r="I819">
        <v>2</v>
      </c>
      <c r="J819">
        <v>0</v>
      </c>
      <c r="K819">
        <v>0</v>
      </c>
      <c r="L819" t="s">
        <v>1499</v>
      </c>
      <c r="M819">
        <f>_xlfn.IFNA(VLOOKUP(L819,'Lookup Tables'!$A$2:$B$8,2,FALSE),"")</f>
        <v>15</v>
      </c>
      <c r="N819" t="s">
        <v>1197</v>
      </c>
      <c r="AB819" s="10">
        <f t="shared" si="36"/>
        <v>0</v>
      </c>
      <c r="AC819" s="10" t="str">
        <f t="shared" si="37"/>
        <v>0 - 9%</v>
      </c>
      <c r="AE819" t="str">
        <f t="shared" si="38"/>
        <v/>
      </c>
      <c r="AF819" t="s">
        <v>1197</v>
      </c>
      <c r="AJ819" t="s">
        <v>1498</v>
      </c>
      <c r="AM819" t="s">
        <v>1197</v>
      </c>
      <c r="AN819" t="s">
        <v>1197</v>
      </c>
      <c r="AT819" t="s">
        <v>1510</v>
      </c>
      <c r="AU819" t="s">
        <v>1518</v>
      </c>
      <c r="BA819" s="10">
        <v>29.35323383</v>
      </c>
      <c r="BB819">
        <v>0</v>
      </c>
    </row>
    <row r="820" spans="1:54" ht="15">
      <c r="A820">
        <v>11601456205</v>
      </c>
      <c r="B820" t="s">
        <v>1490</v>
      </c>
      <c r="C820" t="s">
        <v>1461</v>
      </c>
      <c r="E820" t="s">
        <v>1472</v>
      </c>
      <c r="F820" t="s">
        <v>129</v>
      </c>
      <c r="G820">
        <v>10</v>
      </c>
      <c r="H820" t="s">
        <v>1491</v>
      </c>
      <c r="I820">
        <v>4</v>
      </c>
      <c r="J820">
        <v>0</v>
      </c>
      <c r="K820">
        <v>0</v>
      </c>
      <c r="L820" t="s">
        <v>1488</v>
      </c>
      <c r="M820" t="str">
        <f>_xlfn.IFNA(VLOOKUP(L820,'Lookup Tables'!$A$2:$B$8,2,FALSE),"")</f>
        <v/>
      </c>
      <c r="N820" t="s">
        <v>1228</v>
      </c>
      <c r="O820" t="s">
        <v>1475</v>
      </c>
      <c r="Q820" t="s">
        <v>1466</v>
      </c>
      <c r="T820" t="s">
        <v>1467</v>
      </c>
      <c r="U820" t="s">
        <v>1468</v>
      </c>
      <c r="Z820" t="s">
        <v>1477</v>
      </c>
      <c r="AA820">
        <v>5</v>
      </c>
      <c r="AB820" s="10">
        <f t="shared" si="36"/>
        <v>-5</v>
      </c>
      <c r="AC820" s="10" t="str">
        <f t="shared" si="37"/>
        <v>-10 - -1%</v>
      </c>
      <c r="AD820">
        <v>2550</v>
      </c>
      <c r="AE820">
        <f t="shared" si="38"/>
        <v>-2550</v>
      </c>
      <c r="AF820" t="s">
        <v>1197</v>
      </c>
      <c r="AJ820" t="s">
        <v>1498</v>
      </c>
      <c r="AM820" t="s">
        <v>1197</v>
      </c>
      <c r="AN820" t="s">
        <v>1197</v>
      </c>
      <c r="AQ820" t="s">
        <v>1496</v>
      </c>
      <c r="AR820" t="s">
        <v>1479</v>
      </c>
      <c r="AS820" t="s">
        <v>1505</v>
      </c>
      <c r="AV820" t="s">
        <v>1480</v>
      </c>
      <c r="AX820" t="s">
        <v>1512</v>
      </c>
      <c r="BA820" s="10">
        <v>39.49579832</v>
      </c>
      <c r="BB820">
        <v>0</v>
      </c>
    </row>
    <row r="821" spans="1:54" ht="15">
      <c r="A821">
        <v>11601527912</v>
      </c>
      <c r="B821" t="s">
        <v>1548</v>
      </c>
      <c r="C821" t="s">
        <v>1461</v>
      </c>
      <c r="E821" t="s">
        <v>1216</v>
      </c>
      <c r="F821" t="s">
        <v>129</v>
      </c>
      <c r="G821">
        <v>4</v>
      </c>
      <c r="H821" t="s">
        <v>1491</v>
      </c>
      <c r="I821">
        <v>1</v>
      </c>
      <c r="J821">
        <v>1</v>
      </c>
      <c r="K821">
        <v>0</v>
      </c>
      <c r="L821" t="s">
        <v>1483</v>
      </c>
      <c r="M821">
        <f>_xlfn.IFNA(VLOOKUP(L821,'Lookup Tables'!$A$2:$B$8,2,FALSE),"")</f>
        <v>4</v>
      </c>
      <c r="N821" t="s">
        <v>1228</v>
      </c>
      <c r="O821" t="s">
        <v>1475</v>
      </c>
      <c r="Q821" t="s">
        <v>1466</v>
      </c>
      <c r="Z821" t="s">
        <v>1470</v>
      </c>
      <c r="AA821">
        <v>10</v>
      </c>
      <c r="AB821" s="10">
        <f t="shared" si="36"/>
        <v>10</v>
      </c>
      <c r="AC821" s="10" t="str">
        <f t="shared" si="37"/>
        <v>10 - 19%</v>
      </c>
      <c r="AD821">
        <v>1000</v>
      </c>
      <c r="AE821">
        <f t="shared" si="38"/>
        <v>1000</v>
      </c>
      <c r="AF821" t="s">
        <v>1197</v>
      </c>
      <c r="AJ821" t="s">
        <v>1498</v>
      </c>
      <c r="AM821" t="s">
        <v>1197</v>
      </c>
      <c r="AN821" t="s">
        <v>1197</v>
      </c>
      <c r="AQ821" t="s">
        <v>1496</v>
      </c>
      <c r="AR821" t="s">
        <v>1479</v>
      </c>
      <c r="AT821" t="s">
        <v>1510</v>
      </c>
      <c r="BA821" s="10">
        <v>40.22988506</v>
      </c>
      <c r="BB821">
        <v>0</v>
      </c>
    </row>
    <row r="822" spans="1:54" ht="15">
      <c r="A822">
        <v>11601551593</v>
      </c>
      <c r="B822" t="s">
        <v>1568</v>
      </c>
      <c r="C822" t="s">
        <v>1461</v>
      </c>
      <c r="E822" t="s">
        <v>1216</v>
      </c>
      <c r="F822" t="s">
        <v>117</v>
      </c>
      <c r="G822">
        <v>1</v>
      </c>
      <c r="H822" t="s">
        <v>1491</v>
      </c>
      <c r="I822">
        <v>4</v>
      </c>
      <c r="J822">
        <v>0</v>
      </c>
      <c r="K822">
        <v>0</v>
      </c>
      <c r="L822" t="s">
        <v>1499</v>
      </c>
      <c r="M822">
        <f>_xlfn.IFNA(VLOOKUP(L822,'Lookup Tables'!$A$2:$B$8,2,FALSE),"")</f>
        <v>15</v>
      </c>
      <c r="N822" t="s">
        <v>1487</v>
      </c>
      <c r="AB822" s="10">
        <f t="shared" si="36"/>
        <v>0</v>
      </c>
      <c r="AC822" s="10" t="str">
        <f t="shared" si="37"/>
        <v>0 - 9%</v>
      </c>
      <c r="AE822" t="str">
        <f t="shared" si="38"/>
        <v/>
      </c>
      <c r="AF822" t="s">
        <v>1228</v>
      </c>
      <c r="AI822" t="s">
        <v>1500</v>
      </c>
      <c r="AM822" t="s">
        <v>1197</v>
      </c>
      <c r="AN822" t="s">
        <v>1197</v>
      </c>
      <c r="AP822" t="s">
        <v>1495</v>
      </c>
      <c r="AY822" t="s">
        <v>1487</v>
      </c>
      <c r="BA822" s="10">
        <v>4.452926209</v>
      </c>
      <c r="BB822">
        <v>0</v>
      </c>
    </row>
    <row r="823" spans="1:54" ht="15">
      <c r="A823">
        <v>11601563547</v>
      </c>
      <c r="B823" t="s">
        <v>1648</v>
      </c>
      <c r="C823" t="s">
        <v>1461</v>
      </c>
      <c r="E823" t="s">
        <v>1472</v>
      </c>
      <c r="F823" t="s">
        <v>129</v>
      </c>
      <c r="G823">
        <v>0</v>
      </c>
      <c r="H823" t="s">
        <v>1497</v>
      </c>
      <c r="I823">
        <v>0</v>
      </c>
      <c r="J823">
        <v>0</v>
      </c>
      <c r="K823">
        <v>1</v>
      </c>
      <c r="L823" t="s">
        <v>1488</v>
      </c>
      <c r="M823" t="str">
        <f>_xlfn.IFNA(VLOOKUP(L823,'Lookup Tables'!$A$2:$B$8,2,FALSE),"")</f>
        <v/>
      </c>
      <c r="N823" t="s">
        <v>1197</v>
      </c>
      <c r="AB823" s="10">
        <f t="shared" si="36"/>
        <v>0</v>
      </c>
      <c r="AC823" s="10" t="str">
        <f t="shared" si="37"/>
        <v>0 - 9%</v>
      </c>
      <c r="AE823" t="str">
        <f t="shared" si="38"/>
        <v/>
      </c>
      <c r="AF823" t="s">
        <v>1228</v>
      </c>
      <c r="AI823" t="s">
        <v>1500</v>
      </c>
      <c r="AM823" t="s">
        <v>1197</v>
      </c>
      <c r="AN823" t="s">
        <v>1197</v>
      </c>
      <c r="AP823" t="s">
        <v>1495</v>
      </c>
      <c r="AY823" t="s">
        <v>1487</v>
      </c>
      <c r="BA823" s="10">
        <v>6.766233766</v>
      </c>
      <c r="BB823">
        <v>0</v>
      </c>
    </row>
    <row r="824" spans="1:54" ht="15">
      <c r="A824">
        <v>11601567289</v>
      </c>
      <c r="B824" t="s">
        <v>1490</v>
      </c>
      <c r="C824" t="s">
        <v>1461</v>
      </c>
      <c r="E824" t="s">
        <v>1492</v>
      </c>
      <c r="F824" t="s">
        <v>129</v>
      </c>
      <c r="G824">
        <v>7</v>
      </c>
      <c r="H824" t="s">
        <v>1491</v>
      </c>
      <c r="I824">
        <v>2</v>
      </c>
      <c r="J824">
        <v>0</v>
      </c>
      <c r="K824">
        <v>0</v>
      </c>
      <c r="L824" t="s">
        <v>1499</v>
      </c>
      <c r="M824">
        <f>_xlfn.IFNA(VLOOKUP(L824,'Lookup Tables'!$A$2:$B$8,2,FALSE),"")</f>
        <v>15</v>
      </c>
      <c r="N824" t="s">
        <v>1197</v>
      </c>
      <c r="AB824" s="10">
        <f t="shared" si="36"/>
        <v>0</v>
      </c>
      <c r="AC824" s="10" t="str">
        <f t="shared" si="37"/>
        <v>0 - 9%</v>
      </c>
      <c r="AE824" t="str">
        <f t="shared" si="38"/>
        <v/>
      </c>
      <c r="AK824" t="s">
        <v>1478</v>
      </c>
      <c r="AM824" t="s">
        <v>1197</v>
      </c>
      <c r="AN824" t="s">
        <v>1197</v>
      </c>
      <c r="AY824" t="s">
        <v>1487</v>
      </c>
      <c r="BA824" s="10">
        <v>22.13279678</v>
      </c>
      <c r="BB824">
        <v>0</v>
      </c>
    </row>
    <row r="825" spans="1:54" ht="15">
      <c r="A825">
        <v>11601617528</v>
      </c>
      <c r="B825" t="s">
        <v>1593</v>
      </c>
      <c r="C825" t="s">
        <v>1461</v>
      </c>
      <c r="E825" t="s">
        <v>1216</v>
      </c>
      <c r="F825" t="s">
        <v>129</v>
      </c>
      <c r="G825">
        <v>9</v>
      </c>
      <c r="H825" t="s">
        <v>1491</v>
      </c>
      <c r="I825">
        <v>0</v>
      </c>
      <c r="J825">
        <v>2</v>
      </c>
      <c r="K825">
        <v>1</v>
      </c>
      <c r="L825" t="s">
        <v>1499</v>
      </c>
      <c r="M825">
        <f>_xlfn.IFNA(VLOOKUP(L825,'Lookup Tables'!$A$2:$B$8,2,FALSE),"")</f>
        <v>15</v>
      </c>
      <c r="N825" t="s">
        <v>1228</v>
      </c>
      <c r="O825" t="s">
        <v>1475</v>
      </c>
      <c r="Q825" t="s">
        <v>1466</v>
      </c>
      <c r="R825" t="s">
        <v>1501</v>
      </c>
      <c r="S825" t="s">
        <v>1476</v>
      </c>
      <c r="T825" t="s">
        <v>1467</v>
      </c>
      <c r="U825" t="s">
        <v>1468</v>
      </c>
      <c r="V825" t="s">
        <v>1469</v>
      </c>
      <c r="Z825" t="s">
        <v>1477</v>
      </c>
      <c r="AA825">
        <v>25</v>
      </c>
      <c r="AB825" s="10">
        <f t="shared" si="36"/>
        <v>-25</v>
      </c>
      <c r="AC825" s="10" t="str">
        <f t="shared" si="37"/>
        <v>-30 - -21%</v>
      </c>
      <c r="AD825">
        <v>1750</v>
      </c>
      <c r="AE825">
        <f t="shared" si="38"/>
        <v>-1750</v>
      </c>
      <c r="AF825" t="s">
        <v>1228</v>
      </c>
      <c r="AL825" t="s">
        <v>1554</v>
      </c>
      <c r="AM825" t="s">
        <v>1197</v>
      </c>
      <c r="AN825" t="s">
        <v>1197</v>
      </c>
      <c r="AP825" t="s">
        <v>1543</v>
      </c>
      <c r="AT825" t="s">
        <v>1510</v>
      </c>
      <c r="BA825" s="10">
        <v>33.70786517</v>
      </c>
      <c r="BB825">
        <v>0</v>
      </c>
    </row>
    <row r="826" spans="1:54" ht="15">
      <c r="A826">
        <v>11601627395</v>
      </c>
      <c r="B826" t="s">
        <v>1532</v>
      </c>
      <c r="C826" t="s">
        <v>1461</v>
      </c>
      <c r="E826" t="s">
        <v>1472</v>
      </c>
      <c r="F826" t="s">
        <v>122</v>
      </c>
      <c r="I826">
        <v>5</v>
      </c>
      <c r="J826">
        <v>1</v>
      </c>
      <c r="K826">
        <v>0</v>
      </c>
      <c r="L826" t="s">
        <v>1488</v>
      </c>
      <c r="M826" t="str">
        <f>_xlfn.IFNA(VLOOKUP(L826,'Lookup Tables'!$A$2:$B$8,2,FALSE),"")</f>
        <v/>
      </c>
      <c r="N826" t="s">
        <v>1487</v>
      </c>
      <c r="AB826" s="10">
        <f t="shared" si="36"/>
        <v>0</v>
      </c>
      <c r="AC826" s="10" t="str">
        <f t="shared" si="37"/>
        <v>0 - 9%</v>
      </c>
      <c r="AE826" t="str">
        <f t="shared" si="38"/>
        <v/>
      </c>
      <c r="AF826" t="s">
        <v>1228</v>
      </c>
      <c r="AH826" t="s">
        <v>1489</v>
      </c>
      <c r="AI826" t="s">
        <v>1500</v>
      </c>
      <c r="AM826" t="s">
        <v>1197</v>
      </c>
      <c r="AN826" t="s">
        <v>1197</v>
      </c>
      <c r="AY826" t="s">
        <v>1487</v>
      </c>
      <c r="BA826" s="10">
        <v>21.38845935</v>
      </c>
      <c r="BB826">
        <v>0</v>
      </c>
    </row>
    <row r="827" spans="1:54" ht="15">
      <c r="A827">
        <v>11601631517</v>
      </c>
      <c r="B827" t="s">
        <v>1481</v>
      </c>
      <c r="C827" t="s">
        <v>1461</v>
      </c>
      <c r="E827" t="s">
        <v>1216</v>
      </c>
      <c r="F827" t="s">
        <v>117</v>
      </c>
      <c r="G827">
        <v>12</v>
      </c>
      <c r="H827" t="s">
        <v>1482</v>
      </c>
      <c r="I827">
        <v>4</v>
      </c>
      <c r="J827">
        <v>1</v>
      </c>
      <c r="K827">
        <v>0</v>
      </c>
      <c r="L827" t="s">
        <v>1499</v>
      </c>
      <c r="M827">
        <f>_xlfn.IFNA(VLOOKUP(L827,'Lookup Tables'!$A$2:$B$8,2,FALSE),"")</f>
        <v>15</v>
      </c>
      <c r="N827" t="s">
        <v>1228</v>
      </c>
      <c r="W827" t="s">
        <v>1503</v>
      </c>
      <c r="Z827" t="s">
        <v>1477</v>
      </c>
      <c r="AA827">
        <v>10</v>
      </c>
      <c r="AB827" s="10">
        <f t="shared" si="36"/>
        <v>-10</v>
      </c>
      <c r="AC827" s="10" t="str">
        <f t="shared" si="37"/>
        <v>-10 - -1%</v>
      </c>
      <c r="AD827">
        <v>36436</v>
      </c>
      <c r="AE827">
        <f t="shared" si="38"/>
        <v>-36436</v>
      </c>
      <c r="AF827" t="s">
        <v>1197</v>
      </c>
      <c r="AJ827" t="s">
        <v>1498</v>
      </c>
      <c r="AM827" t="s">
        <v>1502</v>
      </c>
      <c r="AN827" t="s">
        <v>1197</v>
      </c>
      <c r="AR827" t="s">
        <v>1479</v>
      </c>
      <c r="BA827" s="10">
        <v>12.92875989</v>
      </c>
      <c r="BB827">
        <v>0</v>
      </c>
    </row>
    <row r="828" spans="1:54" ht="15">
      <c r="A828">
        <v>11601656306</v>
      </c>
      <c r="B828" t="s">
        <v>1559</v>
      </c>
      <c r="C828" t="s">
        <v>1461</v>
      </c>
      <c r="E828" t="s">
        <v>1472</v>
      </c>
      <c r="F828" t="s">
        <v>129</v>
      </c>
      <c r="G828">
        <v>25</v>
      </c>
      <c r="H828" t="s">
        <v>1463</v>
      </c>
      <c r="I828">
        <v>0</v>
      </c>
      <c r="J828">
        <v>1</v>
      </c>
      <c r="K828">
        <v>0</v>
      </c>
      <c r="L828" t="s">
        <v>1550</v>
      </c>
      <c r="M828">
        <f>_xlfn.IFNA(VLOOKUP(L828,'Lookup Tables'!$A$2:$B$8,2,FALSE),"")</f>
        <v>0</v>
      </c>
      <c r="N828" t="s">
        <v>1197</v>
      </c>
      <c r="AB828" s="10">
        <f t="shared" si="36"/>
        <v>0</v>
      </c>
      <c r="AC828" s="10" t="str">
        <f t="shared" si="37"/>
        <v>0 - 9%</v>
      </c>
      <c r="AE828" t="str">
        <f t="shared" si="38"/>
        <v/>
      </c>
      <c r="AF828" t="s">
        <v>1228</v>
      </c>
      <c r="AL828" t="s">
        <v>1525</v>
      </c>
      <c r="AM828" t="s">
        <v>1228</v>
      </c>
      <c r="AN828" t="s">
        <v>1197</v>
      </c>
      <c r="AY828" t="s">
        <v>1487</v>
      </c>
      <c r="BB828">
        <v>0</v>
      </c>
    </row>
    <row r="829" spans="1:54" ht="15">
      <c r="A829">
        <v>11601671458</v>
      </c>
      <c r="B829" t="s">
        <v>1570</v>
      </c>
      <c r="C829" t="s">
        <v>1461</v>
      </c>
      <c r="E829" t="s">
        <v>1472</v>
      </c>
      <c r="F829" t="s">
        <v>117</v>
      </c>
      <c r="G829">
        <v>20</v>
      </c>
      <c r="H829" t="s">
        <v>1482</v>
      </c>
      <c r="I829">
        <v>2</v>
      </c>
      <c r="J829">
        <v>1</v>
      </c>
      <c r="K829">
        <v>1</v>
      </c>
      <c r="L829" t="s">
        <v>1488</v>
      </c>
      <c r="M829" t="str">
        <f>_xlfn.IFNA(VLOOKUP(L829,'Lookup Tables'!$A$2:$B$8,2,FALSE),"")</f>
        <v/>
      </c>
      <c r="N829" t="s">
        <v>1228</v>
      </c>
      <c r="W829" t="s">
        <v>1503</v>
      </c>
      <c r="Z829" t="s">
        <v>1477</v>
      </c>
      <c r="AA829">
        <v>15</v>
      </c>
      <c r="AB829" s="10">
        <f t="shared" si="36"/>
        <v>-15</v>
      </c>
      <c r="AC829" s="10" t="str">
        <f t="shared" si="37"/>
        <v>-20 - -11%</v>
      </c>
      <c r="AD829">
        <v>3000</v>
      </c>
      <c r="AE829">
        <f t="shared" si="38"/>
        <v>-3000</v>
      </c>
      <c r="AF829" t="s">
        <v>1228</v>
      </c>
      <c r="AH829" t="s">
        <v>1489</v>
      </c>
      <c r="AI829" t="s">
        <v>1500</v>
      </c>
      <c r="AM829" t="s">
        <v>1197</v>
      </c>
      <c r="AN829" t="s">
        <v>1197</v>
      </c>
      <c r="AQ829" t="s">
        <v>1496</v>
      </c>
      <c r="AV829" t="s">
        <v>1480</v>
      </c>
      <c r="AW829" t="s">
        <v>1511</v>
      </c>
      <c r="BA829" s="10">
        <v>32.0855615</v>
      </c>
      <c r="BB829">
        <v>0</v>
      </c>
    </row>
    <row r="830" spans="1:54" ht="15">
      <c r="A830">
        <v>11601714985</v>
      </c>
      <c r="B830" t="s">
        <v>1649</v>
      </c>
      <c r="C830" t="s">
        <v>1461</v>
      </c>
      <c r="E830" t="s">
        <v>1492</v>
      </c>
      <c r="F830" t="s">
        <v>144</v>
      </c>
      <c r="G830">
        <v>30</v>
      </c>
      <c r="H830" t="s">
        <v>1463</v>
      </c>
      <c r="I830">
        <v>14</v>
      </c>
      <c r="J830">
        <v>0</v>
      </c>
      <c r="K830">
        <v>0</v>
      </c>
      <c r="L830" t="s">
        <v>1499</v>
      </c>
      <c r="M830">
        <f>_xlfn.IFNA(VLOOKUP(L830,'Lookup Tables'!$A$2:$B$8,2,FALSE),"")</f>
        <v>15</v>
      </c>
      <c r="N830" t="s">
        <v>1228</v>
      </c>
      <c r="S830" t="s">
        <v>1476</v>
      </c>
      <c r="U830" t="s">
        <v>1468</v>
      </c>
      <c r="Z830" t="s">
        <v>1523</v>
      </c>
      <c r="AA830">
        <v>0</v>
      </c>
      <c r="AB830" s="10">
        <f t="shared" si="36"/>
        <v>0</v>
      </c>
      <c r="AC830" s="10" t="str">
        <f t="shared" si="37"/>
        <v>0 - 9%</v>
      </c>
      <c r="AD830">
        <v>0</v>
      </c>
      <c r="AE830">
        <f t="shared" si="38"/>
        <v>0</v>
      </c>
      <c r="AL830" t="s">
        <v>1520</v>
      </c>
      <c r="AM830" t="s">
        <v>1502</v>
      </c>
      <c r="AN830" t="s">
        <v>1487</v>
      </c>
      <c r="AP830" t="s">
        <v>1495</v>
      </c>
      <c r="AY830" t="s">
        <v>1487</v>
      </c>
      <c r="BA830" s="10">
        <v>5.0150134</v>
      </c>
      <c r="BB830">
        <v>0</v>
      </c>
    </row>
    <row r="831" spans="1:54" ht="15">
      <c r="A831">
        <v>11601741466</v>
      </c>
      <c r="B831" t="s">
        <v>1521</v>
      </c>
      <c r="C831" t="s">
        <v>1517</v>
      </c>
      <c r="E831" t="s">
        <v>1472</v>
      </c>
      <c r="F831" t="s">
        <v>129</v>
      </c>
      <c r="G831">
        <v>0</v>
      </c>
      <c r="H831" t="s">
        <v>1497</v>
      </c>
      <c r="I831">
        <v>0</v>
      </c>
      <c r="J831">
        <v>0</v>
      </c>
      <c r="K831">
        <v>1</v>
      </c>
      <c r="L831" t="s">
        <v>1499</v>
      </c>
      <c r="M831">
        <f>_xlfn.IFNA(VLOOKUP(L831,'Lookup Tables'!$A$2:$B$8,2,FALSE),"")</f>
        <v>15</v>
      </c>
      <c r="N831" t="s">
        <v>1197</v>
      </c>
      <c r="AB831" s="10">
        <f t="shared" si="36"/>
        <v>0</v>
      </c>
      <c r="AC831" s="10" t="str">
        <f t="shared" si="37"/>
        <v>0 - 9%</v>
      </c>
      <c r="AE831" t="str">
        <f t="shared" si="38"/>
        <v/>
      </c>
      <c r="AF831" t="s">
        <v>1228</v>
      </c>
      <c r="AH831" t="s">
        <v>1489</v>
      </c>
      <c r="AM831" t="s">
        <v>1197</v>
      </c>
      <c r="AN831" t="s">
        <v>1197</v>
      </c>
      <c r="AY831" t="s">
        <v>1487</v>
      </c>
      <c r="BA831" s="10">
        <v>35.13732</v>
      </c>
      <c r="BB831">
        <v>0</v>
      </c>
    </row>
    <row r="832" spans="1:54" ht="15">
      <c r="A832">
        <v>11601747557</v>
      </c>
      <c r="B832" t="s">
        <v>1637</v>
      </c>
      <c r="C832" t="s">
        <v>1461</v>
      </c>
      <c r="E832" t="s">
        <v>1492</v>
      </c>
      <c r="F832" t="s">
        <v>129</v>
      </c>
      <c r="G832">
        <v>72</v>
      </c>
      <c r="H832" t="s">
        <v>1540</v>
      </c>
      <c r="I832">
        <v>0</v>
      </c>
      <c r="J832">
        <v>0</v>
      </c>
      <c r="K832">
        <v>2</v>
      </c>
      <c r="L832" t="s">
        <v>1499</v>
      </c>
      <c r="M832">
        <f>_xlfn.IFNA(VLOOKUP(L832,'Lookup Tables'!$A$2:$B$8,2,FALSE),"")</f>
        <v>15</v>
      </c>
      <c r="N832" t="s">
        <v>1487</v>
      </c>
      <c r="AB832" s="10">
        <f t="shared" si="36"/>
        <v>0</v>
      </c>
      <c r="AC832" s="10" t="str">
        <f t="shared" si="37"/>
        <v>0 - 9%</v>
      </c>
      <c r="AE832" t="str">
        <f t="shared" si="38"/>
        <v/>
      </c>
      <c r="AF832" t="s">
        <v>1228</v>
      </c>
      <c r="AH832" t="s">
        <v>1489</v>
      </c>
      <c r="AM832" t="s">
        <v>1197</v>
      </c>
      <c r="AN832" t="s">
        <v>1197</v>
      </c>
      <c r="AQ832" t="s">
        <v>1496</v>
      </c>
      <c r="AR832" t="s">
        <v>1479</v>
      </c>
      <c r="AX832" t="s">
        <v>1512</v>
      </c>
      <c r="BA832" s="10">
        <v>13.27645</v>
      </c>
      <c r="BB832">
        <v>0</v>
      </c>
    </row>
    <row r="833" spans="1:54" ht="15">
      <c r="A833">
        <v>11601753195</v>
      </c>
      <c r="B833" t="s">
        <v>1576</v>
      </c>
      <c r="C833" t="s">
        <v>1461</v>
      </c>
      <c r="E833" t="s">
        <v>1216</v>
      </c>
      <c r="F833" t="s">
        <v>129</v>
      </c>
      <c r="G833">
        <v>20</v>
      </c>
      <c r="H833" t="s">
        <v>1482</v>
      </c>
      <c r="I833">
        <v>0</v>
      </c>
      <c r="J833">
        <v>3</v>
      </c>
      <c r="K833">
        <v>0</v>
      </c>
      <c r="L833" t="s">
        <v>1499</v>
      </c>
      <c r="M833">
        <f>_xlfn.IFNA(VLOOKUP(L833,'Lookup Tables'!$A$2:$B$8,2,FALSE),"")</f>
        <v>15</v>
      </c>
      <c r="N833" t="s">
        <v>1228</v>
      </c>
      <c r="W833" t="s">
        <v>1503</v>
      </c>
      <c r="Z833" t="s">
        <v>1477</v>
      </c>
      <c r="AA833">
        <v>5</v>
      </c>
      <c r="AB833" s="10">
        <f t="shared" si="36"/>
        <v>-5</v>
      </c>
      <c r="AC833" s="10" t="str">
        <f t="shared" si="37"/>
        <v>-10 - -1%</v>
      </c>
      <c r="AD833">
        <v>1000</v>
      </c>
      <c r="AE833">
        <f t="shared" si="38"/>
        <v>-1000</v>
      </c>
      <c r="AF833" t="s">
        <v>1228</v>
      </c>
      <c r="AL833" t="s">
        <v>1524</v>
      </c>
      <c r="AM833" t="s">
        <v>1197</v>
      </c>
      <c r="AN833" t="s">
        <v>1487</v>
      </c>
      <c r="AQ833" t="s">
        <v>1496</v>
      </c>
      <c r="AT833" t="s">
        <v>1510</v>
      </c>
      <c r="BA833" s="10">
        <v>16.81415929</v>
      </c>
      <c r="BB833">
        <v>0</v>
      </c>
    </row>
    <row r="834" spans="1:54" ht="15">
      <c r="A834">
        <v>11601762342</v>
      </c>
      <c r="B834" t="s">
        <v>1545</v>
      </c>
      <c r="C834" t="s">
        <v>1461</v>
      </c>
      <c r="E834" t="s">
        <v>1216</v>
      </c>
      <c r="F834" t="s">
        <v>117</v>
      </c>
      <c r="G834">
        <v>31</v>
      </c>
      <c r="H834" t="s">
        <v>1493</v>
      </c>
      <c r="I834">
        <v>4</v>
      </c>
      <c r="J834">
        <v>0</v>
      </c>
      <c r="K834">
        <v>0</v>
      </c>
      <c r="L834" t="s">
        <v>1499</v>
      </c>
      <c r="M834">
        <f>_xlfn.IFNA(VLOOKUP(L834,'Lookup Tables'!$A$2:$B$8,2,FALSE),"")</f>
        <v>15</v>
      </c>
      <c r="N834" t="s">
        <v>1228</v>
      </c>
      <c r="T834" t="s">
        <v>1467</v>
      </c>
      <c r="U834" t="s">
        <v>1468</v>
      </c>
      <c r="Z834" t="s">
        <v>1477</v>
      </c>
      <c r="AB834" s="10" t="str">
        <f aca="true" t="shared" si="39" ref="AB834:AB897">IF(AND(Z834="Decrease",AA834&lt;&gt;""),-AA834,IF(AND(ISBLANK(AA834),OR(N834="No",N834="Not Sure",Z834="No change")),0,IF(ISBLANK(AA834),"",AA834)))</f>
        <v/>
      </c>
      <c r="AC834" s="10" t="str">
        <f aca="true" t="shared" si="40" ref="AC834:AC897">_xlfn.IFERROR(_XLFN.CONCAT(_xlfn.FLOOR.MATH(AB834,10)," - ",_xlfn.FLOOR.MATH(AB834+10,10)-1,"%"),"")</f>
        <v/>
      </c>
      <c r="AD834">
        <v>80232</v>
      </c>
      <c r="AE834">
        <f aca="true" t="shared" si="41" ref="AE834:AE897">IF(ISBLANK(AD834),"",IF(Z834="Decrease",-AD834,AD834))</f>
        <v>-80232</v>
      </c>
      <c r="AF834" t="s">
        <v>1228</v>
      </c>
      <c r="AG834" t="s">
        <v>1485</v>
      </c>
      <c r="AM834" t="s">
        <v>1197</v>
      </c>
      <c r="AN834" t="s">
        <v>1197</v>
      </c>
      <c r="AT834" t="s">
        <v>1510</v>
      </c>
      <c r="BA834" s="10">
        <v>10.97122302</v>
      </c>
      <c r="BB834">
        <v>1</v>
      </c>
    </row>
    <row r="835" spans="1:54" ht="15">
      <c r="A835">
        <v>11601762753</v>
      </c>
      <c r="B835" t="s">
        <v>1481</v>
      </c>
      <c r="C835" t="s">
        <v>1461</v>
      </c>
      <c r="E835" t="s">
        <v>1216</v>
      </c>
      <c r="F835" t="s">
        <v>117</v>
      </c>
      <c r="G835">
        <v>11</v>
      </c>
      <c r="H835" t="s">
        <v>1482</v>
      </c>
      <c r="I835">
        <v>1</v>
      </c>
      <c r="J835">
        <v>1</v>
      </c>
      <c r="K835">
        <v>0</v>
      </c>
      <c r="L835" t="s">
        <v>1499</v>
      </c>
      <c r="M835">
        <f>_xlfn.IFNA(VLOOKUP(L835,'Lookup Tables'!$A$2:$B$8,2,FALSE),"")</f>
        <v>15</v>
      </c>
      <c r="N835" t="s">
        <v>1228</v>
      </c>
      <c r="W835" t="s">
        <v>1503</v>
      </c>
      <c r="Z835" t="s">
        <v>1477</v>
      </c>
      <c r="AA835">
        <v>2</v>
      </c>
      <c r="AB835" s="10">
        <f t="shared" si="39"/>
        <v>-2</v>
      </c>
      <c r="AC835" s="10" t="str">
        <f t="shared" si="40"/>
        <v>-10 - -1%</v>
      </c>
      <c r="AD835">
        <v>490</v>
      </c>
      <c r="AE835">
        <f t="shared" si="41"/>
        <v>-490</v>
      </c>
      <c r="AF835" t="s">
        <v>1228</v>
      </c>
      <c r="AL835" t="s">
        <v>1524</v>
      </c>
      <c r="AM835" t="s">
        <v>1197</v>
      </c>
      <c r="AN835" t="s">
        <v>1197</v>
      </c>
      <c r="AR835" t="s">
        <v>1479</v>
      </c>
      <c r="AV835" t="s">
        <v>1480</v>
      </c>
      <c r="BA835" s="10">
        <v>3.436426117</v>
      </c>
      <c r="BB835">
        <v>0</v>
      </c>
    </row>
    <row r="836" spans="1:54" ht="15">
      <c r="A836">
        <v>11601786876</v>
      </c>
      <c r="B836" t="s">
        <v>1621</v>
      </c>
      <c r="C836" t="s">
        <v>1461</v>
      </c>
      <c r="E836" t="s">
        <v>1216</v>
      </c>
      <c r="F836" t="s">
        <v>129</v>
      </c>
      <c r="G836">
        <v>10</v>
      </c>
      <c r="H836" t="s">
        <v>1491</v>
      </c>
      <c r="I836">
        <v>0</v>
      </c>
      <c r="J836">
        <v>2</v>
      </c>
      <c r="K836">
        <v>1</v>
      </c>
      <c r="L836" t="s">
        <v>1464</v>
      </c>
      <c r="M836">
        <f>_xlfn.IFNA(VLOOKUP(L836,'Lookup Tables'!$A$2:$B$8,2,FALSE),"")</f>
        <v>1</v>
      </c>
      <c r="N836" t="s">
        <v>1228</v>
      </c>
      <c r="O836" t="s">
        <v>1475</v>
      </c>
      <c r="Q836" t="s">
        <v>1466</v>
      </c>
      <c r="S836" t="s">
        <v>1476</v>
      </c>
      <c r="T836" t="s">
        <v>1467</v>
      </c>
      <c r="V836" t="s">
        <v>1469</v>
      </c>
      <c r="Z836" t="s">
        <v>1477</v>
      </c>
      <c r="AB836" s="10" t="str">
        <f t="shared" si="39"/>
        <v/>
      </c>
      <c r="AC836" s="10" t="str">
        <f t="shared" si="40"/>
        <v/>
      </c>
      <c r="AE836" t="str">
        <f t="shared" si="41"/>
        <v/>
      </c>
      <c r="AF836" t="s">
        <v>1228</v>
      </c>
      <c r="AH836" t="s">
        <v>1489</v>
      </c>
      <c r="AM836" t="s">
        <v>1197</v>
      </c>
      <c r="AN836" t="s">
        <v>1487</v>
      </c>
      <c r="AQ836" t="s">
        <v>1496</v>
      </c>
      <c r="AR836" t="s">
        <v>1479</v>
      </c>
      <c r="AS836" t="s">
        <v>1505</v>
      </c>
      <c r="AX836" t="s">
        <v>1512</v>
      </c>
      <c r="BA836" s="10">
        <v>20.25316</v>
      </c>
      <c r="BB836">
        <v>0</v>
      </c>
    </row>
    <row r="837" spans="1:54" ht="15">
      <c r="A837">
        <v>11601797104</v>
      </c>
      <c r="B837" t="s">
        <v>1649</v>
      </c>
      <c r="C837" t="s">
        <v>1461</v>
      </c>
      <c r="E837" t="s">
        <v>1472</v>
      </c>
      <c r="F837" t="s">
        <v>129</v>
      </c>
      <c r="G837">
        <v>10</v>
      </c>
      <c r="H837" t="s">
        <v>1491</v>
      </c>
      <c r="I837">
        <v>0</v>
      </c>
      <c r="J837">
        <v>0</v>
      </c>
      <c r="K837">
        <v>1</v>
      </c>
      <c r="L837" t="s">
        <v>1499</v>
      </c>
      <c r="M837">
        <f>_xlfn.IFNA(VLOOKUP(L837,'Lookup Tables'!$A$2:$B$8,2,FALSE),"")</f>
        <v>15</v>
      </c>
      <c r="N837" t="s">
        <v>1197</v>
      </c>
      <c r="AB837" s="10">
        <f t="shared" si="39"/>
        <v>0</v>
      </c>
      <c r="AC837" s="10" t="str">
        <f t="shared" si="40"/>
        <v>0 - 9%</v>
      </c>
      <c r="AE837" t="str">
        <f t="shared" si="41"/>
        <v/>
      </c>
      <c r="AF837" t="s">
        <v>1228</v>
      </c>
      <c r="AL837" t="s">
        <v>1551</v>
      </c>
      <c r="AM837" t="s">
        <v>1502</v>
      </c>
      <c r="AN837" t="s">
        <v>1197</v>
      </c>
      <c r="AP837" t="s">
        <v>1495</v>
      </c>
      <c r="AV837" t="s">
        <v>1480</v>
      </c>
      <c r="BA837" s="10">
        <v>3.023344814</v>
      </c>
      <c r="BB837">
        <v>0</v>
      </c>
    </row>
    <row r="838" spans="1:54" ht="15">
      <c r="A838">
        <v>11601812177</v>
      </c>
      <c r="B838" t="s">
        <v>1513</v>
      </c>
      <c r="C838" t="s">
        <v>1461</v>
      </c>
      <c r="D838" t="s">
        <v>1410</v>
      </c>
      <c r="E838" t="s">
        <v>1472</v>
      </c>
      <c r="F838" t="s">
        <v>129</v>
      </c>
      <c r="G838">
        <v>0</v>
      </c>
      <c r="H838" t="s">
        <v>1497</v>
      </c>
      <c r="I838">
        <v>0</v>
      </c>
      <c r="J838">
        <v>0</v>
      </c>
      <c r="K838">
        <v>0</v>
      </c>
      <c r="L838" t="s">
        <v>1550</v>
      </c>
      <c r="M838">
        <f>_xlfn.IFNA(VLOOKUP(L838,'Lookup Tables'!$A$2:$B$8,2,FALSE),"")</f>
        <v>0</v>
      </c>
      <c r="N838" t="s">
        <v>1228</v>
      </c>
      <c r="AB838" s="10" t="str">
        <f t="shared" si="39"/>
        <v/>
      </c>
      <c r="AC838" s="10" t="str">
        <f t="shared" si="40"/>
        <v/>
      </c>
      <c r="AE838" t="str">
        <f t="shared" si="41"/>
        <v/>
      </c>
      <c r="BA838" s="10">
        <v>53.75901</v>
      </c>
      <c r="BB838">
        <v>0</v>
      </c>
    </row>
    <row r="839" spans="1:54" ht="15">
      <c r="A839">
        <v>11601836465</v>
      </c>
      <c r="B839" t="s">
        <v>1613</v>
      </c>
      <c r="C839" t="s">
        <v>1461</v>
      </c>
      <c r="E839" t="s">
        <v>1216</v>
      </c>
      <c r="F839" t="s">
        <v>117</v>
      </c>
      <c r="G839">
        <v>16</v>
      </c>
      <c r="H839" t="s">
        <v>1482</v>
      </c>
      <c r="I839">
        <v>2</v>
      </c>
      <c r="J839">
        <v>0</v>
      </c>
      <c r="K839">
        <v>1</v>
      </c>
      <c r="L839" t="s">
        <v>1499</v>
      </c>
      <c r="M839">
        <f>_xlfn.IFNA(VLOOKUP(L839,'Lookup Tables'!$A$2:$B$8,2,FALSE),"")</f>
        <v>15</v>
      </c>
      <c r="N839" t="s">
        <v>1487</v>
      </c>
      <c r="AB839" s="10">
        <f t="shared" si="39"/>
        <v>0</v>
      </c>
      <c r="AC839" s="10" t="str">
        <f t="shared" si="40"/>
        <v>0 - 9%</v>
      </c>
      <c r="AE839" t="str">
        <f t="shared" si="41"/>
        <v/>
      </c>
      <c r="AF839" t="s">
        <v>1228</v>
      </c>
      <c r="AH839" t="s">
        <v>1489</v>
      </c>
      <c r="AM839" t="s">
        <v>1197</v>
      </c>
      <c r="AN839" t="s">
        <v>1197</v>
      </c>
      <c r="AY839" t="s">
        <v>1487</v>
      </c>
      <c r="AZ839" t="s">
        <v>1495</v>
      </c>
      <c r="BA839" s="10">
        <v>8.948545861</v>
      </c>
      <c r="BB839">
        <v>0</v>
      </c>
    </row>
    <row r="840" spans="1:54" ht="15">
      <c r="A840">
        <v>11601839533</v>
      </c>
      <c r="B840" t="s">
        <v>1521</v>
      </c>
      <c r="C840" t="s">
        <v>1461</v>
      </c>
      <c r="E840" t="s">
        <v>1216</v>
      </c>
      <c r="F840" t="s">
        <v>122</v>
      </c>
      <c r="G840">
        <v>30</v>
      </c>
      <c r="H840" t="s">
        <v>1463</v>
      </c>
      <c r="I840">
        <v>3</v>
      </c>
      <c r="J840">
        <v>2</v>
      </c>
      <c r="K840">
        <v>0</v>
      </c>
      <c r="L840" t="s">
        <v>1499</v>
      </c>
      <c r="M840">
        <f>_xlfn.IFNA(VLOOKUP(L840,'Lookup Tables'!$A$2:$B$8,2,FALSE),"")</f>
        <v>15</v>
      </c>
      <c r="N840" t="s">
        <v>1487</v>
      </c>
      <c r="AB840" s="10">
        <f t="shared" si="39"/>
        <v>0</v>
      </c>
      <c r="AC840" s="10" t="str">
        <f t="shared" si="40"/>
        <v>0 - 9%</v>
      </c>
      <c r="AE840" t="str">
        <f t="shared" si="41"/>
        <v/>
      </c>
      <c r="AF840" t="s">
        <v>1197</v>
      </c>
      <c r="AJ840" t="s">
        <v>1498</v>
      </c>
      <c r="AM840" t="s">
        <v>1502</v>
      </c>
      <c r="AN840" t="s">
        <v>1197</v>
      </c>
      <c r="AY840" t="s">
        <v>1487</v>
      </c>
      <c r="BA840" s="10">
        <v>24.91309386</v>
      </c>
      <c r="BB840">
        <v>0</v>
      </c>
    </row>
    <row r="841" spans="1:54" ht="15">
      <c r="A841">
        <v>11601842768</v>
      </c>
      <c r="B841" t="s">
        <v>1506</v>
      </c>
      <c r="C841" t="s">
        <v>1504</v>
      </c>
      <c r="E841" t="s">
        <v>1216</v>
      </c>
      <c r="F841" t="s">
        <v>144</v>
      </c>
      <c r="G841">
        <v>75</v>
      </c>
      <c r="H841" t="s">
        <v>1540</v>
      </c>
      <c r="I841">
        <v>39</v>
      </c>
      <c r="J841">
        <v>0</v>
      </c>
      <c r="K841">
        <v>0</v>
      </c>
      <c r="L841" t="s">
        <v>1499</v>
      </c>
      <c r="M841">
        <f>_xlfn.IFNA(VLOOKUP(L841,'Lookup Tables'!$A$2:$B$8,2,FALSE),"")</f>
        <v>15</v>
      </c>
      <c r="N841" t="s">
        <v>1487</v>
      </c>
      <c r="AB841" s="10">
        <f t="shared" si="39"/>
        <v>0</v>
      </c>
      <c r="AC841" s="10" t="str">
        <f t="shared" si="40"/>
        <v>0 - 9%</v>
      </c>
      <c r="AE841" t="str">
        <f t="shared" si="41"/>
        <v/>
      </c>
      <c r="AF841" t="s">
        <v>1228</v>
      </c>
      <c r="AG841" t="s">
        <v>1485</v>
      </c>
      <c r="AH841" t="s">
        <v>1489</v>
      </c>
      <c r="AI841" t="s">
        <v>1500</v>
      </c>
      <c r="AM841" t="s">
        <v>1197</v>
      </c>
      <c r="AN841" t="s">
        <v>1197</v>
      </c>
      <c r="AT841" t="s">
        <v>1510</v>
      </c>
      <c r="AU841" t="s">
        <v>1518</v>
      </c>
      <c r="BB841">
        <v>0</v>
      </c>
    </row>
    <row r="842" spans="1:54" ht="15">
      <c r="A842">
        <v>11601848174</v>
      </c>
      <c r="B842" t="s">
        <v>1513</v>
      </c>
      <c r="C842" t="s">
        <v>1461</v>
      </c>
      <c r="E842" t="s">
        <v>1472</v>
      </c>
      <c r="F842" t="s">
        <v>117</v>
      </c>
      <c r="G842">
        <v>0</v>
      </c>
      <c r="H842" t="s">
        <v>1497</v>
      </c>
      <c r="I842">
        <v>0</v>
      </c>
      <c r="J842">
        <v>0</v>
      </c>
      <c r="K842">
        <v>0</v>
      </c>
      <c r="L842" t="s">
        <v>1483</v>
      </c>
      <c r="M842">
        <f>_xlfn.IFNA(VLOOKUP(L842,'Lookup Tables'!$A$2:$B$8,2,FALSE),"")</f>
        <v>4</v>
      </c>
      <c r="N842" t="s">
        <v>1228</v>
      </c>
      <c r="Q842" t="s">
        <v>1466</v>
      </c>
      <c r="R842" t="s">
        <v>1501</v>
      </c>
      <c r="S842" t="s">
        <v>1476</v>
      </c>
      <c r="Z842" t="s">
        <v>1477</v>
      </c>
      <c r="AA842">
        <v>2</v>
      </c>
      <c r="AB842" s="10">
        <f t="shared" si="39"/>
        <v>-2</v>
      </c>
      <c r="AC842" s="10" t="str">
        <f t="shared" si="40"/>
        <v>-10 - -1%</v>
      </c>
      <c r="AD842">
        <v>2000</v>
      </c>
      <c r="AE842">
        <f t="shared" si="41"/>
        <v>-2000</v>
      </c>
      <c r="AF842" t="s">
        <v>1197</v>
      </c>
      <c r="AJ842" t="s">
        <v>1498</v>
      </c>
      <c r="AM842" t="s">
        <v>1502</v>
      </c>
      <c r="AN842" t="s">
        <v>1197</v>
      </c>
      <c r="AR842" t="s">
        <v>1479</v>
      </c>
      <c r="AS842" t="s">
        <v>1505</v>
      </c>
      <c r="AU842" t="s">
        <v>1518</v>
      </c>
      <c r="BA842" s="10">
        <v>50.521363</v>
      </c>
      <c r="BB842">
        <v>0</v>
      </c>
    </row>
    <row r="843" spans="1:54" ht="15">
      <c r="A843">
        <v>11601864641</v>
      </c>
      <c r="B843" t="s">
        <v>1637</v>
      </c>
      <c r="C843" t="s">
        <v>1461</v>
      </c>
      <c r="E843" t="s">
        <v>1216</v>
      </c>
      <c r="F843" t="s">
        <v>144</v>
      </c>
      <c r="G843">
        <v>11</v>
      </c>
      <c r="H843" t="s">
        <v>1482</v>
      </c>
      <c r="I843">
        <v>0</v>
      </c>
      <c r="J843">
        <v>1</v>
      </c>
      <c r="K843">
        <v>7</v>
      </c>
      <c r="L843" t="s">
        <v>1483</v>
      </c>
      <c r="M843">
        <f>_xlfn.IFNA(VLOOKUP(L843,'Lookup Tables'!$A$2:$B$8,2,FALSE),"")</f>
        <v>4</v>
      </c>
      <c r="N843" t="s">
        <v>1228</v>
      </c>
      <c r="S843" t="s">
        <v>1476</v>
      </c>
      <c r="T843" t="s">
        <v>1467</v>
      </c>
      <c r="U843" t="s">
        <v>1468</v>
      </c>
      <c r="Z843" t="s">
        <v>1477</v>
      </c>
      <c r="AB843" s="10" t="str">
        <f t="shared" si="39"/>
        <v/>
      </c>
      <c r="AC843" s="10" t="str">
        <f t="shared" si="40"/>
        <v/>
      </c>
      <c r="AE843" t="str">
        <f t="shared" si="41"/>
        <v/>
      </c>
      <c r="AL843" t="s">
        <v>1515</v>
      </c>
      <c r="AM843" t="s">
        <v>1502</v>
      </c>
      <c r="AN843" t="s">
        <v>1487</v>
      </c>
      <c r="AR843" t="s">
        <v>1479</v>
      </c>
      <c r="BA843" s="10">
        <v>15.77540107</v>
      </c>
      <c r="BB843">
        <v>0</v>
      </c>
    </row>
    <row r="844" spans="1:54" ht="15">
      <c r="A844">
        <v>11601915174</v>
      </c>
      <c r="B844" t="s">
        <v>1521</v>
      </c>
      <c r="C844" t="s">
        <v>1461</v>
      </c>
      <c r="E844" t="s">
        <v>1216</v>
      </c>
      <c r="F844" t="s">
        <v>117</v>
      </c>
      <c r="G844">
        <v>0</v>
      </c>
      <c r="H844" t="s">
        <v>1497</v>
      </c>
      <c r="I844">
        <v>3</v>
      </c>
      <c r="J844">
        <v>1</v>
      </c>
      <c r="K844">
        <v>0</v>
      </c>
      <c r="L844" t="s">
        <v>1474</v>
      </c>
      <c r="M844">
        <f>_xlfn.IFNA(VLOOKUP(L844,'Lookup Tables'!$A$2:$B$8,2,FALSE),"")</f>
        <v>9</v>
      </c>
      <c r="N844" t="s">
        <v>1228</v>
      </c>
      <c r="X844" t="s">
        <v>1530</v>
      </c>
      <c r="Z844" t="s">
        <v>1477</v>
      </c>
      <c r="AA844">
        <v>25</v>
      </c>
      <c r="AB844" s="10">
        <f t="shared" si="39"/>
        <v>-25</v>
      </c>
      <c r="AC844" s="10" t="str">
        <f t="shared" si="40"/>
        <v>-30 - -21%</v>
      </c>
      <c r="AD844">
        <v>800</v>
      </c>
      <c r="AE844">
        <f t="shared" si="41"/>
        <v>-800</v>
      </c>
      <c r="AF844" t="s">
        <v>1228</v>
      </c>
      <c r="AH844" t="s">
        <v>1489</v>
      </c>
      <c r="AM844" t="s">
        <v>1228</v>
      </c>
      <c r="AN844" t="s">
        <v>1197</v>
      </c>
      <c r="AT844" t="s">
        <v>1510</v>
      </c>
      <c r="AU844" t="s">
        <v>1518</v>
      </c>
      <c r="AW844" t="s">
        <v>1511</v>
      </c>
      <c r="BA844" s="10">
        <v>52.90519878</v>
      </c>
      <c r="BB844">
        <v>0</v>
      </c>
    </row>
    <row r="845" spans="1:54" ht="15">
      <c r="A845">
        <v>11601922971</v>
      </c>
      <c r="B845" t="s">
        <v>1541</v>
      </c>
      <c r="C845" t="s">
        <v>1461</v>
      </c>
      <c r="E845" t="s">
        <v>1472</v>
      </c>
      <c r="F845" t="s">
        <v>117</v>
      </c>
      <c r="G845">
        <v>53</v>
      </c>
      <c r="H845" t="s">
        <v>1571</v>
      </c>
      <c r="I845">
        <v>0</v>
      </c>
      <c r="J845">
        <v>6</v>
      </c>
      <c r="K845">
        <v>1</v>
      </c>
      <c r="L845" t="s">
        <v>1550</v>
      </c>
      <c r="M845">
        <f>_xlfn.IFNA(VLOOKUP(L845,'Lookup Tables'!$A$2:$B$8,2,FALSE),"")</f>
        <v>0</v>
      </c>
      <c r="N845" t="s">
        <v>1487</v>
      </c>
      <c r="AB845" s="10">
        <f t="shared" si="39"/>
        <v>0</v>
      </c>
      <c r="AC845" s="10" t="str">
        <f t="shared" si="40"/>
        <v>0 - 9%</v>
      </c>
      <c r="AE845" t="str">
        <f t="shared" si="41"/>
        <v/>
      </c>
      <c r="AF845" t="s">
        <v>1197</v>
      </c>
      <c r="AJ845" t="s">
        <v>1498</v>
      </c>
      <c r="AM845" t="s">
        <v>1502</v>
      </c>
      <c r="AN845" t="s">
        <v>1197</v>
      </c>
      <c r="AP845" t="s">
        <v>1486</v>
      </c>
      <c r="AR845" t="s">
        <v>1479</v>
      </c>
      <c r="AT845" t="s">
        <v>1510</v>
      </c>
      <c r="AW845" t="s">
        <v>1511</v>
      </c>
      <c r="AZ845" t="s">
        <v>1579</v>
      </c>
      <c r="BA845" s="10">
        <v>16.89671585</v>
      </c>
      <c r="BB845">
        <v>0</v>
      </c>
    </row>
    <row r="846" spans="1:54" ht="15">
      <c r="A846">
        <v>11601936324</v>
      </c>
      <c r="B846" t="s">
        <v>1649</v>
      </c>
      <c r="C846" t="s">
        <v>1461</v>
      </c>
      <c r="E846" t="s">
        <v>1216</v>
      </c>
      <c r="F846" t="s">
        <v>144</v>
      </c>
      <c r="G846">
        <v>35</v>
      </c>
      <c r="H846" t="s">
        <v>1493</v>
      </c>
      <c r="I846">
        <v>12</v>
      </c>
      <c r="J846">
        <v>0</v>
      </c>
      <c r="K846">
        <v>8</v>
      </c>
      <c r="L846" t="s">
        <v>1499</v>
      </c>
      <c r="M846">
        <f>_xlfn.IFNA(VLOOKUP(L846,'Lookup Tables'!$A$2:$B$8,2,FALSE),"")</f>
        <v>15</v>
      </c>
      <c r="N846" t="s">
        <v>1228</v>
      </c>
      <c r="O846" t="s">
        <v>1475</v>
      </c>
      <c r="R846" t="s">
        <v>1501</v>
      </c>
      <c r="T846" t="s">
        <v>1467</v>
      </c>
      <c r="U846" t="s">
        <v>1468</v>
      </c>
      <c r="Z846" t="s">
        <v>1477</v>
      </c>
      <c r="AA846">
        <v>30</v>
      </c>
      <c r="AB846" s="10">
        <f t="shared" si="39"/>
        <v>-30</v>
      </c>
      <c r="AC846" s="10" t="str">
        <f t="shared" si="40"/>
        <v>-30 - -21%</v>
      </c>
      <c r="AE846" t="str">
        <f t="shared" si="41"/>
        <v/>
      </c>
      <c r="AF846" t="s">
        <v>1228</v>
      </c>
      <c r="AG846" t="s">
        <v>1485</v>
      </c>
      <c r="AM846" t="s">
        <v>1197</v>
      </c>
      <c r="AN846" t="s">
        <v>1197</v>
      </c>
      <c r="AQ846" t="s">
        <v>1496</v>
      </c>
      <c r="AT846" t="s">
        <v>1510</v>
      </c>
      <c r="AW846" t="s">
        <v>1511</v>
      </c>
      <c r="BA846" s="10">
        <v>8.542598</v>
      </c>
      <c r="BB846">
        <v>0</v>
      </c>
    </row>
    <row r="847" spans="1:54" ht="15">
      <c r="A847">
        <v>11601946766</v>
      </c>
      <c r="B847" t="s">
        <v>1625</v>
      </c>
      <c r="C847" t="s">
        <v>1461</v>
      </c>
      <c r="E847" t="s">
        <v>1472</v>
      </c>
      <c r="F847" t="s">
        <v>129</v>
      </c>
      <c r="G847">
        <v>0</v>
      </c>
      <c r="H847" t="s">
        <v>1497</v>
      </c>
      <c r="I847">
        <v>0</v>
      </c>
      <c r="J847">
        <v>14</v>
      </c>
      <c r="K847">
        <v>4</v>
      </c>
      <c r="L847" t="s">
        <v>1488</v>
      </c>
      <c r="M847" t="str">
        <f>_xlfn.IFNA(VLOOKUP(L847,'Lookup Tables'!$A$2:$B$8,2,FALSE),"")</f>
        <v/>
      </c>
      <c r="N847" t="s">
        <v>1197</v>
      </c>
      <c r="AB847" s="10">
        <f t="shared" si="39"/>
        <v>0</v>
      </c>
      <c r="AC847" s="10" t="str">
        <f t="shared" si="40"/>
        <v>0 - 9%</v>
      </c>
      <c r="AE847" t="str">
        <f t="shared" si="41"/>
        <v/>
      </c>
      <c r="AF847" t="s">
        <v>1197</v>
      </c>
      <c r="AJ847" t="s">
        <v>1498</v>
      </c>
      <c r="AM847" t="s">
        <v>1502</v>
      </c>
      <c r="AN847" t="s">
        <v>1197</v>
      </c>
      <c r="AR847" t="s">
        <v>1479</v>
      </c>
      <c r="AV847" t="s">
        <v>1480</v>
      </c>
      <c r="AX847" t="s">
        <v>1512</v>
      </c>
      <c r="BA847" s="10">
        <v>14.51612903</v>
      </c>
      <c r="BB847">
        <v>0</v>
      </c>
    </row>
    <row r="848" spans="1:54" ht="15">
      <c r="A848">
        <v>11601952468</v>
      </c>
      <c r="B848" t="s">
        <v>1481</v>
      </c>
      <c r="C848" t="s">
        <v>1461</v>
      </c>
      <c r="E848" t="s">
        <v>1472</v>
      </c>
      <c r="F848" t="s">
        <v>117</v>
      </c>
      <c r="I848">
        <v>0</v>
      </c>
      <c r="J848">
        <v>2</v>
      </c>
      <c r="K848">
        <v>2</v>
      </c>
      <c r="L848" t="s">
        <v>1488</v>
      </c>
      <c r="M848" t="str">
        <f>_xlfn.IFNA(VLOOKUP(L848,'Lookup Tables'!$A$2:$B$8,2,FALSE),"")</f>
        <v/>
      </c>
      <c r="N848" t="s">
        <v>1487</v>
      </c>
      <c r="AB848" s="10">
        <f t="shared" si="39"/>
        <v>0</v>
      </c>
      <c r="AC848" s="10" t="str">
        <f t="shared" si="40"/>
        <v>0 - 9%</v>
      </c>
      <c r="AE848" t="str">
        <f t="shared" si="41"/>
        <v/>
      </c>
      <c r="AF848" t="s">
        <v>1197</v>
      </c>
      <c r="AJ848" t="s">
        <v>1498</v>
      </c>
      <c r="AM848" t="s">
        <v>1197</v>
      </c>
      <c r="AN848" t="s">
        <v>1197</v>
      </c>
      <c r="AY848" t="s">
        <v>1487</v>
      </c>
      <c r="BA848" s="10">
        <v>25.81365667</v>
      </c>
      <c r="BB848">
        <v>0</v>
      </c>
    </row>
    <row r="849" spans="1:54" ht="15">
      <c r="A849">
        <v>11602019300</v>
      </c>
      <c r="B849" t="s">
        <v>1521</v>
      </c>
      <c r="C849" t="s">
        <v>1461</v>
      </c>
      <c r="E849" t="s">
        <v>1216</v>
      </c>
      <c r="F849" t="s">
        <v>129</v>
      </c>
      <c r="G849">
        <v>5</v>
      </c>
      <c r="H849" t="s">
        <v>1491</v>
      </c>
      <c r="I849">
        <v>2</v>
      </c>
      <c r="J849">
        <v>0</v>
      </c>
      <c r="K849">
        <v>1</v>
      </c>
      <c r="L849" t="s">
        <v>1483</v>
      </c>
      <c r="M849">
        <f>_xlfn.IFNA(VLOOKUP(L849,'Lookup Tables'!$A$2:$B$8,2,FALSE),"")</f>
        <v>4</v>
      </c>
      <c r="N849" t="s">
        <v>1228</v>
      </c>
      <c r="O849" t="s">
        <v>1475</v>
      </c>
      <c r="Q849" t="s">
        <v>1466</v>
      </c>
      <c r="R849" t="s">
        <v>1501</v>
      </c>
      <c r="S849" t="s">
        <v>1476</v>
      </c>
      <c r="Z849" t="s">
        <v>1477</v>
      </c>
      <c r="AA849">
        <v>25</v>
      </c>
      <c r="AB849" s="10">
        <f t="shared" si="39"/>
        <v>-25</v>
      </c>
      <c r="AC849" s="10" t="str">
        <f t="shared" si="40"/>
        <v>-30 - -21%</v>
      </c>
      <c r="AE849" t="str">
        <f t="shared" si="41"/>
        <v/>
      </c>
      <c r="AF849" t="s">
        <v>1228</v>
      </c>
      <c r="AH849" t="s">
        <v>1489</v>
      </c>
      <c r="AM849" t="s">
        <v>1197</v>
      </c>
      <c r="AN849" t="s">
        <v>1197</v>
      </c>
      <c r="AY849" t="s">
        <v>1487</v>
      </c>
      <c r="BA849" s="10">
        <v>37.25490196</v>
      </c>
      <c r="BB849">
        <v>0</v>
      </c>
    </row>
    <row r="850" spans="1:54" ht="15">
      <c r="A850">
        <v>11602025929</v>
      </c>
      <c r="B850" t="s">
        <v>1521</v>
      </c>
      <c r="C850" t="s">
        <v>1461</v>
      </c>
      <c r="D850" t="s">
        <v>1410</v>
      </c>
      <c r="E850" t="s">
        <v>1216</v>
      </c>
      <c r="F850" t="s">
        <v>117</v>
      </c>
      <c r="G850">
        <v>8</v>
      </c>
      <c r="H850" t="s">
        <v>1491</v>
      </c>
      <c r="I850">
        <v>2</v>
      </c>
      <c r="J850">
        <v>1</v>
      </c>
      <c r="K850">
        <v>0</v>
      </c>
      <c r="L850" t="s">
        <v>1488</v>
      </c>
      <c r="M850" t="str">
        <f>_xlfn.IFNA(VLOOKUP(L850,'Lookup Tables'!$A$2:$B$8,2,FALSE),"")</f>
        <v/>
      </c>
      <c r="N850" t="s">
        <v>1228</v>
      </c>
      <c r="AB850" s="10" t="str">
        <f t="shared" si="39"/>
        <v/>
      </c>
      <c r="AC850" s="10" t="str">
        <f t="shared" si="40"/>
        <v/>
      </c>
      <c r="AE850" t="str">
        <f t="shared" si="41"/>
        <v/>
      </c>
      <c r="BA850" s="10">
        <v>13.97058824</v>
      </c>
      <c r="BB850">
        <v>0</v>
      </c>
    </row>
    <row r="851" spans="1:54" ht="15">
      <c r="A851">
        <v>11602035342</v>
      </c>
      <c r="B851" t="s">
        <v>1490</v>
      </c>
      <c r="C851" t="s">
        <v>1528</v>
      </c>
      <c r="E851" t="s">
        <v>1472</v>
      </c>
      <c r="F851" t="s">
        <v>122</v>
      </c>
      <c r="G851">
        <v>10</v>
      </c>
      <c r="H851" t="s">
        <v>1491</v>
      </c>
      <c r="I851">
        <v>3</v>
      </c>
      <c r="J851">
        <v>1</v>
      </c>
      <c r="K851">
        <v>0</v>
      </c>
      <c r="L851" t="s">
        <v>1474</v>
      </c>
      <c r="M851">
        <f>_xlfn.IFNA(VLOOKUP(L851,'Lookup Tables'!$A$2:$B$8,2,FALSE),"")</f>
        <v>9</v>
      </c>
      <c r="N851" t="s">
        <v>1228</v>
      </c>
      <c r="W851" t="s">
        <v>1503</v>
      </c>
      <c r="Z851" t="s">
        <v>1477</v>
      </c>
      <c r="AA851">
        <v>15</v>
      </c>
      <c r="AB851" s="10">
        <f t="shared" si="39"/>
        <v>-15</v>
      </c>
      <c r="AC851" s="10" t="str">
        <f t="shared" si="40"/>
        <v>-20 - -11%</v>
      </c>
      <c r="AD851">
        <v>2800</v>
      </c>
      <c r="AE851">
        <f t="shared" si="41"/>
        <v>-2800</v>
      </c>
      <c r="AF851" t="s">
        <v>1228</v>
      </c>
      <c r="AH851" t="s">
        <v>1489</v>
      </c>
      <c r="AM851" t="s">
        <v>1197</v>
      </c>
      <c r="AN851" t="s">
        <v>1197</v>
      </c>
      <c r="AW851" t="s">
        <v>1511</v>
      </c>
      <c r="BB851">
        <v>0</v>
      </c>
    </row>
    <row r="852" spans="1:54" ht="15">
      <c r="A852">
        <v>11602035420</v>
      </c>
      <c r="B852" t="s">
        <v>1521</v>
      </c>
      <c r="C852" t="s">
        <v>1461</v>
      </c>
      <c r="E852" t="s">
        <v>1216</v>
      </c>
      <c r="F852" t="s">
        <v>117</v>
      </c>
      <c r="G852">
        <v>10</v>
      </c>
      <c r="H852" t="s">
        <v>1491</v>
      </c>
      <c r="I852">
        <v>1</v>
      </c>
      <c r="J852">
        <v>0</v>
      </c>
      <c r="K852">
        <v>1</v>
      </c>
      <c r="L852" t="s">
        <v>1474</v>
      </c>
      <c r="M852">
        <f>_xlfn.IFNA(VLOOKUP(L852,'Lookup Tables'!$A$2:$B$8,2,FALSE),"")</f>
        <v>9</v>
      </c>
      <c r="N852" t="s">
        <v>1197</v>
      </c>
      <c r="AB852" s="10">
        <f t="shared" si="39"/>
        <v>0</v>
      </c>
      <c r="AC852" s="10" t="str">
        <f t="shared" si="40"/>
        <v>0 - 9%</v>
      </c>
      <c r="AE852" t="str">
        <f t="shared" si="41"/>
        <v/>
      </c>
      <c r="AF852" t="s">
        <v>1228</v>
      </c>
      <c r="AH852" t="s">
        <v>1489</v>
      </c>
      <c r="AM852" t="s">
        <v>1197</v>
      </c>
      <c r="AN852" t="s">
        <v>1197</v>
      </c>
      <c r="AR852" t="s">
        <v>1479</v>
      </c>
      <c r="BA852" s="10">
        <v>5.676855895</v>
      </c>
      <c r="BB852">
        <v>0</v>
      </c>
    </row>
    <row r="853" spans="1:54" ht="15">
      <c r="A853">
        <v>11602037728</v>
      </c>
      <c r="B853" t="s">
        <v>1521</v>
      </c>
      <c r="C853" t="s">
        <v>1461</v>
      </c>
      <c r="E853" t="s">
        <v>1216</v>
      </c>
      <c r="F853" t="s">
        <v>117</v>
      </c>
      <c r="G853">
        <v>10</v>
      </c>
      <c r="H853" t="s">
        <v>1491</v>
      </c>
      <c r="I853">
        <v>3</v>
      </c>
      <c r="J853">
        <v>0</v>
      </c>
      <c r="K853">
        <v>1</v>
      </c>
      <c r="L853" t="s">
        <v>1483</v>
      </c>
      <c r="M853">
        <f>_xlfn.IFNA(VLOOKUP(L853,'Lookup Tables'!$A$2:$B$8,2,FALSE),"")</f>
        <v>4</v>
      </c>
      <c r="N853" t="s">
        <v>1487</v>
      </c>
      <c r="AB853" s="10">
        <f t="shared" si="39"/>
        <v>0</v>
      </c>
      <c r="AC853" s="10" t="str">
        <f t="shared" si="40"/>
        <v>0 - 9%</v>
      </c>
      <c r="AE853" t="str">
        <f t="shared" si="41"/>
        <v/>
      </c>
      <c r="AF853" t="s">
        <v>1228</v>
      </c>
      <c r="AH853" t="s">
        <v>1489</v>
      </c>
      <c r="AM853" t="s">
        <v>1197</v>
      </c>
      <c r="AN853" t="s">
        <v>1197</v>
      </c>
      <c r="AZ853" t="s">
        <v>1495</v>
      </c>
      <c r="BA853" s="10">
        <v>30.92643052</v>
      </c>
      <c r="BB853">
        <v>0</v>
      </c>
    </row>
    <row r="854" spans="1:54" ht="15">
      <c r="A854">
        <v>11602047916</v>
      </c>
      <c r="B854" t="s">
        <v>1490</v>
      </c>
      <c r="C854" t="s">
        <v>1461</v>
      </c>
      <c r="E854" t="s">
        <v>1472</v>
      </c>
      <c r="F854" t="s">
        <v>129</v>
      </c>
      <c r="G854">
        <v>5</v>
      </c>
      <c r="H854" t="s">
        <v>1491</v>
      </c>
      <c r="I854">
        <v>0</v>
      </c>
      <c r="J854">
        <v>2</v>
      </c>
      <c r="K854">
        <v>2</v>
      </c>
      <c r="L854" t="s">
        <v>1483</v>
      </c>
      <c r="M854">
        <f>_xlfn.IFNA(VLOOKUP(L854,'Lookup Tables'!$A$2:$B$8,2,FALSE),"")</f>
        <v>4</v>
      </c>
      <c r="N854" t="s">
        <v>1228</v>
      </c>
      <c r="O854" t="s">
        <v>1475</v>
      </c>
      <c r="Q854" t="s">
        <v>1466</v>
      </c>
      <c r="R854" t="s">
        <v>1501</v>
      </c>
      <c r="S854" t="s">
        <v>1476</v>
      </c>
      <c r="T854" t="s">
        <v>1467</v>
      </c>
      <c r="V854" t="s">
        <v>1469</v>
      </c>
      <c r="Z854" t="s">
        <v>1477</v>
      </c>
      <c r="AA854">
        <v>10</v>
      </c>
      <c r="AB854" s="10">
        <f t="shared" si="39"/>
        <v>-10</v>
      </c>
      <c r="AC854" s="10" t="str">
        <f t="shared" si="40"/>
        <v>-10 - -1%</v>
      </c>
      <c r="AD854">
        <v>290</v>
      </c>
      <c r="AE854">
        <f t="shared" si="41"/>
        <v>-290</v>
      </c>
      <c r="AF854" t="s">
        <v>1228</v>
      </c>
      <c r="AH854" t="s">
        <v>1489</v>
      </c>
      <c r="AM854" t="s">
        <v>1228</v>
      </c>
      <c r="AN854" t="s">
        <v>1197</v>
      </c>
      <c r="AR854" t="s">
        <v>1479</v>
      </c>
      <c r="AU854" t="s">
        <v>1518</v>
      </c>
      <c r="AV854" t="s">
        <v>1480</v>
      </c>
      <c r="AW854" t="s">
        <v>1511</v>
      </c>
      <c r="BA854" s="10">
        <v>19.45876</v>
      </c>
      <c r="BB854">
        <v>0</v>
      </c>
    </row>
    <row r="855" spans="1:54" ht="15">
      <c r="A855">
        <v>11602059784</v>
      </c>
      <c r="B855" t="s">
        <v>1521</v>
      </c>
      <c r="C855" t="s">
        <v>1461</v>
      </c>
      <c r="E855" t="s">
        <v>1216</v>
      </c>
      <c r="F855" t="s">
        <v>122</v>
      </c>
      <c r="G855">
        <v>2</v>
      </c>
      <c r="H855" t="s">
        <v>1491</v>
      </c>
      <c r="I855">
        <v>9</v>
      </c>
      <c r="J855">
        <v>4</v>
      </c>
      <c r="K855">
        <v>0</v>
      </c>
      <c r="L855" t="s">
        <v>1474</v>
      </c>
      <c r="M855">
        <f>_xlfn.IFNA(VLOOKUP(L855,'Lookup Tables'!$A$2:$B$8,2,FALSE),"")</f>
        <v>9</v>
      </c>
      <c r="N855" t="s">
        <v>1228</v>
      </c>
      <c r="W855" t="s">
        <v>1503</v>
      </c>
      <c r="Z855" t="s">
        <v>1477</v>
      </c>
      <c r="AA855">
        <v>34</v>
      </c>
      <c r="AB855" s="10">
        <f t="shared" si="39"/>
        <v>-34</v>
      </c>
      <c r="AC855" s="10" t="str">
        <f t="shared" si="40"/>
        <v>-40 - -31%</v>
      </c>
      <c r="AD855">
        <v>12791.64</v>
      </c>
      <c r="AE855">
        <f t="shared" si="41"/>
        <v>-12791.64</v>
      </c>
      <c r="AL855" t="s">
        <v>1520</v>
      </c>
      <c r="AM855" t="s">
        <v>1197</v>
      </c>
      <c r="AN855" t="s">
        <v>1197</v>
      </c>
      <c r="AQ855" t="s">
        <v>1496</v>
      </c>
      <c r="AY855" t="s">
        <v>1487</v>
      </c>
      <c r="BA855" s="10">
        <v>21.12999541</v>
      </c>
      <c r="BB855">
        <v>0</v>
      </c>
    </row>
    <row r="856" spans="1:54" ht="15">
      <c r="A856">
        <v>11602062723</v>
      </c>
      <c r="B856" t="s">
        <v>1490</v>
      </c>
      <c r="C856" t="s">
        <v>1461</v>
      </c>
      <c r="E856" t="s">
        <v>1472</v>
      </c>
      <c r="F856" t="s">
        <v>129</v>
      </c>
      <c r="G856">
        <v>6</v>
      </c>
      <c r="H856" t="s">
        <v>1491</v>
      </c>
      <c r="I856">
        <v>0</v>
      </c>
      <c r="J856">
        <v>2</v>
      </c>
      <c r="K856">
        <v>1</v>
      </c>
      <c r="L856" t="s">
        <v>1499</v>
      </c>
      <c r="M856">
        <f>_xlfn.IFNA(VLOOKUP(L856,'Lookup Tables'!$A$2:$B$8,2,FALSE),"")</f>
        <v>15</v>
      </c>
      <c r="N856" t="s">
        <v>1197</v>
      </c>
      <c r="AB856" s="10">
        <f t="shared" si="39"/>
        <v>0</v>
      </c>
      <c r="AC856" s="10" t="str">
        <f t="shared" si="40"/>
        <v>0 - 9%</v>
      </c>
      <c r="AE856" t="str">
        <f t="shared" si="41"/>
        <v/>
      </c>
      <c r="AF856" t="s">
        <v>1228</v>
      </c>
      <c r="AL856" t="s">
        <v>1515</v>
      </c>
      <c r="AM856" t="s">
        <v>1197</v>
      </c>
      <c r="AN856" t="s">
        <v>1197</v>
      </c>
      <c r="AP856" t="s">
        <v>1551</v>
      </c>
      <c r="AZ856" t="s">
        <v>1647</v>
      </c>
      <c r="BA856" s="10">
        <v>19.48249619</v>
      </c>
      <c r="BB856">
        <v>0</v>
      </c>
    </row>
    <row r="857" spans="1:54" ht="15">
      <c r="A857">
        <v>11602067996</v>
      </c>
      <c r="B857" t="s">
        <v>1625</v>
      </c>
      <c r="C857" t="s">
        <v>1461</v>
      </c>
      <c r="E857" t="s">
        <v>1216</v>
      </c>
      <c r="F857" t="s">
        <v>117</v>
      </c>
      <c r="G857">
        <v>25</v>
      </c>
      <c r="H857" t="s">
        <v>1463</v>
      </c>
      <c r="I857">
        <v>3</v>
      </c>
      <c r="J857">
        <v>0</v>
      </c>
      <c r="K857">
        <v>0</v>
      </c>
      <c r="L857" t="s">
        <v>1474</v>
      </c>
      <c r="M857">
        <f>_xlfn.IFNA(VLOOKUP(L857,'Lookup Tables'!$A$2:$B$8,2,FALSE),"")</f>
        <v>9</v>
      </c>
      <c r="N857" t="s">
        <v>1197</v>
      </c>
      <c r="AB857" s="10">
        <f t="shared" si="39"/>
        <v>0</v>
      </c>
      <c r="AC857" s="10" t="str">
        <f t="shared" si="40"/>
        <v>0 - 9%</v>
      </c>
      <c r="AE857" t="str">
        <f t="shared" si="41"/>
        <v/>
      </c>
      <c r="AF857" t="s">
        <v>1228</v>
      </c>
      <c r="AI857" t="s">
        <v>1500</v>
      </c>
      <c r="AM857" t="s">
        <v>1197</v>
      </c>
      <c r="AN857" t="s">
        <v>1228</v>
      </c>
      <c r="AO857" t="s">
        <v>1580</v>
      </c>
      <c r="AT857" t="s">
        <v>1510</v>
      </c>
      <c r="BA857" s="10">
        <v>29.56656347</v>
      </c>
      <c r="BB857">
        <v>0</v>
      </c>
    </row>
    <row r="858" spans="1:54" ht="15">
      <c r="A858">
        <v>11602073588</v>
      </c>
      <c r="B858" t="s">
        <v>1481</v>
      </c>
      <c r="C858" t="s">
        <v>1461</v>
      </c>
      <c r="E858" t="s">
        <v>1216</v>
      </c>
      <c r="F858" t="s">
        <v>117</v>
      </c>
      <c r="G858">
        <v>6</v>
      </c>
      <c r="H858" t="s">
        <v>1491</v>
      </c>
      <c r="I858">
        <v>5</v>
      </c>
      <c r="J858">
        <v>1</v>
      </c>
      <c r="K858">
        <v>0</v>
      </c>
      <c r="L858" t="s">
        <v>1483</v>
      </c>
      <c r="M858">
        <f>_xlfn.IFNA(VLOOKUP(L858,'Lookup Tables'!$A$2:$B$8,2,FALSE),"")</f>
        <v>4</v>
      </c>
      <c r="N858" t="s">
        <v>1228</v>
      </c>
      <c r="O858" t="s">
        <v>1475</v>
      </c>
      <c r="P858" t="s">
        <v>1465</v>
      </c>
      <c r="Q858" t="s">
        <v>1466</v>
      </c>
      <c r="R858" t="s">
        <v>1501</v>
      </c>
      <c r="S858" t="s">
        <v>1476</v>
      </c>
      <c r="T858" t="s">
        <v>1467</v>
      </c>
      <c r="U858" t="s">
        <v>1468</v>
      </c>
      <c r="V858" t="s">
        <v>1469</v>
      </c>
      <c r="Z858" t="s">
        <v>1470</v>
      </c>
      <c r="AA858">
        <v>13</v>
      </c>
      <c r="AB858" s="10">
        <f t="shared" si="39"/>
        <v>13</v>
      </c>
      <c r="AC858" s="10" t="str">
        <f t="shared" si="40"/>
        <v>10 - 19%</v>
      </c>
      <c r="AD858">
        <v>560.41</v>
      </c>
      <c r="AE858">
        <f t="shared" si="41"/>
        <v>560.41</v>
      </c>
      <c r="AF858" t="s">
        <v>1197</v>
      </c>
      <c r="AJ858" t="s">
        <v>1498</v>
      </c>
      <c r="AM858" t="s">
        <v>1197</v>
      </c>
      <c r="AN858" t="s">
        <v>1487</v>
      </c>
      <c r="AQ858" t="s">
        <v>1496</v>
      </c>
      <c r="AR858" t="s">
        <v>1479</v>
      </c>
      <c r="AS858" t="s">
        <v>1505</v>
      </c>
      <c r="AT858" t="s">
        <v>1510</v>
      </c>
      <c r="AU858" t="s">
        <v>1518</v>
      </c>
      <c r="AV858" t="s">
        <v>1480</v>
      </c>
      <c r="AW858" t="s">
        <v>1511</v>
      </c>
      <c r="AX858" t="s">
        <v>1512</v>
      </c>
      <c r="BA858" s="10">
        <v>24.6835443</v>
      </c>
      <c r="BB858">
        <v>0</v>
      </c>
    </row>
    <row r="859" spans="1:54" ht="15">
      <c r="A859">
        <v>11602108426</v>
      </c>
      <c r="B859" t="s">
        <v>1521</v>
      </c>
      <c r="C859" t="s">
        <v>1461</v>
      </c>
      <c r="E859" t="s">
        <v>1216</v>
      </c>
      <c r="F859" t="s">
        <v>117</v>
      </c>
      <c r="G859">
        <v>30</v>
      </c>
      <c r="H859" t="s">
        <v>1463</v>
      </c>
      <c r="I859">
        <v>4</v>
      </c>
      <c r="J859">
        <v>0</v>
      </c>
      <c r="K859">
        <v>0</v>
      </c>
      <c r="L859" t="s">
        <v>1488</v>
      </c>
      <c r="M859" t="str">
        <f>_xlfn.IFNA(VLOOKUP(L859,'Lookup Tables'!$A$2:$B$8,2,FALSE),"")</f>
        <v/>
      </c>
      <c r="N859" t="s">
        <v>1487</v>
      </c>
      <c r="AB859" s="10">
        <f t="shared" si="39"/>
        <v>0</v>
      </c>
      <c r="AC859" s="10" t="str">
        <f t="shared" si="40"/>
        <v>0 - 9%</v>
      </c>
      <c r="AE859" t="str">
        <f t="shared" si="41"/>
        <v/>
      </c>
      <c r="AF859" t="s">
        <v>1228</v>
      </c>
      <c r="AH859" t="s">
        <v>1489</v>
      </c>
      <c r="AM859" t="s">
        <v>1197</v>
      </c>
      <c r="AN859" t="s">
        <v>1228</v>
      </c>
      <c r="AZ859" t="s">
        <v>1495</v>
      </c>
      <c r="BA859" s="10">
        <v>25.29069767</v>
      </c>
      <c r="BB859">
        <v>0</v>
      </c>
    </row>
    <row r="860" spans="1:54" ht="15">
      <c r="A860">
        <v>11602122221</v>
      </c>
      <c r="B860" t="s">
        <v>1521</v>
      </c>
      <c r="C860" t="s">
        <v>1461</v>
      </c>
      <c r="E860" t="s">
        <v>1216</v>
      </c>
      <c r="F860" t="s">
        <v>117</v>
      </c>
      <c r="G860">
        <v>40</v>
      </c>
      <c r="H860" t="s">
        <v>1493</v>
      </c>
      <c r="I860">
        <v>0</v>
      </c>
      <c r="J860">
        <v>0</v>
      </c>
      <c r="K860">
        <v>2</v>
      </c>
      <c r="L860" t="s">
        <v>1488</v>
      </c>
      <c r="M860" t="str">
        <f>_xlfn.IFNA(VLOOKUP(L860,'Lookup Tables'!$A$2:$B$8,2,FALSE),"")</f>
        <v/>
      </c>
      <c r="N860" t="s">
        <v>1487</v>
      </c>
      <c r="AB860" s="10">
        <f t="shared" si="39"/>
        <v>0</v>
      </c>
      <c r="AC860" s="10" t="str">
        <f t="shared" si="40"/>
        <v>0 - 9%</v>
      </c>
      <c r="AE860" t="str">
        <f t="shared" si="41"/>
        <v/>
      </c>
      <c r="AF860" t="s">
        <v>1228</v>
      </c>
      <c r="AL860" t="s">
        <v>1551</v>
      </c>
      <c r="AM860" t="s">
        <v>1197</v>
      </c>
      <c r="AN860" t="s">
        <v>1487</v>
      </c>
      <c r="AR860" t="s">
        <v>1479</v>
      </c>
      <c r="AS860" t="s">
        <v>1505</v>
      </c>
      <c r="AT860" t="s">
        <v>1510</v>
      </c>
      <c r="AU860" t="s">
        <v>1518</v>
      </c>
      <c r="AW860" t="s">
        <v>1511</v>
      </c>
      <c r="AX860" t="s">
        <v>1512</v>
      </c>
      <c r="BA860" s="10">
        <v>57.38575983</v>
      </c>
      <c r="BB860">
        <v>0</v>
      </c>
    </row>
    <row r="861" spans="1:54" ht="15">
      <c r="A861">
        <v>11602133414</v>
      </c>
      <c r="B861" t="s">
        <v>1521</v>
      </c>
      <c r="C861" t="s">
        <v>1461</v>
      </c>
      <c r="E861" t="s">
        <v>1216</v>
      </c>
      <c r="F861" t="s">
        <v>117</v>
      </c>
      <c r="G861">
        <v>1</v>
      </c>
      <c r="H861" t="s">
        <v>1491</v>
      </c>
      <c r="I861">
        <v>1</v>
      </c>
      <c r="J861">
        <v>1</v>
      </c>
      <c r="K861">
        <v>2</v>
      </c>
      <c r="L861" t="s">
        <v>1483</v>
      </c>
      <c r="M861">
        <f>_xlfn.IFNA(VLOOKUP(L861,'Lookup Tables'!$A$2:$B$8,2,FALSE),"")</f>
        <v>4</v>
      </c>
      <c r="N861" t="s">
        <v>1228</v>
      </c>
      <c r="Q861" t="s">
        <v>1466</v>
      </c>
      <c r="R861" t="s">
        <v>1501</v>
      </c>
      <c r="Z861" t="s">
        <v>1477</v>
      </c>
      <c r="AA861">
        <v>15</v>
      </c>
      <c r="AB861" s="10">
        <f t="shared" si="39"/>
        <v>-15</v>
      </c>
      <c r="AC861" s="10" t="str">
        <f t="shared" si="40"/>
        <v>-20 - -11%</v>
      </c>
      <c r="AD861">
        <v>900</v>
      </c>
      <c r="AE861">
        <f t="shared" si="41"/>
        <v>-900</v>
      </c>
      <c r="AF861" t="s">
        <v>1197</v>
      </c>
      <c r="AJ861" t="s">
        <v>1498</v>
      </c>
      <c r="AM861" t="s">
        <v>1502</v>
      </c>
      <c r="AN861" t="s">
        <v>1487</v>
      </c>
      <c r="AQ861" t="s">
        <v>1496</v>
      </c>
      <c r="AR861" t="s">
        <v>1479</v>
      </c>
      <c r="AU861" t="s">
        <v>1518</v>
      </c>
      <c r="BA861" s="10">
        <v>25.10288066</v>
      </c>
      <c r="BB861">
        <v>0</v>
      </c>
    </row>
    <row r="862" spans="1:54" ht="15">
      <c r="A862">
        <v>11602138166</v>
      </c>
      <c r="B862" t="s">
        <v>1548</v>
      </c>
      <c r="C862" t="s">
        <v>1461</v>
      </c>
      <c r="E862" t="s">
        <v>1492</v>
      </c>
      <c r="F862" t="s">
        <v>129</v>
      </c>
      <c r="G862">
        <v>0</v>
      </c>
      <c r="H862" t="s">
        <v>1497</v>
      </c>
      <c r="I862">
        <v>0</v>
      </c>
      <c r="J862">
        <v>0</v>
      </c>
      <c r="K862">
        <v>1</v>
      </c>
      <c r="L862" t="s">
        <v>1499</v>
      </c>
      <c r="M862">
        <f>_xlfn.IFNA(VLOOKUP(L862,'Lookup Tables'!$A$2:$B$8,2,FALSE),"")</f>
        <v>15</v>
      </c>
      <c r="N862" t="s">
        <v>1197</v>
      </c>
      <c r="AB862" s="10">
        <f t="shared" si="39"/>
        <v>0</v>
      </c>
      <c r="AC862" s="10" t="str">
        <f t="shared" si="40"/>
        <v>0 - 9%</v>
      </c>
      <c r="AE862" t="str">
        <f t="shared" si="41"/>
        <v/>
      </c>
      <c r="AF862" t="s">
        <v>1197</v>
      </c>
      <c r="AJ862" t="s">
        <v>1498</v>
      </c>
      <c r="AM862" t="s">
        <v>1502</v>
      </c>
      <c r="AN862" t="s">
        <v>1197</v>
      </c>
      <c r="AQ862" t="s">
        <v>1496</v>
      </c>
      <c r="AS862" t="s">
        <v>1505</v>
      </c>
      <c r="AV862" t="s">
        <v>1480</v>
      </c>
      <c r="BA862" s="10">
        <v>25</v>
      </c>
      <c r="BB862">
        <v>0</v>
      </c>
    </row>
    <row r="863" spans="1:54" ht="15">
      <c r="A863">
        <v>11602142001</v>
      </c>
      <c r="B863" t="s">
        <v>1617</v>
      </c>
      <c r="C863" t="s">
        <v>1461</v>
      </c>
      <c r="E863" t="s">
        <v>1216</v>
      </c>
      <c r="F863" t="s">
        <v>117</v>
      </c>
      <c r="G863">
        <v>100</v>
      </c>
      <c r="H863" t="s">
        <v>1544</v>
      </c>
      <c r="I863">
        <v>6</v>
      </c>
      <c r="J863">
        <v>0</v>
      </c>
      <c r="K863">
        <v>0</v>
      </c>
      <c r="L863" t="s">
        <v>1488</v>
      </c>
      <c r="M863" t="str">
        <f>_xlfn.IFNA(VLOOKUP(L863,'Lookup Tables'!$A$2:$B$8,2,FALSE),"")</f>
        <v/>
      </c>
      <c r="N863" t="s">
        <v>1228</v>
      </c>
      <c r="W863" t="s">
        <v>1503</v>
      </c>
      <c r="AB863" s="10" t="str">
        <f t="shared" si="39"/>
        <v/>
      </c>
      <c r="AC863" s="10" t="str">
        <f t="shared" si="40"/>
        <v/>
      </c>
      <c r="AE863" t="str">
        <f t="shared" si="41"/>
        <v/>
      </c>
      <c r="AF863" t="s">
        <v>1228</v>
      </c>
      <c r="AH863" t="s">
        <v>1489</v>
      </c>
      <c r="AM863" t="s">
        <v>1197</v>
      </c>
      <c r="AN863" t="s">
        <v>1197</v>
      </c>
      <c r="AY863" t="s">
        <v>1487</v>
      </c>
      <c r="BA863" s="10">
        <v>21.65278668</v>
      </c>
      <c r="BB863">
        <v>0</v>
      </c>
    </row>
    <row r="864" spans="1:54" ht="15">
      <c r="A864">
        <v>11602145853</v>
      </c>
      <c r="B864" t="s">
        <v>1559</v>
      </c>
      <c r="C864" t="s">
        <v>1461</v>
      </c>
      <c r="E864" t="s">
        <v>1472</v>
      </c>
      <c r="F864" t="s">
        <v>117</v>
      </c>
      <c r="G864">
        <v>4</v>
      </c>
      <c r="H864" t="s">
        <v>1491</v>
      </c>
      <c r="I864">
        <v>2</v>
      </c>
      <c r="J864">
        <v>0</v>
      </c>
      <c r="K864">
        <v>3</v>
      </c>
      <c r="L864" t="s">
        <v>1474</v>
      </c>
      <c r="M864">
        <f>_xlfn.IFNA(VLOOKUP(L864,'Lookup Tables'!$A$2:$B$8,2,FALSE),"")</f>
        <v>9</v>
      </c>
      <c r="N864" t="s">
        <v>1197</v>
      </c>
      <c r="AB864" s="10">
        <f t="shared" si="39"/>
        <v>0</v>
      </c>
      <c r="AC864" s="10" t="str">
        <f t="shared" si="40"/>
        <v>0 - 9%</v>
      </c>
      <c r="AE864" t="str">
        <f t="shared" si="41"/>
        <v/>
      </c>
      <c r="AF864" t="s">
        <v>1228</v>
      </c>
      <c r="AH864" t="s">
        <v>1489</v>
      </c>
      <c r="AM864" t="s">
        <v>1197</v>
      </c>
      <c r="AN864" t="s">
        <v>1228</v>
      </c>
      <c r="AO864" t="s">
        <v>1494</v>
      </c>
      <c r="AY864" t="s">
        <v>1487</v>
      </c>
      <c r="BA864" s="10">
        <v>16.3406214</v>
      </c>
      <c r="BB864">
        <v>0</v>
      </c>
    </row>
    <row r="865" spans="1:54" ht="15">
      <c r="A865">
        <v>11602148147</v>
      </c>
      <c r="B865" t="s">
        <v>1490</v>
      </c>
      <c r="C865" t="s">
        <v>1461</v>
      </c>
      <c r="E865" t="s">
        <v>1492</v>
      </c>
      <c r="F865" t="s">
        <v>129</v>
      </c>
      <c r="G865">
        <v>5</v>
      </c>
      <c r="H865" t="s">
        <v>1491</v>
      </c>
      <c r="I865">
        <v>1</v>
      </c>
      <c r="J865">
        <v>1</v>
      </c>
      <c r="K865">
        <v>1</v>
      </c>
      <c r="L865" t="s">
        <v>1474</v>
      </c>
      <c r="M865">
        <f>_xlfn.IFNA(VLOOKUP(L865,'Lookup Tables'!$A$2:$B$8,2,FALSE),"")</f>
        <v>9</v>
      </c>
      <c r="N865" t="s">
        <v>1197</v>
      </c>
      <c r="AB865" s="10">
        <f t="shared" si="39"/>
        <v>0</v>
      </c>
      <c r="AC865" s="10" t="str">
        <f t="shared" si="40"/>
        <v>0 - 9%</v>
      </c>
      <c r="AE865" t="str">
        <f t="shared" si="41"/>
        <v/>
      </c>
      <c r="AL865" t="s">
        <v>1628</v>
      </c>
      <c r="AM865" t="s">
        <v>1197</v>
      </c>
      <c r="AN865" t="s">
        <v>1197</v>
      </c>
      <c r="AR865" t="s">
        <v>1479</v>
      </c>
      <c r="AS865" t="s">
        <v>1505</v>
      </c>
      <c r="AT865" t="s">
        <v>1510</v>
      </c>
      <c r="AW865" t="s">
        <v>1511</v>
      </c>
      <c r="AX865" t="s">
        <v>1512</v>
      </c>
      <c r="BA865" s="10">
        <v>42.74193548</v>
      </c>
      <c r="BB865">
        <v>0</v>
      </c>
    </row>
    <row r="866" spans="1:54" ht="15">
      <c r="A866">
        <v>11602167448</v>
      </c>
      <c r="B866" t="s">
        <v>1490</v>
      </c>
      <c r="C866" t="s">
        <v>1461</v>
      </c>
      <c r="E866" t="s">
        <v>1216</v>
      </c>
      <c r="F866" t="s">
        <v>117</v>
      </c>
      <c r="G866">
        <v>18</v>
      </c>
      <c r="H866" t="s">
        <v>1482</v>
      </c>
      <c r="I866">
        <v>5</v>
      </c>
      <c r="J866">
        <v>0</v>
      </c>
      <c r="K866">
        <v>1</v>
      </c>
      <c r="L866" t="s">
        <v>1488</v>
      </c>
      <c r="M866" t="str">
        <f>_xlfn.IFNA(VLOOKUP(L866,'Lookup Tables'!$A$2:$B$8,2,FALSE),"")</f>
        <v/>
      </c>
      <c r="N866" t="s">
        <v>1487</v>
      </c>
      <c r="AB866" s="10">
        <f t="shared" si="39"/>
        <v>0</v>
      </c>
      <c r="AC866" s="10" t="str">
        <f t="shared" si="40"/>
        <v>0 - 9%</v>
      </c>
      <c r="AE866" t="str">
        <f t="shared" si="41"/>
        <v/>
      </c>
      <c r="AF866" t="s">
        <v>1228</v>
      </c>
      <c r="AG866" t="s">
        <v>1485</v>
      </c>
      <c r="AI866" t="s">
        <v>1500</v>
      </c>
      <c r="AM866" t="s">
        <v>1197</v>
      </c>
      <c r="AN866" t="s">
        <v>1197</v>
      </c>
      <c r="AQ866" t="s">
        <v>1496</v>
      </c>
      <c r="AV866" t="s">
        <v>1480</v>
      </c>
      <c r="AW866" t="s">
        <v>1511</v>
      </c>
      <c r="BA866" s="10">
        <v>31.75554224</v>
      </c>
      <c r="BB866">
        <v>0</v>
      </c>
    </row>
    <row r="867" spans="1:54" ht="15">
      <c r="A867">
        <v>11602169083</v>
      </c>
      <c r="B867" t="s">
        <v>1548</v>
      </c>
      <c r="C867" t="s">
        <v>1517</v>
      </c>
      <c r="E867" t="s">
        <v>1472</v>
      </c>
      <c r="F867" t="s">
        <v>117</v>
      </c>
      <c r="G867">
        <v>2</v>
      </c>
      <c r="H867" t="s">
        <v>1491</v>
      </c>
      <c r="I867">
        <v>1</v>
      </c>
      <c r="J867">
        <v>0</v>
      </c>
      <c r="K867">
        <v>1</v>
      </c>
      <c r="L867" t="s">
        <v>1464</v>
      </c>
      <c r="M867">
        <f>_xlfn.IFNA(VLOOKUP(L867,'Lookup Tables'!$A$2:$B$8,2,FALSE),"")</f>
        <v>1</v>
      </c>
      <c r="N867" t="s">
        <v>1228</v>
      </c>
      <c r="Q867" t="s">
        <v>1466</v>
      </c>
      <c r="S867" t="s">
        <v>1476</v>
      </c>
      <c r="T867" t="s">
        <v>1467</v>
      </c>
      <c r="U867" t="s">
        <v>1468</v>
      </c>
      <c r="V867" t="s">
        <v>1469</v>
      </c>
      <c r="Z867" t="s">
        <v>1523</v>
      </c>
      <c r="AA867">
        <v>0</v>
      </c>
      <c r="AB867" s="10">
        <f t="shared" si="39"/>
        <v>0</v>
      </c>
      <c r="AC867" s="10" t="str">
        <f t="shared" si="40"/>
        <v>0 - 9%</v>
      </c>
      <c r="AD867">
        <v>0</v>
      </c>
      <c r="AE867">
        <f t="shared" si="41"/>
        <v>0</v>
      </c>
      <c r="AF867" t="s">
        <v>1228</v>
      </c>
      <c r="AI867" t="s">
        <v>1500</v>
      </c>
      <c r="AM867" t="s">
        <v>1197</v>
      </c>
      <c r="AN867" t="s">
        <v>1197</v>
      </c>
      <c r="AQ867" t="s">
        <v>1496</v>
      </c>
      <c r="AR867" t="s">
        <v>1479</v>
      </c>
      <c r="AS867" t="s">
        <v>1505</v>
      </c>
      <c r="AV867" t="s">
        <v>1480</v>
      </c>
      <c r="AX867" t="s">
        <v>1512</v>
      </c>
      <c r="BA867" s="10">
        <v>29.142012</v>
      </c>
      <c r="BB867">
        <v>0</v>
      </c>
    </row>
    <row r="868" spans="1:54" ht="15">
      <c r="A868">
        <v>11602181115</v>
      </c>
      <c r="B868" t="s">
        <v>1521</v>
      </c>
      <c r="C868" t="s">
        <v>1461</v>
      </c>
      <c r="E868" t="s">
        <v>1216</v>
      </c>
      <c r="F868" t="s">
        <v>117</v>
      </c>
      <c r="L868" t="s">
        <v>1474</v>
      </c>
      <c r="M868">
        <f>_xlfn.IFNA(VLOOKUP(L868,'Lookup Tables'!$A$2:$B$8,2,FALSE),"")</f>
        <v>9</v>
      </c>
      <c r="N868" t="s">
        <v>1487</v>
      </c>
      <c r="AB868" s="10">
        <f t="shared" si="39"/>
        <v>0</v>
      </c>
      <c r="AC868" s="10" t="str">
        <f t="shared" si="40"/>
        <v>0 - 9%</v>
      </c>
      <c r="AE868" t="str">
        <f t="shared" si="41"/>
        <v/>
      </c>
      <c r="AF868" t="s">
        <v>1228</v>
      </c>
      <c r="AH868" t="s">
        <v>1489</v>
      </c>
      <c r="AM868" t="s">
        <v>1197</v>
      </c>
      <c r="AN868" t="s">
        <v>1487</v>
      </c>
      <c r="AQ868" t="s">
        <v>1496</v>
      </c>
      <c r="AR868" t="s">
        <v>1479</v>
      </c>
      <c r="AT868" t="s">
        <v>1510</v>
      </c>
      <c r="BA868" s="10">
        <v>54.43522655</v>
      </c>
      <c r="BB868">
        <v>0</v>
      </c>
    </row>
    <row r="869" spans="1:54" ht="15">
      <c r="A869">
        <v>11602183358</v>
      </c>
      <c r="B869" t="s">
        <v>1471</v>
      </c>
      <c r="C869" t="s">
        <v>1461</v>
      </c>
      <c r="E869" t="s">
        <v>1472</v>
      </c>
      <c r="F869" t="s">
        <v>129</v>
      </c>
      <c r="I869">
        <v>0</v>
      </c>
      <c r="J869">
        <v>2</v>
      </c>
      <c r="K869">
        <v>0</v>
      </c>
      <c r="L869" t="s">
        <v>1474</v>
      </c>
      <c r="M869">
        <f>_xlfn.IFNA(VLOOKUP(L869,'Lookup Tables'!$A$2:$B$8,2,FALSE),"")</f>
        <v>9</v>
      </c>
      <c r="N869" t="s">
        <v>1197</v>
      </c>
      <c r="AB869" s="10">
        <f t="shared" si="39"/>
        <v>0</v>
      </c>
      <c r="AC869" s="10" t="str">
        <f t="shared" si="40"/>
        <v>0 - 9%</v>
      </c>
      <c r="AE869" t="str">
        <f t="shared" si="41"/>
        <v/>
      </c>
      <c r="AF869" t="s">
        <v>1197</v>
      </c>
      <c r="AJ869" t="s">
        <v>1498</v>
      </c>
      <c r="AM869" t="s">
        <v>1502</v>
      </c>
      <c r="AN869" t="s">
        <v>1487</v>
      </c>
      <c r="AO869" t="s">
        <v>1516</v>
      </c>
      <c r="AP869" t="s">
        <v>1551</v>
      </c>
      <c r="AZ869" t="s">
        <v>1495</v>
      </c>
      <c r="BB869">
        <v>0</v>
      </c>
    </row>
    <row r="870" spans="1:54" ht="15">
      <c r="A870">
        <v>11602193816</v>
      </c>
      <c r="B870" t="s">
        <v>1490</v>
      </c>
      <c r="C870" t="s">
        <v>1461</v>
      </c>
      <c r="E870" t="s">
        <v>1492</v>
      </c>
      <c r="F870" t="s">
        <v>117</v>
      </c>
      <c r="G870">
        <v>5</v>
      </c>
      <c r="H870" t="s">
        <v>1491</v>
      </c>
      <c r="I870">
        <v>1</v>
      </c>
      <c r="J870">
        <v>1</v>
      </c>
      <c r="K870">
        <v>1</v>
      </c>
      <c r="L870" t="s">
        <v>1499</v>
      </c>
      <c r="M870">
        <f>_xlfn.IFNA(VLOOKUP(L870,'Lookup Tables'!$A$2:$B$8,2,FALSE),"")</f>
        <v>15</v>
      </c>
      <c r="N870" t="s">
        <v>1197</v>
      </c>
      <c r="AB870" s="10">
        <f t="shared" si="39"/>
        <v>0</v>
      </c>
      <c r="AC870" s="10" t="str">
        <f t="shared" si="40"/>
        <v>0 - 9%</v>
      </c>
      <c r="AE870" t="str">
        <f t="shared" si="41"/>
        <v/>
      </c>
      <c r="AL870" t="s">
        <v>1628</v>
      </c>
      <c r="AM870" t="s">
        <v>1197</v>
      </c>
      <c r="AN870" t="s">
        <v>1197</v>
      </c>
      <c r="AW870" t="s">
        <v>1511</v>
      </c>
      <c r="BA870" s="10">
        <v>38.54166667</v>
      </c>
      <c r="BB870">
        <v>0</v>
      </c>
    </row>
    <row r="871" spans="1:54" ht="15">
      <c r="A871">
        <v>11602193827</v>
      </c>
      <c r="B871" t="s">
        <v>1613</v>
      </c>
      <c r="C871" t="s">
        <v>1461</v>
      </c>
      <c r="E871" t="s">
        <v>1216</v>
      </c>
      <c r="F871" t="s">
        <v>117</v>
      </c>
      <c r="G871">
        <v>25</v>
      </c>
      <c r="H871" t="s">
        <v>1463</v>
      </c>
      <c r="I871">
        <v>3</v>
      </c>
      <c r="J871">
        <v>0</v>
      </c>
      <c r="K871">
        <v>0</v>
      </c>
      <c r="L871" t="s">
        <v>1499</v>
      </c>
      <c r="M871">
        <f>_xlfn.IFNA(VLOOKUP(L871,'Lookup Tables'!$A$2:$B$8,2,FALSE),"")</f>
        <v>15</v>
      </c>
      <c r="N871" t="s">
        <v>1487</v>
      </c>
      <c r="AB871" s="10">
        <f t="shared" si="39"/>
        <v>0</v>
      </c>
      <c r="AC871" s="10" t="str">
        <f t="shared" si="40"/>
        <v>0 - 9%</v>
      </c>
      <c r="AE871" t="str">
        <f t="shared" si="41"/>
        <v/>
      </c>
      <c r="AF871" t="s">
        <v>1228</v>
      </c>
      <c r="AI871" t="s">
        <v>1500</v>
      </c>
      <c r="AM871" t="s">
        <v>1197</v>
      </c>
      <c r="AN871" t="s">
        <v>1197</v>
      </c>
      <c r="AY871" t="s">
        <v>1487</v>
      </c>
      <c r="BA871" s="10">
        <v>8.552631579</v>
      </c>
      <c r="BB871">
        <v>0</v>
      </c>
    </row>
    <row r="872" spans="1:54" ht="15">
      <c r="A872">
        <v>11602204244</v>
      </c>
      <c r="B872" t="s">
        <v>1490</v>
      </c>
      <c r="C872" t="s">
        <v>1504</v>
      </c>
      <c r="E872" t="s">
        <v>1472</v>
      </c>
      <c r="F872" t="s">
        <v>117</v>
      </c>
      <c r="G872">
        <v>5</v>
      </c>
      <c r="H872" t="s">
        <v>1491</v>
      </c>
      <c r="I872">
        <v>1</v>
      </c>
      <c r="J872">
        <v>1</v>
      </c>
      <c r="K872">
        <v>1</v>
      </c>
      <c r="L872" t="s">
        <v>1474</v>
      </c>
      <c r="M872">
        <f>_xlfn.IFNA(VLOOKUP(L872,'Lookup Tables'!$A$2:$B$8,2,FALSE),"")</f>
        <v>9</v>
      </c>
      <c r="N872" t="s">
        <v>1197</v>
      </c>
      <c r="AB872" s="10">
        <f t="shared" si="39"/>
        <v>0</v>
      </c>
      <c r="AC872" s="10" t="str">
        <f t="shared" si="40"/>
        <v>0 - 9%</v>
      </c>
      <c r="AE872" t="str">
        <f t="shared" si="41"/>
        <v/>
      </c>
      <c r="AF872" t="s">
        <v>1228</v>
      </c>
      <c r="AH872" t="s">
        <v>1489</v>
      </c>
      <c r="AM872" t="s">
        <v>1197</v>
      </c>
      <c r="AN872" t="s">
        <v>1197</v>
      </c>
      <c r="AW872" t="s">
        <v>1511</v>
      </c>
      <c r="BB872">
        <v>0</v>
      </c>
    </row>
    <row r="873" spans="1:54" ht="15">
      <c r="A873">
        <v>11602219594</v>
      </c>
      <c r="B873" t="s">
        <v>1548</v>
      </c>
      <c r="C873" t="s">
        <v>1461</v>
      </c>
      <c r="E873" t="s">
        <v>1492</v>
      </c>
      <c r="F873" t="s">
        <v>129</v>
      </c>
      <c r="G873">
        <v>78</v>
      </c>
      <c r="H873" t="s">
        <v>1540</v>
      </c>
      <c r="I873">
        <v>0</v>
      </c>
      <c r="J873">
        <v>3</v>
      </c>
      <c r="K873">
        <v>0</v>
      </c>
      <c r="L873" t="s">
        <v>1464</v>
      </c>
      <c r="M873">
        <f>_xlfn.IFNA(VLOOKUP(L873,'Lookup Tables'!$A$2:$B$8,2,FALSE),"")</f>
        <v>1</v>
      </c>
      <c r="N873" t="s">
        <v>1228</v>
      </c>
      <c r="Q873" t="s">
        <v>1466</v>
      </c>
      <c r="U873" t="s">
        <v>1468</v>
      </c>
      <c r="V873" t="s">
        <v>1469</v>
      </c>
      <c r="Z873" t="s">
        <v>1477</v>
      </c>
      <c r="AA873">
        <v>28</v>
      </c>
      <c r="AB873" s="10">
        <f t="shared" si="39"/>
        <v>-28</v>
      </c>
      <c r="AC873" s="10" t="str">
        <f t="shared" si="40"/>
        <v>-30 - -21%</v>
      </c>
      <c r="AD873">
        <v>373</v>
      </c>
      <c r="AE873">
        <f t="shared" si="41"/>
        <v>-373</v>
      </c>
      <c r="AF873" t="s">
        <v>1228</v>
      </c>
      <c r="AH873" t="s">
        <v>1489</v>
      </c>
      <c r="AL873" t="s">
        <v>1525</v>
      </c>
      <c r="AM873" t="s">
        <v>1502</v>
      </c>
      <c r="AN873" t="s">
        <v>1228</v>
      </c>
      <c r="AO873" t="s">
        <v>1551</v>
      </c>
      <c r="AY873" t="s">
        <v>1487</v>
      </c>
      <c r="BA873" s="10">
        <v>18.04097</v>
      </c>
      <c r="BB873">
        <v>0</v>
      </c>
    </row>
    <row r="874" spans="1:54" ht="15">
      <c r="A874">
        <v>11602219792</v>
      </c>
      <c r="B874" t="s">
        <v>1471</v>
      </c>
      <c r="C874" t="s">
        <v>1504</v>
      </c>
      <c r="E874" t="s">
        <v>1492</v>
      </c>
      <c r="L874" t="s">
        <v>1488</v>
      </c>
      <c r="M874" t="str">
        <f>_xlfn.IFNA(VLOOKUP(L874,'Lookup Tables'!$A$2:$B$8,2,FALSE),"")</f>
        <v/>
      </c>
      <c r="N874" t="s">
        <v>1487</v>
      </c>
      <c r="AB874" s="10">
        <f t="shared" si="39"/>
        <v>0</v>
      </c>
      <c r="AC874" s="10" t="str">
        <f t="shared" si="40"/>
        <v>0 - 9%</v>
      </c>
      <c r="AE874" t="str">
        <f t="shared" si="41"/>
        <v/>
      </c>
      <c r="AL874" t="s">
        <v>1551</v>
      </c>
      <c r="AM874" t="s">
        <v>1502</v>
      </c>
      <c r="AN874" t="s">
        <v>1487</v>
      </c>
      <c r="AO874" t="s">
        <v>1551</v>
      </c>
      <c r="AR874" t="s">
        <v>1479</v>
      </c>
      <c r="BB874">
        <v>0</v>
      </c>
    </row>
    <row r="875" spans="1:54" ht="15">
      <c r="A875">
        <v>11602231732</v>
      </c>
      <c r="B875" t="s">
        <v>1490</v>
      </c>
      <c r="C875" t="s">
        <v>1461</v>
      </c>
      <c r="E875" t="s">
        <v>1492</v>
      </c>
      <c r="F875" t="s">
        <v>129</v>
      </c>
      <c r="G875">
        <v>3</v>
      </c>
      <c r="H875" t="s">
        <v>1491</v>
      </c>
      <c r="I875">
        <v>2</v>
      </c>
      <c r="J875">
        <v>1</v>
      </c>
      <c r="K875">
        <v>1</v>
      </c>
      <c r="L875" t="s">
        <v>1499</v>
      </c>
      <c r="M875">
        <f>_xlfn.IFNA(VLOOKUP(L875,'Lookup Tables'!$A$2:$B$8,2,FALSE),"")</f>
        <v>15</v>
      </c>
      <c r="N875" t="s">
        <v>1197</v>
      </c>
      <c r="AB875" s="10">
        <f t="shared" si="39"/>
        <v>0</v>
      </c>
      <c r="AC875" s="10" t="str">
        <f t="shared" si="40"/>
        <v>0 - 9%</v>
      </c>
      <c r="AE875" t="str">
        <f t="shared" si="41"/>
        <v/>
      </c>
      <c r="AF875" t="s">
        <v>1228</v>
      </c>
      <c r="AH875" t="s">
        <v>1489</v>
      </c>
      <c r="AM875" t="s">
        <v>1197</v>
      </c>
      <c r="AN875" t="s">
        <v>1197</v>
      </c>
      <c r="AW875" t="s">
        <v>1511</v>
      </c>
      <c r="BA875" s="10">
        <v>30.72916667</v>
      </c>
      <c r="BB875">
        <v>0</v>
      </c>
    </row>
    <row r="876" spans="1:54" ht="15">
      <c r="A876">
        <v>11602232340</v>
      </c>
      <c r="B876" t="s">
        <v>1490</v>
      </c>
      <c r="C876" t="s">
        <v>1504</v>
      </c>
      <c r="E876" t="s">
        <v>1472</v>
      </c>
      <c r="F876" t="s">
        <v>122</v>
      </c>
      <c r="I876">
        <v>5</v>
      </c>
      <c r="J876">
        <v>0</v>
      </c>
      <c r="K876">
        <v>0</v>
      </c>
      <c r="L876" t="s">
        <v>1499</v>
      </c>
      <c r="M876">
        <f>_xlfn.IFNA(VLOOKUP(L876,'Lookup Tables'!$A$2:$B$8,2,FALSE),"")</f>
        <v>15</v>
      </c>
      <c r="N876" t="s">
        <v>1197</v>
      </c>
      <c r="AB876" s="10">
        <f t="shared" si="39"/>
        <v>0</v>
      </c>
      <c r="AC876" s="10" t="str">
        <f t="shared" si="40"/>
        <v>0 - 9%</v>
      </c>
      <c r="AE876" t="str">
        <f t="shared" si="41"/>
        <v/>
      </c>
      <c r="AF876" t="s">
        <v>1228</v>
      </c>
      <c r="AH876" t="s">
        <v>1489</v>
      </c>
      <c r="AM876" t="s">
        <v>1197</v>
      </c>
      <c r="AN876" t="s">
        <v>1197</v>
      </c>
      <c r="AY876" t="s">
        <v>1487</v>
      </c>
      <c r="BB876">
        <v>0</v>
      </c>
    </row>
    <row r="877" spans="1:54" ht="15">
      <c r="A877">
        <v>11602247579</v>
      </c>
      <c r="B877" t="s">
        <v>1490</v>
      </c>
      <c r="C877" t="s">
        <v>1461</v>
      </c>
      <c r="E877" t="s">
        <v>1472</v>
      </c>
      <c r="F877" t="s">
        <v>117</v>
      </c>
      <c r="G877">
        <v>0</v>
      </c>
      <c r="H877" t="s">
        <v>1497</v>
      </c>
      <c r="I877">
        <v>3</v>
      </c>
      <c r="J877">
        <v>0</v>
      </c>
      <c r="K877">
        <v>0</v>
      </c>
      <c r="L877" t="s">
        <v>1488</v>
      </c>
      <c r="M877" t="str">
        <f>_xlfn.IFNA(VLOOKUP(L877,'Lookup Tables'!$A$2:$B$8,2,FALSE),"")</f>
        <v/>
      </c>
      <c r="N877" t="s">
        <v>1487</v>
      </c>
      <c r="AB877" s="10">
        <f t="shared" si="39"/>
        <v>0</v>
      </c>
      <c r="AC877" s="10" t="str">
        <f t="shared" si="40"/>
        <v>0 - 9%</v>
      </c>
      <c r="AE877" t="str">
        <f t="shared" si="41"/>
        <v/>
      </c>
      <c r="AF877" t="s">
        <v>1228</v>
      </c>
      <c r="AH877" t="s">
        <v>1489</v>
      </c>
      <c r="AM877" t="s">
        <v>1197</v>
      </c>
      <c r="AN877" t="s">
        <v>1197</v>
      </c>
      <c r="AY877" t="s">
        <v>1487</v>
      </c>
      <c r="BA877" s="10">
        <v>44.73147519</v>
      </c>
      <c r="BB877">
        <v>0</v>
      </c>
    </row>
    <row r="878" spans="1:54" ht="15">
      <c r="A878">
        <v>11602269417</v>
      </c>
      <c r="B878" t="s">
        <v>1490</v>
      </c>
      <c r="C878" t="s">
        <v>1504</v>
      </c>
      <c r="E878" t="s">
        <v>1472</v>
      </c>
      <c r="F878" t="s">
        <v>117</v>
      </c>
      <c r="G878">
        <v>4</v>
      </c>
      <c r="H878" t="s">
        <v>1491</v>
      </c>
      <c r="I878">
        <v>0</v>
      </c>
      <c r="J878">
        <v>2</v>
      </c>
      <c r="K878">
        <v>1</v>
      </c>
      <c r="L878" t="s">
        <v>1499</v>
      </c>
      <c r="M878">
        <f>_xlfn.IFNA(VLOOKUP(L878,'Lookup Tables'!$A$2:$B$8,2,FALSE),"")</f>
        <v>15</v>
      </c>
      <c r="N878" t="s">
        <v>1197</v>
      </c>
      <c r="AB878" s="10">
        <f t="shared" si="39"/>
        <v>0</v>
      </c>
      <c r="AC878" s="10" t="str">
        <f t="shared" si="40"/>
        <v>0 - 9%</v>
      </c>
      <c r="AE878" t="str">
        <f t="shared" si="41"/>
        <v/>
      </c>
      <c r="AF878" t="s">
        <v>1228</v>
      </c>
      <c r="AH878" t="s">
        <v>1489</v>
      </c>
      <c r="AM878" t="s">
        <v>1197</v>
      </c>
      <c r="AN878" t="s">
        <v>1197</v>
      </c>
      <c r="AW878" t="s">
        <v>1511</v>
      </c>
      <c r="BA878" s="10">
        <v>32.08645054</v>
      </c>
      <c r="BB878">
        <v>0</v>
      </c>
    </row>
    <row r="879" spans="1:54" ht="15">
      <c r="A879">
        <v>11602277385</v>
      </c>
      <c r="B879" t="s">
        <v>1471</v>
      </c>
      <c r="C879" t="s">
        <v>1461</v>
      </c>
      <c r="E879" t="s">
        <v>1492</v>
      </c>
      <c r="L879" t="s">
        <v>1488</v>
      </c>
      <c r="M879" t="str">
        <f>_xlfn.IFNA(VLOOKUP(L879,'Lookup Tables'!$A$2:$B$8,2,FALSE),"")</f>
        <v/>
      </c>
      <c r="N879" t="s">
        <v>1487</v>
      </c>
      <c r="AB879" s="10">
        <f t="shared" si="39"/>
        <v>0</v>
      </c>
      <c r="AC879" s="10" t="str">
        <f t="shared" si="40"/>
        <v>0 - 9%</v>
      </c>
      <c r="AE879" t="str">
        <f t="shared" si="41"/>
        <v/>
      </c>
      <c r="AL879" t="s">
        <v>1551</v>
      </c>
      <c r="AM879" t="s">
        <v>1502</v>
      </c>
      <c r="AN879" t="s">
        <v>1487</v>
      </c>
      <c r="AZ879" t="s">
        <v>1650</v>
      </c>
      <c r="BA879" s="10">
        <v>19.88436488</v>
      </c>
      <c r="BB879">
        <v>0</v>
      </c>
    </row>
    <row r="880" spans="1:54" ht="15">
      <c r="A880">
        <v>11602309624</v>
      </c>
      <c r="B880" t="s">
        <v>1637</v>
      </c>
      <c r="C880" t="s">
        <v>1461</v>
      </c>
      <c r="D880" t="s">
        <v>1410</v>
      </c>
      <c r="E880" t="s">
        <v>1472</v>
      </c>
      <c r="F880" t="s">
        <v>129</v>
      </c>
      <c r="I880">
        <v>0</v>
      </c>
      <c r="J880">
        <v>1</v>
      </c>
      <c r="K880">
        <v>0</v>
      </c>
      <c r="L880" t="s">
        <v>1499</v>
      </c>
      <c r="M880">
        <f>_xlfn.IFNA(VLOOKUP(L880,'Lookup Tables'!$A$2:$B$8,2,FALSE),"")</f>
        <v>15</v>
      </c>
      <c r="N880" t="s">
        <v>1228</v>
      </c>
      <c r="AB880" s="10" t="str">
        <f t="shared" si="39"/>
        <v/>
      </c>
      <c r="AC880" s="10" t="str">
        <f t="shared" si="40"/>
        <v/>
      </c>
      <c r="AE880" t="str">
        <f t="shared" si="41"/>
        <v/>
      </c>
      <c r="BA880" s="10">
        <v>15.37418655</v>
      </c>
      <c r="BB880">
        <v>0</v>
      </c>
    </row>
    <row r="881" spans="1:54" ht="15">
      <c r="A881">
        <v>11602310095</v>
      </c>
      <c r="B881" t="s">
        <v>1471</v>
      </c>
      <c r="C881" t="s">
        <v>1461</v>
      </c>
      <c r="E881" t="s">
        <v>1472</v>
      </c>
      <c r="F881" t="s">
        <v>129</v>
      </c>
      <c r="G881">
        <v>3</v>
      </c>
      <c r="H881" t="s">
        <v>1491</v>
      </c>
      <c r="I881">
        <v>0</v>
      </c>
      <c r="J881">
        <v>0</v>
      </c>
      <c r="K881">
        <v>2</v>
      </c>
      <c r="L881" t="s">
        <v>1483</v>
      </c>
      <c r="M881">
        <f>_xlfn.IFNA(VLOOKUP(L881,'Lookup Tables'!$A$2:$B$8,2,FALSE),"")</f>
        <v>4</v>
      </c>
      <c r="N881" t="s">
        <v>1228</v>
      </c>
      <c r="Q881" t="s">
        <v>1466</v>
      </c>
      <c r="R881" t="s">
        <v>1501</v>
      </c>
      <c r="S881" t="s">
        <v>1476</v>
      </c>
      <c r="U881" t="s">
        <v>1468</v>
      </c>
      <c r="Z881" t="s">
        <v>1477</v>
      </c>
      <c r="AA881">
        <v>15</v>
      </c>
      <c r="AB881" s="10">
        <f t="shared" si="39"/>
        <v>-15</v>
      </c>
      <c r="AC881" s="10" t="str">
        <f t="shared" si="40"/>
        <v>-20 - -11%</v>
      </c>
      <c r="AE881" t="str">
        <f t="shared" si="41"/>
        <v/>
      </c>
      <c r="AF881" t="s">
        <v>1197</v>
      </c>
      <c r="AJ881" t="s">
        <v>1498</v>
      </c>
      <c r="AM881" t="s">
        <v>1197</v>
      </c>
      <c r="AN881" t="s">
        <v>1197</v>
      </c>
      <c r="AP881" t="s">
        <v>1486</v>
      </c>
      <c r="AR881" t="s">
        <v>1479</v>
      </c>
      <c r="BA881" s="10">
        <v>12.80110378</v>
      </c>
      <c r="BB881">
        <v>0</v>
      </c>
    </row>
    <row r="882" spans="1:54" ht="15">
      <c r="A882">
        <v>11602317534</v>
      </c>
      <c r="B882" t="s">
        <v>1490</v>
      </c>
      <c r="C882" t="s">
        <v>1504</v>
      </c>
      <c r="E882" t="s">
        <v>1472</v>
      </c>
      <c r="F882" t="s">
        <v>122</v>
      </c>
      <c r="G882">
        <v>5</v>
      </c>
      <c r="H882" t="s">
        <v>1491</v>
      </c>
      <c r="I882">
        <v>3</v>
      </c>
      <c r="J882">
        <v>0</v>
      </c>
      <c r="K882">
        <v>0</v>
      </c>
      <c r="L882" t="s">
        <v>1499</v>
      </c>
      <c r="M882">
        <f>_xlfn.IFNA(VLOOKUP(L882,'Lookup Tables'!$A$2:$B$8,2,FALSE),"")</f>
        <v>15</v>
      </c>
      <c r="N882" t="s">
        <v>1197</v>
      </c>
      <c r="AB882" s="10">
        <f t="shared" si="39"/>
        <v>0</v>
      </c>
      <c r="AC882" s="10" t="str">
        <f t="shared" si="40"/>
        <v>0 - 9%</v>
      </c>
      <c r="AE882" t="str">
        <f t="shared" si="41"/>
        <v/>
      </c>
      <c r="AF882" t="s">
        <v>1228</v>
      </c>
      <c r="AH882" t="s">
        <v>1489</v>
      </c>
      <c r="AM882" t="s">
        <v>1197</v>
      </c>
      <c r="AN882" t="s">
        <v>1197</v>
      </c>
      <c r="AY882" t="s">
        <v>1487</v>
      </c>
      <c r="BB882">
        <v>0</v>
      </c>
    </row>
    <row r="883" spans="1:54" ht="15">
      <c r="A883">
        <v>11602325424</v>
      </c>
      <c r="B883" t="s">
        <v>1481</v>
      </c>
      <c r="C883" t="s">
        <v>1461</v>
      </c>
      <c r="E883" t="s">
        <v>1216</v>
      </c>
      <c r="F883" t="s">
        <v>117</v>
      </c>
      <c r="G883">
        <v>13</v>
      </c>
      <c r="H883" t="s">
        <v>1482</v>
      </c>
      <c r="I883">
        <v>1</v>
      </c>
      <c r="J883">
        <v>1</v>
      </c>
      <c r="K883">
        <v>0</v>
      </c>
      <c r="L883" t="s">
        <v>1488</v>
      </c>
      <c r="M883" t="str">
        <f>_xlfn.IFNA(VLOOKUP(L883,'Lookup Tables'!$A$2:$B$8,2,FALSE),"")</f>
        <v/>
      </c>
      <c r="N883" t="s">
        <v>1228</v>
      </c>
      <c r="W883" t="s">
        <v>1503</v>
      </c>
      <c r="Z883" t="s">
        <v>1477</v>
      </c>
      <c r="AA883">
        <v>8</v>
      </c>
      <c r="AB883" s="10">
        <f t="shared" si="39"/>
        <v>-8</v>
      </c>
      <c r="AC883" s="10" t="str">
        <f t="shared" si="40"/>
        <v>-10 - -1%</v>
      </c>
      <c r="AD883">
        <v>10272</v>
      </c>
      <c r="AE883">
        <f t="shared" si="41"/>
        <v>-10272</v>
      </c>
      <c r="AF883" t="s">
        <v>1228</v>
      </c>
      <c r="AH883" t="s">
        <v>1489</v>
      </c>
      <c r="AM883" t="s">
        <v>1197</v>
      </c>
      <c r="AN883" t="s">
        <v>1197</v>
      </c>
      <c r="AY883" t="s">
        <v>1487</v>
      </c>
      <c r="BA883" s="10">
        <v>22.78719397</v>
      </c>
      <c r="BB883">
        <v>0</v>
      </c>
    </row>
    <row r="884" spans="1:54" ht="15">
      <c r="A884">
        <v>11602333042</v>
      </c>
      <c r="B884" t="s">
        <v>1490</v>
      </c>
      <c r="C884" t="s">
        <v>1504</v>
      </c>
      <c r="E884" t="s">
        <v>1472</v>
      </c>
      <c r="F884" t="s">
        <v>117</v>
      </c>
      <c r="G884">
        <v>0</v>
      </c>
      <c r="H884" t="s">
        <v>1497</v>
      </c>
      <c r="I884">
        <v>0</v>
      </c>
      <c r="J884">
        <v>2</v>
      </c>
      <c r="K884">
        <v>0</v>
      </c>
      <c r="L884" t="s">
        <v>1483</v>
      </c>
      <c r="M884">
        <f>_xlfn.IFNA(VLOOKUP(L884,'Lookup Tables'!$A$2:$B$8,2,FALSE),"")</f>
        <v>4</v>
      </c>
      <c r="N884" t="s">
        <v>1197</v>
      </c>
      <c r="AB884" s="10">
        <f t="shared" si="39"/>
        <v>0</v>
      </c>
      <c r="AC884" s="10" t="str">
        <f t="shared" si="40"/>
        <v>0 - 9%</v>
      </c>
      <c r="AE884" t="str">
        <f t="shared" si="41"/>
        <v/>
      </c>
      <c r="AF884" t="s">
        <v>1228</v>
      </c>
      <c r="AH884" t="s">
        <v>1489</v>
      </c>
      <c r="AM884" t="s">
        <v>1197</v>
      </c>
      <c r="AN884" t="s">
        <v>1197</v>
      </c>
      <c r="AV884" t="s">
        <v>1480</v>
      </c>
      <c r="AW884" t="s">
        <v>1511</v>
      </c>
      <c r="BB884">
        <v>0</v>
      </c>
    </row>
    <row r="885" spans="1:54" ht="15">
      <c r="A885">
        <v>11602348956</v>
      </c>
      <c r="B885" t="s">
        <v>1481</v>
      </c>
      <c r="C885" t="s">
        <v>1461</v>
      </c>
      <c r="E885" t="s">
        <v>1216</v>
      </c>
      <c r="F885" t="s">
        <v>117</v>
      </c>
      <c r="G885">
        <v>7</v>
      </c>
      <c r="H885" t="s">
        <v>1491</v>
      </c>
      <c r="I885">
        <v>3</v>
      </c>
      <c r="J885">
        <v>0</v>
      </c>
      <c r="K885">
        <v>0</v>
      </c>
      <c r="L885" t="s">
        <v>1499</v>
      </c>
      <c r="M885">
        <f>_xlfn.IFNA(VLOOKUP(L885,'Lookup Tables'!$A$2:$B$8,2,FALSE),"")</f>
        <v>15</v>
      </c>
      <c r="N885" t="s">
        <v>1487</v>
      </c>
      <c r="AB885" s="10">
        <f t="shared" si="39"/>
        <v>0</v>
      </c>
      <c r="AC885" s="10" t="str">
        <f t="shared" si="40"/>
        <v>0 - 9%</v>
      </c>
      <c r="AE885" t="str">
        <f t="shared" si="41"/>
        <v/>
      </c>
      <c r="AF885" t="s">
        <v>1197</v>
      </c>
      <c r="AJ885" t="s">
        <v>1498</v>
      </c>
      <c r="AM885" t="s">
        <v>1502</v>
      </c>
      <c r="AN885" t="s">
        <v>1197</v>
      </c>
      <c r="AY885" t="s">
        <v>1487</v>
      </c>
      <c r="BA885" s="10">
        <v>16.8</v>
      </c>
      <c r="BB885">
        <v>0</v>
      </c>
    </row>
    <row r="886" spans="1:54" ht="15">
      <c r="A886">
        <v>11602359629</v>
      </c>
      <c r="B886" t="s">
        <v>1481</v>
      </c>
      <c r="C886" t="s">
        <v>1461</v>
      </c>
      <c r="E886" t="s">
        <v>1216</v>
      </c>
      <c r="F886" t="s">
        <v>117</v>
      </c>
      <c r="G886">
        <v>12</v>
      </c>
      <c r="H886" t="s">
        <v>1482</v>
      </c>
      <c r="I886">
        <v>2</v>
      </c>
      <c r="J886">
        <v>0</v>
      </c>
      <c r="K886">
        <v>0</v>
      </c>
      <c r="L886" t="s">
        <v>1499</v>
      </c>
      <c r="M886">
        <f>_xlfn.IFNA(VLOOKUP(L886,'Lookup Tables'!$A$2:$B$8,2,FALSE),"")</f>
        <v>15</v>
      </c>
      <c r="N886" t="s">
        <v>1487</v>
      </c>
      <c r="AB886" s="10">
        <f t="shared" si="39"/>
        <v>0</v>
      </c>
      <c r="AC886" s="10" t="str">
        <f t="shared" si="40"/>
        <v>0 - 9%</v>
      </c>
      <c r="AE886" t="str">
        <f t="shared" si="41"/>
        <v/>
      </c>
      <c r="AF886" t="s">
        <v>1228</v>
      </c>
      <c r="AH886" t="s">
        <v>1489</v>
      </c>
      <c r="AM886" t="s">
        <v>1197</v>
      </c>
      <c r="AN886" t="s">
        <v>1197</v>
      </c>
      <c r="AY886" t="s">
        <v>1487</v>
      </c>
      <c r="BA886" s="10">
        <v>7.558644657</v>
      </c>
      <c r="BB886">
        <v>0</v>
      </c>
    </row>
    <row r="887" spans="1:54" ht="15">
      <c r="A887">
        <v>11602368831</v>
      </c>
      <c r="B887" t="s">
        <v>1481</v>
      </c>
      <c r="C887" t="s">
        <v>1461</v>
      </c>
      <c r="E887" t="s">
        <v>1216</v>
      </c>
      <c r="F887" t="s">
        <v>117</v>
      </c>
      <c r="G887">
        <v>19</v>
      </c>
      <c r="H887" t="s">
        <v>1482</v>
      </c>
      <c r="I887">
        <v>1</v>
      </c>
      <c r="J887">
        <v>0</v>
      </c>
      <c r="K887">
        <v>1</v>
      </c>
      <c r="L887" t="s">
        <v>1483</v>
      </c>
      <c r="M887">
        <f>_xlfn.IFNA(VLOOKUP(L887,'Lookup Tables'!$A$2:$B$8,2,FALSE),"")</f>
        <v>4</v>
      </c>
      <c r="N887" t="s">
        <v>1228</v>
      </c>
      <c r="O887" t="s">
        <v>1475</v>
      </c>
      <c r="P887" t="s">
        <v>1465</v>
      </c>
      <c r="Q887" t="s">
        <v>1466</v>
      </c>
      <c r="S887" t="s">
        <v>1476</v>
      </c>
      <c r="T887" t="s">
        <v>1467</v>
      </c>
      <c r="U887" t="s">
        <v>1468</v>
      </c>
      <c r="V887" t="s">
        <v>1469</v>
      </c>
      <c r="Z887" t="s">
        <v>1470</v>
      </c>
      <c r="AA887">
        <v>34.25</v>
      </c>
      <c r="AB887" s="10">
        <f t="shared" si="39"/>
        <v>34.25</v>
      </c>
      <c r="AC887" s="10" t="str">
        <f t="shared" si="40"/>
        <v>30 - 39%</v>
      </c>
      <c r="AD887">
        <v>5010.57</v>
      </c>
      <c r="AE887">
        <f t="shared" si="41"/>
        <v>5010.57</v>
      </c>
      <c r="AF887" t="s">
        <v>1228</v>
      </c>
      <c r="AH887" t="s">
        <v>1489</v>
      </c>
      <c r="AM887" t="s">
        <v>1228</v>
      </c>
      <c r="AN887" t="s">
        <v>1197</v>
      </c>
      <c r="AQ887" t="s">
        <v>1496</v>
      </c>
      <c r="AR887" t="s">
        <v>1479</v>
      </c>
      <c r="AS887" t="s">
        <v>1505</v>
      </c>
      <c r="AT887" t="s">
        <v>1510</v>
      </c>
      <c r="AV887" t="s">
        <v>1480</v>
      </c>
      <c r="AX887" t="s">
        <v>1512</v>
      </c>
      <c r="BA887" s="10">
        <v>31.18243243</v>
      </c>
      <c r="BB887">
        <v>0</v>
      </c>
    </row>
    <row r="888" spans="1:54" ht="15">
      <c r="A888">
        <v>11602376932</v>
      </c>
      <c r="B888" t="s">
        <v>1481</v>
      </c>
      <c r="C888" t="s">
        <v>1461</v>
      </c>
      <c r="E888" t="s">
        <v>1216</v>
      </c>
      <c r="F888" t="s">
        <v>117</v>
      </c>
      <c r="G888">
        <v>13</v>
      </c>
      <c r="H888" t="s">
        <v>1482</v>
      </c>
      <c r="I888">
        <v>4</v>
      </c>
      <c r="J888">
        <v>0</v>
      </c>
      <c r="K888">
        <v>0</v>
      </c>
      <c r="L888" t="s">
        <v>1499</v>
      </c>
      <c r="M888">
        <f>_xlfn.IFNA(VLOOKUP(L888,'Lookup Tables'!$A$2:$B$8,2,FALSE),"")</f>
        <v>15</v>
      </c>
      <c r="N888" t="s">
        <v>1197</v>
      </c>
      <c r="AB888" s="10">
        <f t="shared" si="39"/>
        <v>0</v>
      </c>
      <c r="AC888" s="10" t="str">
        <f t="shared" si="40"/>
        <v>0 - 9%</v>
      </c>
      <c r="AE888" t="str">
        <f t="shared" si="41"/>
        <v/>
      </c>
      <c r="AF888" t="s">
        <v>1228</v>
      </c>
      <c r="AL888" t="s">
        <v>1554</v>
      </c>
      <c r="AM888" t="s">
        <v>1197</v>
      </c>
      <c r="AN888" t="s">
        <v>1197</v>
      </c>
      <c r="AY888" t="s">
        <v>1487</v>
      </c>
      <c r="BA888" s="10">
        <v>14.37308869</v>
      </c>
      <c r="BB888">
        <v>0</v>
      </c>
    </row>
    <row r="889" spans="1:54" ht="15">
      <c r="A889">
        <v>11602390898</v>
      </c>
      <c r="B889" t="s">
        <v>1481</v>
      </c>
      <c r="C889" t="s">
        <v>1461</v>
      </c>
      <c r="E889" t="s">
        <v>1472</v>
      </c>
      <c r="F889" t="s">
        <v>117</v>
      </c>
      <c r="G889">
        <v>4</v>
      </c>
      <c r="H889" t="s">
        <v>1491</v>
      </c>
      <c r="I889">
        <v>1</v>
      </c>
      <c r="J889">
        <v>1</v>
      </c>
      <c r="K889">
        <v>0</v>
      </c>
      <c r="L889" t="s">
        <v>1499</v>
      </c>
      <c r="M889">
        <f>_xlfn.IFNA(VLOOKUP(L889,'Lookup Tables'!$A$2:$B$8,2,FALSE),"")</f>
        <v>15</v>
      </c>
      <c r="N889" t="s">
        <v>1197</v>
      </c>
      <c r="AB889" s="10">
        <f t="shared" si="39"/>
        <v>0</v>
      </c>
      <c r="AC889" s="10" t="str">
        <f t="shared" si="40"/>
        <v>0 - 9%</v>
      </c>
      <c r="AE889" t="str">
        <f t="shared" si="41"/>
        <v/>
      </c>
      <c r="AF889" t="s">
        <v>1197</v>
      </c>
      <c r="AJ889" t="s">
        <v>1498</v>
      </c>
      <c r="AM889" t="s">
        <v>1502</v>
      </c>
      <c r="AN889" t="s">
        <v>1197</v>
      </c>
      <c r="AY889" t="s">
        <v>1487</v>
      </c>
      <c r="BA889" s="10">
        <v>17.96917422</v>
      </c>
      <c r="BB889">
        <v>0</v>
      </c>
    </row>
    <row r="890" spans="1:54" ht="15">
      <c r="A890">
        <v>11602419661</v>
      </c>
      <c r="B890" t="s">
        <v>1490</v>
      </c>
      <c r="C890" t="s">
        <v>1461</v>
      </c>
      <c r="E890" t="s">
        <v>1472</v>
      </c>
      <c r="F890" t="s">
        <v>117</v>
      </c>
      <c r="G890">
        <v>2</v>
      </c>
      <c r="H890" t="s">
        <v>1491</v>
      </c>
      <c r="I890">
        <v>1</v>
      </c>
      <c r="J890">
        <v>2</v>
      </c>
      <c r="K890">
        <v>0</v>
      </c>
      <c r="L890" t="s">
        <v>1474</v>
      </c>
      <c r="M890">
        <f>_xlfn.IFNA(VLOOKUP(L890,'Lookup Tables'!$A$2:$B$8,2,FALSE),"")</f>
        <v>9</v>
      </c>
      <c r="N890" t="s">
        <v>1197</v>
      </c>
      <c r="AB890" s="10">
        <f t="shared" si="39"/>
        <v>0</v>
      </c>
      <c r="AC890" s="10" t="str">
        <f t="shared" si="40"/>
        <v>0 - 9%</v>
      </c>
      <c r="AE890" t="str">
        <f t="shared" si="41"/>
        <v/>
      </c>
      <c r="AF890" t="s">
        <v>1228</v>
      </c>
      <c r="AH890" t="s">
        <v>1489</v>
      </c>
      <c r="AM890" t="s">
        <v>1197</v>
      </c>
      <c r="AN890" t="s">
        <v>1197</v>
      </c>
      <c r="AW890" t="s">
        <v>1511</v>
      </c>
      <c r="BA890" s="10">
        <v>20.87124</v>
      </c>
      <c r="BB890">
        <v>0</v>
      </c>
    </row>
    <row r="891" spans="1:54" ht="15">
      <c r="A891">
        <v>11602427856</v>
      </c>
      <c r="B891" t="s">
        <v>1490</v>
      </c>
      <c r="C891" t="s">
        <v>1461</v>
      </c>
      <c r="E891" t="s">
        <v>1216</v>
      </c>
      <c r="F891" t="s">
        <v>122</v>
      </c>
      <c r="G891">
        <v>25</v>
      </c>
      <c r="H891" t="s">
        <v>1463</v>
      </c>
      <c r="I891">
        <v>3</v>
      </c>
      <c r="J891">
        <v>2</v>
      </c>
      <c r="K891">
        <v>1</v>
      </c>
      <c r="L891" t="s">
        <v>1474</v>
      </c>
      <c r="M891">
        <f>_xlfn.IFNA(VLOOKUP(L891,'Lookup Tables'!$A$2:$B$8,2,FALSE),"")</f>
        <v>9</v>
      </c>
      <c r="N891" t="s">
        <v>1197</v>
      </c>
      <c r="AB891" s="10">
        <f t="shared" si="39"/>
        <v>0</v>
      </c>
      <c r="AC891" s="10" t="str">
        <f t="shared" si="40"/>
        <v>0 - 9%</v>
      </c>
      <c r="AE891" t="str">
        <f t="shared" si="41"/>
        <v/>
      </c>
      <c r="AF891" t="s">
        <v>1228</v>
      </c>
      <c r="AH891" t="s">
        <v>1489</v>
      </c>
      <c r="AL891" t="s">
        <v>1628</v>
      </c>
      <c r="AM891" t="s">
        <v>1197</v>
      </c>
      <c r="AN891" t="s">
        <v>1197</v>
      </c>
      <c r="AY891" t="s">
        <v>1487</v>
      </c>
      <c r="BA891" s="10">
        <v>37.21503389</v>
      </c>
      <c r="BB891">
        <v>0</v>
      </c>
    </row>
    <row r="892" spans="1:54" ht="15">
      <c r="A892">
        <v>11602461264</v>
      </c>
      <c r="B892" t="s">
        <v>1490</v>
      </c>
      <c r="C892" t="s">
        <v>1461</v>
      </c>
      <c r="E892" t="s">
        <v>1472</v>
      </c>
      <c r="F892" t="s">
        <v>129</v>
      </c>
      <c r="I892">
        <v>0</v>
      </c>
      <c r="J892">
        <v>2</v>
      </c>
      <c r="K892">
        <v>0</v>
      </c>
      <c r="L892" t="s">
        <v>1474</v>
      </c>
      <c r="M892">
        <f>_xlfn.IFNA(VLOOKUP(L892,'Lookup Tables'!$A$2:$B$8,2,FALSE),"")</f>
        <v>9</v>
      </c>
      <c r="N892" t="s">
        <v>1197</v>
      </c>
      <c r="AB892" s="10">
        <f t="shared" si="39"/>
        <v>0</v>
      </c>
      <c r="AC892" s="10" t="str">
        <f t="shared" si="40"/>
        <v>0 - 9%</v>
      </c>
      <c r="AE892" t="str">
        <f t="shared" si="41"/>
        <v/>
      </c>
      <c r="AF892" t="s">
        <v>1228</v>
      </c>
      <c r="AH892" t="s">
        <v>1489</v>
      </c>
      <c r="AM892" t="s">
        <v>1197</v>
      </c>
      <c r="AN892" t="s">
        <v>1197</v>
      </c>
      <c r="AY892" t="s">
        <v>1487</v>
      </c>
      <c r="BA892" s="10">
        <v>14.73477</v>
      </c>
      <c r="BB892">
        <v>0</v>
      </c>
    </row>
    <row r="893" spans="1:54" ht="15">
      <c r="A893">
        <v>11602469368</v>
      </c>
      <c r="B893" t="s">
        <v>1490</v>
      </c>
      <c r="C893" t="s">
        <v>1461</v>
      </c>
      <c r="E893" t="s">
        <v>1492</v>
      </c>
      <c r="F893" t="s">
        <v>117</v>
      </c>
      <c r="G893">
        <v>0</v>
      </c>
      <c r="H893" t="s">
        <v>1497</v>
      </c>
      <c r="I893">
        <v>0</v>
      </c>
      <c r="J893">
        <v>2</v>
      </c>
      <c r="K893">
        <v>1</v>
      </c>
      <c r="L893" t="s">
        <v>1474</v>
      </c>
      <c r="M893">
        <f>_xlfn.IFNA(VLOOKUP(L893,'Lookup Tables'!$A$2:$B$8,2,FALSE),"")</f>
        <v>9</v>
      </c>
      <c r="N893" t="s">
        <v>1487</v>
      </c>
      <c r="AB893" s="10">
        <f t="shared" si="39"/>
        <v>0</v>
      </c>
      <c r="AC893" s="10" t="str">
        <f t="shared" si="40"/>
        <v>0 - 9%</v>
      </c>
      <c r="AE893" t="str">
        <f t="shared" si="41"/>
        <v/>
      </c>
      <c r="AF893" t="s">
        <v>1228</v>
      </c>
      <c r="AH893" t="s">
        <v>1489</v>
      </c>
      <c r="AM893" t="s">
        <v>1197</v>
      </c>
      <c r="AN893" t="s">
        <v>1197</v>
      </c>
      <c r="AY893" t="s">
        <v>1487</v>
      </c>
      <c r="BB893">
        <v>0</v>
      </c>
    </row>
    <row r="894" spans="1:54" ht="15">
      <c r="A894">
        <v>11602493126</v>
      </c>
      <c r="B894" t="s">
        <v>1481</v>
      </c>
      <c r="C894" t="s">
        <v>1461</v>
      </c>
      <c r="E894" t="s">
        <v>1216</v>
      </c>
      <c r="F894" t="s">
        <v>117</v>
      </c>
      <c r="G894">
        <v>5</v>
      </c>
      <c r="H894" t="s">
        <v>1491</v>
      </c>
      <c r="I894">
        <v>3</v>
      </c>
      <c r="J894">
        <v>0</v>
      </c>
      <c r="K894">
        <v>0</v>
      </c>
      <c r="L894" t="s">
        <v>1499</v>
      </c>
      <c r="M894">
        <f>_xlfn.IFNA(VLOOKUP(L894,'Lookup Tables'!$A$2:$B$8,2,FALSE),"")</f>
        <v>15</v>
      </c>
      <c r="N894" t="s">
        <v>1487</v>
      </c>
      <c r="AB894" s="10">
        <f t="shared" si="39"/>
        <v>0</v>
      </c>
      <c r="AC894" s="10" t="str">
        <f t="shared" si="40"/>
        <v>0 - 9%</v>
      </c>
      <c r="AE894" t="str">
        <f t="shared" si="41"/>
        <v/>
      </c>
      <c r="AF894" t="s">
        <v>1228</v>
      </c>
      <c r="AH894" t="s">
        <v>1489</v>
      </c>
      <c r="AM894" t="s">
        <v>1197</v>
      </c>
      <c r="AN894" t="s">
        <v>1197</v>
      </c>
      <c r="AY894" t="s">
        <v>1487</v>
      </c>
      <c r="BA894" s="10">
        <v>21.44128114</v>
      </c>
      <c r="BB894">
        <v>0</v>
      </c>
    </row>
    <row r="895" spans="1:54" ht="15">
      <c r="A895">
        <v>11602493839</v>
      </c>
      <c r="B895" t="s">
        <v>1471</v>
      </c>
      <c r="C895" t="s">
        <v>1504</v>
      </c>
      <c r="E895" t="s">
        <v>1472</v>
      </c>
      <c r="F895" t="s">
        <v>117</v>
      </c>
      <c r="G895">
        <v>0</v>
      </c>
      <c r="H895" t="s">
        <v>1497</v>
      </c>
      <c r="I895">
        <v>3</v>
      </c>
      <c r="J895">
        <v>3</v>
      </c>
      <c r="K895">
        <v>0</v>
      </c>
      <c r="L895" t="s">
        <v>1464</v>
      </c>
      <c r="M895">
        <f>_xlfn.IFNA(VLOOKUP(L895,'Lookup Tables'!$A$2:$B$8,2,FALSE),"")</f>
        <v>1</v>
      </c>
      <c r="N895" t="s">
        <v>1197</v>
      </c>
      <c r="AB895" s="10">
        <f t="shared" si="39"/>
        <v>0</v>
      </c>
      <c r="AC895" s="10" t="str">
        <f t="shared" si="40"/>
        <v>0 - 9%</v>
      </c>
      <c r="AE895" t="str">
        <f t="shared" si="41"/>
        <v/>
      </c>
      <c r="AF895" t="s">
        <v>1228</v>
      </c>
      <c r="AH895" t="s">
        <v>1489</v>
      </c>
      <c r="AM895" t="s">
        <v>1197</v>
      </c>
      <c r="AN895" t="s">
        <v>1197</v>
      </c>
      <c r="AO895" t="s">
        <v>1495</v>
      </c>
      <c r="AP895" t="s">
        <v>1495</v>
      </c>
      <c r="AZ895" t="s">
        <v>1651</v>
      </c>
      <c r="BA895" s="10">
        <v>19.07061</v>
      </c>
      <c r="BB895">
        <v>0</v>
      </c>
    </row>
    <row r="896" spans="1:54" ht="15">
      <c r="A896">
        <v>11602502482</v>
      </c>
      <c r="B896" t="s">
        <v>1481</v>
      </c>
      <c r="C896" t="s">
        <v>1461</v>
      </c>
      <c r="E896" t="s">
        <v>1472</v>
      </c>
      <c r="F896" t="s">
        <v>117</v>
      </c>
      <c r="I896">
        <v>0</v>
      </c>
      <c r="J896">
        <v>2</v>
      </c>
      <c r="K896">
        <v>0</v>
      </c>
      <c r="L896" t="s">
        <v>1499</v>
      </c>
      <c r="M896">
        <f>_xlfn.IFNA(VLOOKUP(L896,'Lookup Tables'!$A$2:$B$8,2,FALSE),"")</f>
        <v>15</v>
      </c>
      <c r="N896" t="s">
        <v>1487</v>
      </c>
      <c r="AB896" s="10">
        <f t="shared" si="39"/>
        <v>0</v>
      </c>
      <c r="AC896" s="10" t="str">
        <f t="shared" si="40"/>
        <v>0 - 9%</v>
      </c>
      <c r="AE896" t="str">
        <f t="shared" si="41"/>
        <v/>
      </c>
      <c r="AF896" t="s">
        <v>1228</v>
      </c>
      <c r="AH896" t="s">
        <v>1489</v>
      </c>
      <c r="AM896" t="s">
        <v>1197</v>
      </c>
      <c r="AN896" t="s">
        <v>1197</v>
      </c>
      <c r="AY896" t="s">
        <v>1487</v>
      </c>
      <c r="BA896" s="10">
        <v>19.56373551</v>
      </c>
      <c r="BB896">
        <v>0</v>
      </c>
    </row>
    <row r="897" spans="1:54" ht="15">
      <c r="A897">
        <v>11602515653</v>
      </c>
      <c r="B897" t="s">
        <v>1481</v>
      </c>
      <c r="C897" t="s">
        <v>1461</v>
      </c>
      <c r="E897" t="s">
        <v>1216</v>
      </c>
      <c r="F897" t="s">
        <v>117</v>
      </c>
      <c r="I897">
        <v>4</v>
      </c>
      <c r="J897">
        <v>0</v>
      </c>
      <c r="K897">
        <v>0</v>
      </c>
      <c r="L897" t="s">
        <v>1499</v>
      </c>
      <c r="M897">
        <f>_xlfn.IFNA(VLOOKUP(L897,'Lookup Tables'!$A$2:$B$8,2,FALSE),"")</f>
        <v>15</v>
      </c>
      <c r="N897" t="s">
        <v>1197</v>
      </c>
      <c r="AB897" s="10">
        <f t="shared" si="39"/>
        <v>0</v>
      </c>
      <c r="AC897" s="10" t="str">
        <f t="shared" si="40"/>
        <v>0 - 9%</v>
      </c>
      <c r="AE897" t="str">
        <f t="shared" si="41"/>
        <v/>
      </c>
      <c r="AF897" t="s">
        <v>1228</v>
      </c>
      <c r="AI897" t="s">
        <v>1500</v>
      </c>
      <c r="AM897" t="s">
        <v>1197</v>
      </c>
      <c r="AN897" t="s">
        <v>1197</v>
      </c>
      <c r="AY897" t="s">
        <v>1487</v>
      </c>
      <c r="BA897" s="10">
        <v>15.75809199</v>
      </c>
      <c r="BB897">
        <v>0</v>
      </c>
    </row>
    <row r="898" spans="1:54" ht="15">
      <c r="A898">
        <v>11602516079</v>
      </c>
      <c r="B898" t="s">
        <v>1490</v>
      </c>
      <c r="C898" t="s">
        <v>1461</v>
      </c>
      <c r="E898" t="s">
        <v>1472</v>
      </c>
      <c r="F898" t="s">
        <v>117</v>
      </c>
      <c r="G898">
        <v>5</v>
      </c>
      <c r="H898" t="s">
        <v>1491</v>
      </c>
      <c r="I898">
        <v>0</v>
      </c>
      <c r="J898">
        <v>2</v>
      </c>
      <c r="K898">
        <v>1</v>
      </c>
      <c r="L898" t="s">
        <v>1499</v>
      </c>
      <c r="M898">
        <f>_xlfn.IFNA(VLOOKUP(L898,'Lookup Tables'!$A$2:$B$8,2,FALSE),"")</f>
        <v>15</v>
      </c>
      <c r="N898" t="s">
        <v>1228</v>
      </c>
      <c r="W898" t="s">
        <v>1503</v>
      </c>
      <c r="Z898" t="s">
        <v>1477</v>
      </c>
      <c r="AA898">
        <v>10</v>
      </c>
      <c r="AB898" s="10">
        <f aca="true" t="shared" si="42" ref="AB898:AB961">IF(AND(Z898="Decrease",AA898&lt;&gt;""),-AA898,IF(AND(ISBLANK(AA898),OR(N898="No",N898="Not Sure",Z898="No change")),0,IF(ISBLANK(AA898),"",AA898)))</f>
        <v>-10</v>
      </c>
      <c r="AC898" s="10" t="str">
        <f aca="true" t="shared" si="43" ref="AC898:AC961">_xlfn.IFERROR(_XLFN.CONCAT(_xlfn.FLOOR.MATH(AB898,10)," - ",_xlfn.FLOOR.MATH(AB898+10,10)-1,"%"),"")</f>
        <v>-10 - -1%</v>
      </c>
      <c r="AD898">
        <v>1300</v>
      </c>
      <c r="AE898">
        <f aca="true" t="shared" si="44" ref="AE898:AE961">IF(ISBLANK(AD898),"",IF(Z898="Decrease",-AD898,AD898))</f>
        <v>-1300</v>
      </c>
      <c r="AF898" t="s">
        <v>1228</v>
      </c>
      <c r="AH898" t="s">
        <v>1489</v>
      </c>
      <c r="AM898" t="s">
        <v>1197</v>
      </c>
      <c r="AN898" t="s">
        <v>1197</v>
      </c>
      <c r="AY898" t="s">
        <v>1487</v>
      </c>
      <c r="BB898">
        <v>0</v>
      </c>
    </row>
    <row r="899" spans="1:54" ht="15">
      <c r="A899">
        <v>11602516419</v>
      </c>
      <c r="B899" t="s">
        <v>1481</v>
      </c>
      <c r="C899" t="s">
        <v>1461</v>
      </c>
      <c r="E899" t="s">
        <v>1472</v>
      </c>
      <c r="F899" t="s">
        <v>129</v>
      </c>
      <c r="G899">
        <v>34</v>
      </c>
      <c r="H899" t="s">
        <v>1493</v>
      </c>
      <c r="I899">
        <v>0</v>
      </c>
      <c r="J899">
        <v>2</v>
      </c>
      <c r="K899">
        <v>0</v>
      </c>
      <c r="L899" t="s">
        <v>1474</v>
      </c>
      <c r="M899">
        <f>_xlfn.IFNA(VLOOKUP(L899,'Lookup Tables'!$A$2:$B$8,2,FALSE),"")</f>
        <v>9</v>
      </c>
      <c r="N899" t="s">
        <v>1197</v>
      </c>
      <c r="AB899" s="10">
        <f t="shared" si="42"/>
        <v>0</v>
      </c>
      <c r="AC899" s="10" t="str">
        <f t="shared" si="43"/>
        <v>0 - 9%</v>
      </c>
      <c r="AE899" t="str">
        <f t="shared" si="44"/>
        <v/>
      </c>
      <c r="AF899" t="s">
        <v>1197</v>
      </c>
      <c r="AJ899" t="s">
        <v>1498</v>
      </c>
      <c r="AM899" t="s">
        <v>1502</v>
      </c>
      <c r="AN899" t="s">
        <v>1197</v>
      </c>
      <c r="AP899" t="s">
        <v>1495</v>
      </c>
      <c r="AY899" t="s">
        <v>1487</v>
      </c>
      <c r="BA899" s="10">
        <v>25.22312508</v>
      </c>
      <c r="BB899">
        <v>0</v>
      </c>
    </row>
    <row r="900" spans="1:54" ht="15">
      <c r="A900">
        <v>11602524950</v>
      </c>
      <c r="B900" t="s">
        <v>1481</v>
      </c>
      <c r="C900" t="s">
        <v>1461</v>
      </c>
      <c r="E900" t="s">
        <v>1216</v>
      </c>
      <c r="F900" t="s">
        <v>117</v>
      </c>
      <c r="G900">
        <v>17</v>
      </c>
      <c r="H900" t="s">
        <v>1482</v>
      </c>
      <c r="I900">
        <v>6</v>
      </c>
      <c r="J900">
        <v>0</v>
      </c>
      <c r="K900">
        <v>0</v>
      </c>
      <c r="L900" t="s">
        <v>1499</v>
      </c>
      <c r="M900">
        <f>_xlfn.IFNA(VLOOKUP(L900,'Lookup Tables'!$A$2:$B$8,2,FALSE),"")</f>
        <v>15</v>
      </c>
      <c r="N900" t="s">
        <v>1487</v>
      </c>
      <c r="AB900" s="10">
        <f t="shared" si="42"/>
        <v>0</v>
      </c>
      <c r="AC900" s="10" t="str">
        <f t="shared" si="43"/>
        <v>0 - 9%</v>
      </c>
      <c r="AE900" t="str">
        <f t="shared" si="44"/>
        <v/>
      </c>
      <c r="AF900" t="s">
        <v>1228</v>
      </c>
      <c r="AI900" t="s">
        <v>1500</v>
      </c>
      <c r="AM900" t="s">
        <v>1197</v>
      </c>
      <c r="AN900" t="s">
        <v>1197</v>
      </c>
      <c r="AY900" t="s">
        <v>1487</v>
      </c>
      <c r="BA900" s="10">
        <v>20.47619048</v>
      </c>
      <c r="BB900">
        <v>0</v>
      </c>
    </row>
    <row r="901" spans="1:54" ht="15">
      <c r="A901">
        <v>11602534106</v>
      </c>
      <c r="B901" t="s">
        <v>1481</v>
      </c>
      <c r="C901" t="s">
        <v>1461</v>
      </c>
      <c r="E901" t="s">
        <v>1472</v>
      </c>
      <c r="F901" t="s">
        <v>117</v>
      </c>
      <c r="G901">
        <v>6</v>
      </c>
      <c r="H901" t="s">
        <v>1491</v>
      </c>
      <c r="I901">
        <v>4</v>
      </c>
      <c r="J901">
        <v>1</v>
      </c>
      <c r="K901">
        <v>0</v>
      </c>
      <c r="L901" t="s">
        <v>1499</v>
      </c>
      <c r="M901">
        <f>_xlfn.IFNA(VLOOKUP(L901,'Lookup Tables'!$A$2:$B$8,2,FALSE),"")</f>
        <v>15</v>
      </c>
      <c r="N901" t="s">
        <v>1197</v>
      </c>
      <c r="AB901" s="10">
        <f t="shared" si="42"/>
        <v>0</v>
      </c>
      <c r="AC901" s="10" t="str">
        <f t="shared" si="43"/>
        <v>0 - 9%</v>
      </c>
      <c r="AE901" t="str">
        <f t="shared" si="44"/>
        <v/>
      </c>
      <c r="AF901" t="s">
        <v>1228</v>
      </c>
      <c r="AH901" t="s">
        <v>1489</v>
      </c>
      <c r="AM901" t="s">
        <v>1197</v>
      </c>
      <c r="AN901" t="s">
        <v>1197</v>
      </c>
      <c r="AY901" t="s">
        <v>1487</v>
      </c>
      <c r="BA901" s="10">
        <v>32.46795925</v>
      </c>
      <c r="BB901">
        <v>0</v>
      </c>
    </row>
    <row r="902" spans="1:54" ht="15">
      <c r="A902">
        <v>11602546151</v>
      </c>
      <c r="B902" t="s">
        <v>1548</v>
      </c>
      <c r="C902" t="s">
        <v>1461</v>
      </c>
      <c r="E902" t="s">
        <v>1216</v>
      </c>
      <c r="F902" t="s">
        <v>117</v>
      </c>
      <c r="G902">
        <v>4</v>
      </c>
      <c r="H902" t="s">
        <v>1491</v>
      </c>
      <c r="I902">
        <v>0</v>
      </c>
      <c r="J902">
        <v>7</v>
      </c>
      <c r="K902">
        <v>1</v>
      </c>
      <c r="L902" t="s">
        <v>1474</v>
      </c>
      <c r="M902">
        <f>_xlfn.IFNA(VLOOKUP(L902,'Lookup Tables'!$A$2:$B$8,2,FALSE),"")</f>
        <v>9</v>
      </c>
      <c r="N902" t="s">
        <v>1228</v>
      </c>
      <c r="O902" t="s">
        <v>1475</v>
      </c>
      <c r="P902" t="s">
        <v>1465</v>
      </c>
      <c r="Q902" t="s">
        <v>1466</v>
      </c>
      <c r="S902" t="s">
        <v>1476</v>
      </c>
      <c r="T902" t="s">
        <v>1467</v>
      </c>
      <c r="Z902" t="s">
        <v>1477</v>
      </c>
      <c r="AA902">
        <v>35</v>
      </c>
      <c r="AB902" s="10">
        <f t="shared" si="42"/>
        <v>-35</v>
      </c>
      <c r="AC902" s="10" t="str">
        <f t="shared" si="43"/>
        <v>-40 - -31%</v>
      </c>
      <c r="AD902">
        <v>2118</v>
      </c>
      <c r="AE902">
        <f t="shared" si="44"/>
        <v>-2118</v>
      </c>
      <c r="AF902" t="s">
        <v>1228</v>
      </c>
      <c r="AH902" t="s">
        <v>1489</v>
      </c>
      <c r="AM902" t="s">
        <v>1197</v>
      </c>
      <c r="AN902" t="s">
        <v>1197</v>
      </c>
      <c r="AO902" t="s">
        <v>1495</v>
      </c>
      <c r="AP902" t="s">
        <v>1551</v>
      </c>
      <c r="AQ902" t="s">
        <v>1496</v>
      </c>
      <c r="AR902" t="s">
        <v>1479</v>
      </c>
      <c r="AS902" t="s">
        <v>1505</v>
      </c>
      <c r="AT902" t="s">
        <v>1510</v>
      </c>
      <c r="AU902" t="s">
        <v>1518</v>
      </c>
      <c r="AV902" t="s">
        <v>1480</v>
      </c>
      <c r="AX902" t="s">
        <v>1512</v>
      </c>
      <c r="BA902" s="10">
        <v>40.81632653</v>
      </c>
      <c r="BB902">
        <v>0</v>
      </c>
    </row>
    <row r="903" spans="1:54" ht="15">
      <c r="A903">
        <v>11602557808</v>
      </c>
      <c r="B903" t="s">
        <v>1481</v>
      </c>
      <c r="C903" t="s">
        <v>1461</v>
      </c>
      <c r="E903" t="s">
        <v>1216</v>
      </c>
      <c r="F903" t="s">
        <v>122</v>
      </c>
      <c r="G903">
        <v>15</v>
      </c>
      <c r="H903" t="s">
        <v>1482</v>
      </c>
      <c r="I903">
        <v>7</v>
      </c>
      <c r="J903">
        <v>2</v>
      </c>
      <c r="K903">
        <v>0</v>
      </c>
      <c r="L903" t="s">
        <v>1499</v>
      </c>
      <c r="M903">
        <f>_xlfn.IFNA(VLOOKUP(L903,'Lookup Tables'!$A$2:$B$8,2,FALSE),"")</f>
        <v>15</v>
      </c>
      <c r="N903" t="s">
        <v>1197</v>
      </c>
      <c r="AB903" s="10">
        <f t="shared" si="42"/>
        <v>0</v>
      </c>
      <c r="AC903" s="10" t="str">
        <f t="shared" si="43"/>
        <v>0 - 9%</v>
      </c>
      <c r="AE903" t="str">
        <f t="shared" si="44"/>
        <v/>
      </c>
      <c r="AF903" t="s">
        <v>1228</v>
      </c>
      <c r="AI903" t="s">
        <v>1500</v>
      </c>
      <c r="AM903" t="s">
        <v>1197</v>
      </c>
      <c r="AN903" t="s">
        <v>1197</v>
      </c>
      <c r="AP903" t="s">
        <v>1495</v>
      </c>
      <c r="AY903" t="s">
        <v>1487</v>
      </c>
      <c r="BA903" s="10">
        <v>30.98644578</v>
      </c>
      <c r="BB903">
        <v>0</v>
      </c>
    </row>
    <row r="904" spans="1:54" ht="15">
      <c r="A904">
        <v>11602568672</v>
      </c>
      <c r="B904" t="s">
        <v>1481</v>
      </c>
      <c r="C904" t="s">
        <v>1461</v>
      </c>
      <c r="E904" t="s">
        <v>1472</v>
      </c>
      <c r="F904" t="s">
        <v>129</v>
      </c>
      <c r="I904">
        <v>0</v>
      </c>
      <c r="J904">
        <v>2</v>
      </c>
      <c r="K904">
        <v>0</v>
      </c>
      <c r="L904" t="s">
        <v>1483</v>
      </c>
      <c r="M904">
        <f>_xlfn.IFNA(VLOOKUP(L904,'Lookup Tables'!$A$2:$B$8,2,FALSE),"")</f>
        <v>4</v>
      </c>
      <c r="N904" t="s">
        <v>1197</v>
      </c>
      <c r="AB904" s="10">
        <f t="shared" si="42"/>
        <v>0</v>
      </c>
      <c r="AC904" s="10" t="str">
        <f t="shared" si="43"/>
        <v>0 - 9%</v>
      </c>
      <c r="AE904" t="str">
        <f t="shared" si="44"/>
        <v/>
      </c>
      <c r="AF904" t="s">
        <v>1197</v>
      </c>
      <c r="AJ904" t="s">
        <v>1498</v>
      </c>
      <c r="AM904" t="s">
        <v>1502</v>
      </c>
      <c r="AN904" t="s">
        <v>1197</v>
      </c>
      <c r="AP904" t="s">
        <v>1495</v>
      </c>
      <c r="AR904" t="s">
        <v>1479</v>
      </c>
      <c r="BA904" s="10">
        <v>10.49457177</v>
      </c>
      <c r="BB904">
        <v>0</v>
      </c>
    </row>
    <row r="905" spans="1:54" ht="15">
      <c r="A905">
        <v>11602589695</v>
      </c>
      <c r="B905" t="s">
        <v>1471</v>
      </c>
      <c r="C905" t="s">
        <v>1461</v>
      </c>
      <c r="E905" t="s">
        <v>1472</v>
      </c>
      <c r="F905" t="s">
        <v>117</v>
      </c>
      <c r="I905">
        <v>5</v>
      </c>
      <c r="J905">
        <v>2</v>
      </c>
      <c r="K905">
        <v>0</v>
      </c>
      <c r="L905" t="s">
        <v>1488</v>
      </c>
      <c r="M905" t="str">
        <f>_xlfn.IFNA(VLOOKUP(L905,'Lookup Tables'!$A$2:$B$8,2,FALSE),"")</f>
        <v/>
      </c>
      <c r="N905" t="s">
        <v>1487</v>
      </c>
      <c r="AB905" s="10">
        <f t="shared" si="42"/>
        <v>0</v>
      </c>
      <c r="AC905" s="10" t="str">
        <f t="shared" si="43"/>
        <v>0 - 9%</v>
      </c>
      <c r="AE905" t="str">
        <f t="shared" si="44"/>
        <v/>
      </c>
      <c r="AF905" t="s">
        <v>1228</v>
      </c>
      <c r="AH905" t="s">
        <v>1489</v>
      </c>
      <c r="AM905" t="s">
        <v>1197</v>
      </c>
      <c r="AN905" t="s">
        <v>1197</v>
      </c>
      <c r="AO905" t="s">
        <v>1495</v>
      </c>
      <c r="AP905" t="s">
        <v>1495</v>
      </c>
      <c r="AR905" t="s">
        <v>1479</v>
      </c>
      <c r="AZ905" t="s">
        <v>1551</v>
      </c>
      <c r="BA905" s="10">
        <v>0</v>
      </c>
      <c r="BB905">
        <v>0</v>
      </c>
    </row>
    <row r="906" spans="1:54" ht="15">
      <c r="A906">
        <v>11602595450</v>
      </c>
      <c r="B906" t="s">
        <v>1532</v>
      </c>
      <c r="C906" t="s">
        <v>1461</v>
      </c>
      <c r="E906" t="s">
        <v>1216</v>
      </c>
      <c r="F906" t="s">
        <v>122</v>
      </c>
      <c r="G906">
        <v>17</v>
      </c>
      <c r="H906" t="s">
        <v>1482</v>
      </c>
      <c r="I906">
        <v>7</v>
      </c>
      <c r="J906">
        <v>2</v>
      </c>
      <c r="K906">
        <v>1</v>
      </c>
      <c r="L906" t="s">
        <v>1488</v>
      </c>
      <c r="M906" t="str">
        <f>_xlfn.IFNA(VLOOKUP(L906,'Lookup Tables'!$A$2:$B$8,2,FALSE),"")</f>
        <v/>
      </c>
      <c r="N906" t="s">
        <v>1228</v>
      </c>
      <c r="O906" t="s">
        <v>1475</v>
      </c>
      <c r="P906" t="s">
        <v>1465</v>
      </c>
      <c r="Q906" t="s">
        <v>1466</v>
      </c>
      <c r="Z906" t="s">
        <v>1470</v>
      </c>
      <c r="AA906">
        <v>6</v>
      </c>
      <c r="AB906" s="10">
        <f t="shared" si="42"/>
        <v>6</v>
      </c>
      <c r="AC906" s="10" t="str">
        <f t="shared" si="43"/>
        <v>0 - 9%</v>
      </c>
      <c r="AD906">
        <v>6708.75</v>
      </c>
      <c r="AE906">
        <f t="shared" si="44"/>
        <v>6708.75</v>
      </c>
      <c r="AF906" t="s">
        <v>1228</v>
      </c>
      <c r="AI906" t="s">
        <v>1500</v>
      </c>
      <c r="AM906" t="s">
        <v>1197</v>
      </c>
      <c r="AN906" t="s">
        <v>1197</v>
      </c>
      <c r="AT906" t="s">
        <v>1510</v>
      </c>
      <c r="AY906" t="s">
        <v>1487</v>
      </c>
      <c r="BA906" s="10">
        <v>23.09728657</v>
      </c>
      <c r="BB906">
        <v>0</v>
      </c>
    </row>
    <row r="907" spans="1:54" ht="15">
      <c r="A907">
        <v>11602615365</v>
      </c>
      <c r="B907" t="s">
        <v>1471</v>
      </c>
      <c r="C907" t="s">
        <v>1461</v>
      </c>
      <c r="E907" t="s">
        <v>1472</v>
      </c>
      <c r="F907" t="s">
        <v>117</v>
      </c>
      <c r="I907">
        <v>3</v>
      </c>
      <c r="J907">
        <v>0</v>
      </c>
      <c r="K907">
        <v>0</v>
      </c>
      <c r="L907" t="s">
        <v>1488</v>
      </c>
      <c r="M907" t="str">
        <f>_xlfn.IFNA(VLOOKUP(L907,'Lookup Tables'!$A$2:$B$8,2,FALSE),"")</f>
        <v/>
      </c>
      <c r="N907" t="s">
        <v>1197</v>
      </c>
      <c r="AB907" s="10">
        <f t="shared" si="42"/>
        <v>0</v>
      </c>
      <c r="AC907" s="10" t="str">
        <f t="shared" si="43"/>
        <v>0 - 9%</v>
      </c>
      <c r="AE907" t="str">
        <f t="shared" si="44"/>
        <v/>
      </c>
      <c r="AF907" t="s">
        <v>1228</v>
      </c>
      <c r="AH907" t="s">
        <v>1489</v>
      </c>
      <c r="AM907" t="s">
        <v>1197</v>
      </c>
      <c r="AN907" t="s">
        <v>1197</v>
      </c>
      <c r="AO907" t="s">
        <v>1495</v>
      </c>
      <c r="AP907" t="s">
        <v>1495</v>
      </c>
      <c r="AY907" t="s">
        <v>1487</v>
      </c>
      <c r="AZ907" t="s">
        <v>1551</v>
      </c>
      <c r="BA907" s="10">
        <v>33.37175793</v>
      </c>
      <c r="BB907">
        <v>0</v>
      </c>
    </row>
    <row r="908" spans="1:54" ht="15">
      <c r="A908">
        <v>11602620213</v>
      </c>
      <c r="B908" t="s">
        <v>1513</v>
      </c>
      <c r="C908" t="s">
        <v>1461</v>
      </c>
      <c r="E908" t="s">
        <v>1472</v>
      </c>
      <c r="F908" t="s">
        <v>129</v>
      </c>
      <c r="G908">
        <v>100</v>
      </c>
      <c r="H908" t="s">
        <v>1544</v>
      </c>
      <c r="I908">
        <v>1</v>
      </c>
      <c r="J908">
        <v>1</v>
      </c>
      <c r="K908">
        <v>3</v>
      </c>
      <c r="L908" t="s">
        <v>1483</v>
      </c>
      <c r="M908">
        <f>_xlfn.IFNA(VLOOKUP(L908,'Lookup Tables'!$A$2:$B$8,2,FALSE),"")</f>
        <v>4</v>
      </c>
      <c r="N908" t="s">
        <v>1228</v>
      </c>
      <c r="O908" t="s">
        <v>1475</v>
      </c>
      <c r="P908" t="s">
        <v>1465</v>
      </c>
      <c r="Q908" t="s">
        <v>1466</v>
      </c>
      <c r="R908" t="s">
        <v>1501</v>
      </c>
      <c r="S908" t="s">
        <v>1476</v>
      </c>
      <c r="T908" t="s">
        <v>1467</v>
      </c>
      <c r="U908" t="s">
        <v>1468</v>
      </c>
      <c r="Y908" t="s">
        <v>1551</v>
      </c>
      <c r="Z908" t="s">
        <v>1477</v>
      </c>
      <c r="AA908">
        <v>60</v>
      </c>
      <c r="AB908" s="10">
        <f t="shared" si="42"/>
        <v>-60</v>
      </c>
      <c r="AC908" s="10" t="str">
        <f t="shared" si="43"/>
        <v>-60 - -51%</v>
      </c>
      <c r="AD908">
        <v>1200</v>
      </c>
      <c r="AE908">
        <f t="shared" si="44"/>
        <v>-1200</v>
      </c>
      <c r="AF908" t="s">
        <v>1197</v>
      </c>
      <c r="AJ908" t="s">
        <v>1498</v>
      </c>
      <c r="AM908" t="s">
        <v>1502</v>
      </c>
      <c r="AN908" t="s">
        <v>1197</v>
      </c>
      <c r="AP908" t="s">
        <v>1606</v>
      </c>
      <c r="AR908" t="s">
        <v>1479</v>
      </c>
      <c r="AS908" t="s">
        <v>1505</v>
      </c>
      <c r="AT908" t="s">
        <v>1510</v>
      </c>
      <c r="AU908" t="s">
        <v>1518</v>
      </c>
      <c r="AV908" t="s">
        <v>1480</v>
      </c>
      <c r="AW908" t="s">
        <v>1511</v>
      </c>
      <c r="BA908" s="10">
        <v>60.34158</v>
      </c>
      <c r="BB908">
        <v>0</v>
      </c>
    </row>
    <row r="909" spans="1:54" ht="15">
      <c r="A909">
        <v>11602633666</v>
      </c>
      <c r="B909" t="s">
        <v>1548</v>
      </c>
      <c r="C909" t="s">
        <v>1461</v>
      </c>
      <c r="E909" t="s">
        <v>1216</v>
      </c>
      <c r="G909">
        <v>25</v>
      </c>
      <c r="H909" t="s">
        <v>1463</v>
      </c>
      <c r="I909">
        <v>4</v>
      </c>
      <c r="J909">
        <v>0</v>
      </c>
      <c r="K909">
        <v>1</v>
      </c>
      <c r="L909" t="s">
        <v>1488</v>
      </c>
      <c r="M909" t="str">
        <f>_xlfn.IFNA(VLOOKUP(L909,'Lookup Tables'!$A$2:$B$8,2,FALSE),"")</f>
        <v/>
      </c>
      <c r="N909" t="s">
        <v>1228</v>
      </c>
      <c r="P909" t="s">
        <v>1465</v>
      </c>
      <c r="R909" t="s">
        <v>1501</v>
      </c>
      <c r="S909" t="s">
        <v>1476</v>
      </c>
      <c r="W909" t="s">
        <v>1503</v>
      </c>
      <c r="Z909" t="s">
        <v>1470</v>
      </c>
      <c r="AA909">
        <v>15</v>
      </c>
      <c r="AB909" s="10">
        <f t="shared" si="42"/>
        <v>15</v>
      </c>
      <c r="AC909" s="10" t="str">
        <f t="shared" si="43"/>
        <v>10 - 19%</v>
      </c>
      <c r="AE909" t="str">
        <f t="shared" si="44"/>
        <v/>
      </c>
      <c r="AF909" t="s">
        <v>1197</v>
      </c>
      <c r="AJ909" t="s">
        <v>1498</v>
      </c>
      <c r="AM909" t="s">
        <v>1197</v>
      </c>
      <c r="AN909" t="s">
        <v>1197</v>
      </c>
      <c r="AR909" t="s">
        <v>1479</v>
      </c>
      <c r="AS909" t="s">
        <v>1505</v>
      </c>
      <c r="AT909" t="s">
        <v>1510</v>
      </c>
      <c r="AV909" t="s">
        <v>1480</v>
      </c>
      <c r="BA909" s="10">
        <v>42.94840295</v>
      </c>
      <c r="BB909">
        <v>0</v>
      </c>
    </row>
    <row r="910" spans="1:54" ht="15">
      <c r="A910">
        <v>11602654530</v>
      </c>
      <c r="B910" t="s">
        <v>1471</v>
      </c>
      <c r="C910" t="s">
        <v>1461</v>
      </c>
      <c r="E910" t="s">
        <v>1216</v>
      </c>
      <c r="F910" t="s">
        <v>117</v>
      </c>
      <c r="G910">
        <v>3</v>
      </c>
      <c r="H910" t="s">
        <v>1491</v>
      </c>
      <c r="I910">
        <v>6</v>
      </c>
      <c r="J910">
        <v>0</v>
      </c>
      <c r="K910">
        <v>0</v>
      </c>
      <c r="L910" t="s">
        <v>1488</v>
      </c>
      <c r="M910" t="str">
        <f>_xlfn.IFNA(VLOOKUP(L910,'Lookup Tables'!$A$2:$B$8,2,FALSE),"")</f>
        <v/>
      </c>
      <c r="N910" t="s">
        <v>1487</v>
      </c>
      <c r="AB910" s="10">
        <f t="shared" si="42"/>
        <v>0</v>
      </c>
      <c r="AC910" s="10" t="str">
        <f t="shared" si="43"/>
        <v>0 - 9%</v>
      </c>
      <c r="AE910" t="str">
        <f t="shared" si="44"/>
        <v/>
      </c>
      <c r="AF910" t="s">
        <v>1228</v>
      </c>
      <c r="AH910" t="s">
        <v>1489</v>
      </c>
      <c r="AM910" t="s">
        <v>1197</v>
      </c>
      <c r="AN910" t="s">
        <v>1197</v>
      </c>
      <c r="AO910" t="s">
        <v>1495</v>
      </c>
      <c r="AP910" t="s">
        <v>1557</v>
      </c>
      <c r="AY910" t="s">
        <v>1487</v>
      </c>
      <c r="BA910" s="10">
        <v>17.43970315</v>
      </c>
      <c r="BB910">
        <v>0</v>
      </c>
    </row>
    <row r="911" spans="1:54" ht="15">
      <c r="A911">
        <v>11602658335</v>
      </c>
      <c r="B911" t="s">
        <v>1559</v>
      </c>
      <c r="C911" t="s">
        <v>1461</v>
      </c>
      <c r="E911" t="s">
        <v>1216</v>
      </c>
      <c r="F911" t="s">
        <v>117</v>
      </c>
      <c r="G911">
        <v>52</v>
      </c>
      <c r="H911" t="s">
        <v>1571</v>
      </c>
      <c r="I911">
        <v>4</v>
      </c>
      <c r="J911">
        <v>0</v>
      </c>
      <c r="K911">
        <v>1</v>
      </c>
      <c r="L911" t="s">
        <v>1474</v>
      </c>
      <c r="M911">
        <f>_xlfn.IFNA(VLOOKUP(L911,'Lookup Tables'!$A$2:$B$8,2,FALSE),"")</f>
        <v>9</v>
      </c>
      <c r="N911" t="s">
        <v>1228</v>
      </c>
      <c r="O911" t="s">
        <v>1475</v>
      </c>
      <c r="Q911" t="s">
        <v>1466</v>
      </c>
      <c r="S911" t="s">
        <v>1476</v>
      </c>
      <c r="T911" t="s">
        <v>1467</v>
      </c>
      <c r="U911" t="s">
        <v>1468</v>
      </c>
      <c r="Y911" t="s">
        <v>1484</v>
      </c>
      <c r="AB911" s="10" t="str">
        <f t="shared" si="42"/>
        <v/>
      </c>
      <c r="AC911" s="10" t="str">
        <f t="shared" si="43"/>
        <v/>
      </c>
      <c r="AE911" t="str">
        <f t="shared" si="44"/>
        <v/>
      </c>
      <c r="AF911" t="s">
        <v>1228</v>
      </c>
      <c r="AG911" t="s">
        <v>1485</v>
      </c>
      <c r="AL911" t="s">
        <v>1614</v>
      </c>
      <c r="AN911" t="s">
        <v>1228</v>
      </c>
      <c r="AO911" t="s">
        <v>1494</v>
      </c>
      <c r="AP911" t="s">
        <v>1526</v>
      </c>
      <c r="AQ911" t="s">
        <v>1496</v>
      </c>
      <c r="AR911" t="s">
        <v>1479</v>
      </c>
      <c r="AY911" t="s">
        <v>1487</v>
      </c>
      <c r="BA911" s="10">
        <v>17.41729</v>
      </c>
      <c r="BB911">
        <v>0</v>
      </c>
    </row>
    <row r="912" spans="1:54" ht="15">
      <c r="A912">
        <v>11602762241</v>
      </c>
      <c r="B912" t="s">
        <v>1625</v>
      </c>
      <c r="C912" t="s">
        <v>1461</v>
      </c>
      <c r="E912" t="s">
        <v>1472</v>
      </c>
      <c r="F912" t="s">
        <v>129</v>
      </c>
      <c r="G912">
        <v>0</v>
      </c>
      <c r="H912" t="s">
        <v>1497</v>
      </c>
      <c r="I912">
        <v>0</v>
      </c>
      <c r="J912">
        <v>2</v>
      </c>
      <c r="K912">
        <v>2</v>
      </c>
      <c r="L912" t="s">
        <v>1550</v>
      </c>
      <c r="M912">
        <f>_xlfn.IFNA(VLOOKUP(L912,'Lookup Tables'!$A$2:$B$8,2,FALSE),"")</f>
        <v>0</v>
      </c>
      <c r="N912" t="s">
        <v>1228</v>
      </c>
      <c r="Q912" t="s">
        <v>1466</v>
      </c>
      <c r="S912" t="s">
        <v>1476</v>
      </c>
      <c r="T912" t="s">
        <v>1467</v>
      </c>
      <c r="U912" t="s">
        <v>1468</v>
      </c>
      <c r="V912" t="s">
        <v>1469</v>
      </c>
      <c r="Z912" t="s">
        <v>1523</v>
      </c>
      <c r="AA912">
        <v>0</v>
      </c>
      <c r="AB912" s="10">
        <f t="shared" si="42"/>
        <v>0</v>
      </c>
      <c r="AC912" s="10" t="str">
        <f t="shared" si="43"/>
        <v>0 - 9%</v>
      </c>
      <c r="AD912">
        <v>0</v>
      </c>
      <c r="AE912">
        <f t="shared" si="44"/>
        <v>0</v>
      </c>
      <c r="AF912" t="s">
        <v>1228</v>
      </c>
      <c r="AH912" t="s">
        <v>1489</v>
      </c>
      <c r="AM912" t="s">
        <v>1502</v>
      </c>
      <c r="AN912" t="s">
        <v>1197</v>
      </c>
      <c r="AR912" t="s">
        <v>1479</v>
      </c>
      <c r="AS912" t="s">
        <v>1505</v>
      </c>
      <c r="AV912" t="s">
        <v>1480</v>
      </c>
      <c r="AX912" t="s">
        <v>1512</v>
      </c>
      <c r="BA912" s="10">
        <v>22.46927788</v>
      </c>
      <c r="BB912">
        <v>0</v>
      </c>
    </row>
    <row r="913" spans="1:54" ht="15">
      <c r="A913">
        <v>11602826210</v>
      </c>
      <c r="B913" t="s">
        <v>1513</v>
      </c>
      <c r="C913" t="s">
        <v>1461</v>
      </c>
      <c r="E913" t="s">
        <v>1472</v>
      </c>
      <c r="F913" t="s">
        <v>129</v>
      </c>
      <c r="G913">
        <v>0</v>
      </c>
      <c r="H913" t="s">
        <v>1497</v>
      </c>
      <c r="I913">
        <v>0</v>
      </c>
      <c r="J913">
        <v>1</v>
      </c>
      <c r="K913">
        <v>0</v>
      </c>
      <c r="L913" t="s">
        <v>1483</v>
      </c>
      <c r="M913">
        <f>_xlfn.IFNA(VLOOKUP(L913,'Lookup Tables'!$A$2:$B$8,2,FALSE),"")</f>
        <v>4</v>
      </c>
      <c r="N913" t="s">
        <v>1228</v>
      </c>
      <c r="Q913" t="s">
        <v>1466</v>
      </c>
      <c r="R913" t="s">
        <v>1501</v>
      </c>
      <c r="S913" t="s">
        <v>1476</v>
      </c>
      <c r="T913" t="s">
        <v>1467</v>
      </c>
      <c r="U913" t="s">
        <v>1468</v>
      </c>
      <c r="Z913" t="s">
        <v>1477</v>
      </c>
      <c r="AA913">
        <v>80</v>
      </c>
      <c r="AB913" s="10">
        <f t="shared" si="42"/>
        <v>-80</v>
      </c>
      <c r="AC913" s="10" t="str">
        <f t="shared" si="43"/>
        <v>-80 - -71%</v>
      </c>
      <c r="AD913">
        <v>1600</v>
      </c>
      <c r="AE913">
        <f t="shared" si="44"/>
        <v>-1600</v>
      </c>
      <c r="AF913" t="s">
        <v>1197</v>
      </c>
      <c r="AJ913" t="s">
        <v>1498</v>
      </c>
      <c r="AM913" t="s">
        <v>1502</v>
      </c>
      <c r="AN913" t="s">
        <v>1197</v>
      </c>
      <c r="AS913" t="s">
        <v>1505</v>
      </c>
      <c r="AT913" t="s">
        <v>1510</v>
      </c>
      <c r="AU913" t="s">
        <v>1518</v>
      </c>
      <c r="AV913" t="s">
        <v>1480</v>
      </c>
      <c r="AW913" t="s">
        <v>1511</v>
      </c>
      <c r="AX913" t="s">
        <v>1512</v>
      </c>
      <c r="BA913" s="10">
        <v>39.08368</v>
      </c>
      <c r="BB913">
        <v>0</v>
      </c>
    </row>
    <row r="914" spans="1:54" ht="15">
      <c r="A914">
        <v>11602843488</v>
      </c>
      <c r="B914" t="s">
        <v>1471</v>
      </c>
      <c r="C914" t="s">
        <v>1461</v>
      </c>
      <c r="E914" t="s">
        <v>1472</v>
      </c>
      <c r="F914" t="s">
        <v>117</v>
      </c>
      <c r="G914">
        <v>20</v>
      </c>
      <c r="H914" t="s">
        <v>1482</v>
      </c>
      <c r="I914">
        <v>3</v>
      </c>
      <c r="J914">
        <v>0</v>
      </c>
      <c r="K914">
        <v>0</v>
      </c>
      <c r="L914" t="s">
        <v>1464</v>
      </c>
      <c r="M914">
        <f>_xlfn.IFNA(VLOOKUP(L914,'Lookup Tables'!$A$2:$B$8,2,FALSE),"")</f>
        <v>1</v>
      </c>
      <c r="N914" t="s">
        <v>1487</v>
      </c>
      <c r="AB914" s="10">
        <f t="shared" si="42"/>
        <v>0</v>
      </c>
      <c r="AC914" s="10" t="str">
        <f t="shared" si="43"/>
        <v>0 - 9%</v>
      </c>
      <c r="AE914" t="str">
        <f t="shared" si="44"/>
        <v/>
      </c>
      <c r="AF914" t="s">
        <v>1228</v>
      </c>
      <c r="AH914" t="s">
        <v>1489</v>
      </c>
      <c r="AM914" t="s">
        <v>1197</v>
      </c>
      <c r="AN914" t="s">
        <v>1228</v>
      </c>
      <c r="AO914" t="s">
        <v>1531</v>
      </c>
      <c r="AP914" t="s">
        <v>1529</v>
      </c>
      <c r="AS914" t="s">
        <v>1505</v>
      </c>
      <c r="AT914" t="s">
        <v>1510</v>
      </c>
      <c r="BB914">
        <v>0</v>
      </c>
    </row>
    <row r="915" spans="1:54" ht="15">
      <c r="A915">
        <v>11602870281</v>
      </c>
      <c r="B915" t="s">
        <v>1648</v>
      </c>
      <c r="C915" t="s">
        <v>1461</v>
      </c>
      <c r="E915" t="s">
        <v>1472</v>
      </c>
      <c r="F915" t="s">
        <v>129</v>
      </c>
      <c r="G915">
        <v>0</v>
      </c>
      <c r="H915" t="s">
        <v>1497</v>
      </c>
      <c r="I915">
        <v>0</v>
      </c>
      <c r="J915">
        <v>0</v>
      </c>
      <c r="K915">
        <v>1</v>
      </c>
      <c r="L915" t="s">
        <v>1488</v>
      </c>
      <c r="M915" t="str">
        <f>_xlfn.IFNA(VLOOKUP(L915,'Lookup Tables'!$A$2:$B$8,2,FALSE),"")</f>
        <v/>
      </c>
      <c r="N915" t="s">
        <v>1228</v>
      </c>
      <c r="Q915" t="s">
        <v>1466</v>
      </c>
      <c r="R915" t="s">
        <v>1501</v>
      </c>
      <c r="S915" t="s">
        <v>1476</v>
      </c>
      <c r="T915" t="s">
        <v>1467</v>
      </c>
      <c r="U915" t="s">
        <v>1468</v>
      </c>
      <c r="Z915" t="s">
        <v>1523</v>
      </c>
      <c r="AA915">
        <v>0</v>
      </c>
      <c r="AB915" s="10">
        <f t="shared" si="42"/>
        <v>0</v>
      </c>
      <c r="AC915" s="10" t="str">
        <f t="shared" si="43"/>
        <v>0 - 9%</v>
      </c>
      <c r="AD915">
        <v>0</v>
      </c>
      <c r="AE915">
        <f t="shared" si="44"/>
        <v>0</v>
      </c>
      <c r="AF915" t="s">
        <v>1228</v>
      </c>
      <c r="AI915" t="s">
        <v>1500</v>
      </c>
      <c r="AM915" t="s">
        <v>1228</v>
      </c>
      <c r="AN915" t="s">
        <v>1487</v>
      </c>
      <c r="AY915" t="s">
        <v>1487</v>
      </c>
      <c r="BA915" s="10">
        <v>7.614318</v>
      </c>
      <c r="BB915">
        <v>0</v>
      </c>
    </row>
    <row r="916" spans="1:54" ht="15">
      <c r="A916">
        <v>11602877791</v>
      </c>
      <c r="B916" t="s">
        <v>1559</v>
      </c>
      <c r="C916" t="s">
        <v>1461</v>
      </c>
      <c r="E916" t="s">
        <v>1472</v>
      </c>
      <c r="F916" t="s">
        <v>129</v>
      </c>
      <c r="G916">
        <v>0</v>
      </c>
      <c r="H916" t="s">
        <v>1497</v>
      </c>
      <c r="I916">
        <v>0</v>
      </c>
      <c r="J916">
        <v>0</v>
      </c>
      <c r="K916">
        <v>1</v>
      </c>
      <c r="L916" t="s">
        <v>1499</v>
      </c>
      <c r="M916">
        <f>_xlfn.IFNA(VLOOKUP(L916,'Lookup Tables'!$A$2:$B$8,2,FALSE),"")</f>
        <v>15</v>
      </c>
      <c r="N916" t="s">
        <v>1197</v>
      </c>
      <c r="AB916" s="10">
        <f t="shared" si="42"/>
        <v>0</v>
      </c>
      <c r="AC916" s="10" t="str">
        <f t="shared" si="43"/>
        <v>0 - 9%</v>
      </c>
      <c r="AE916" t="str">
        <f t="shared" si="44"/>
        <v/>
      </c>
      <c r="AF916" t="s">
        <v>1228</v>
      </c>
      <c r="AH916" t="s">
        <v>1489</v>
      </c>
      <c r="AM916" t="s">
        <v>1197</v>
      </c>
      <c r="AN916" t="s">
        <v>1197</v>
      </c>
      <c r="AY916" t="s">
        <v>1487</v>
      </c>
      <c r="BA916" s="10">
        <v>35.12195122</v>
      </c>
      <c r="BB916">
        <v>0</v>
      </c>
    </row>
    <row r="917" spans="1:54" ht="15">
      <c r="A917">
        <v>11602900723</v>
      </c>
      <c r="B917" t="s">
        <v>1576</v>
      </c>
      <c r="C917" t="s">
        <v>1461</v>
      </c>
      <c r="E917" t="s">
        <v>1472</v>
      </c>
      <c r="F917" t="s">
        <v>122</v>
      </c>
      <c r="G917">
        <v>30</v>
      </c>
      <c r="H917" t="s">
        <v>1463</v>
      </c>
      <c r="I917">
        <v>4</v>
      </c>
      <c r="J917">
        <v>0</v>
      </c>
      <c r="K917">
        <v>0</v>
      </c>
      <c r="L917" t="s">
        <v>1488</v>
      </c>
      <c r="M917" t="str">
        <f>_xlfn.IFNA(VLOOKUP(L917,'Lookup Tables'!$A$2:$B$8,2,FALSE),"")</f>
        <v/>
      </c>
      <c r="N917" t="s">
        <v>1197</v>
      </c>
      <c r="AB917" s="10">
        <f t="shared" si="42"/>
        <v>0</v>
      </c>
      <c r="AC917" s="10" t="str">
        <f t="shared" si="43"/>
        <v>0 - 9%</v>
      </c>
      <c r="AE917" t="str">
        <f t="shared" si="44"/>
        <v/>
      </c>
      <c r="AF917" t="s">
        <v>1228</v>
      </c>
      <c r="AH917" t="s">
        <v>1489</v>
      </c>
      <c r="AI917" t="s">
        <v>1500</v>
      </c>
      <c r="AM917" t="s">
        <v>1197</v>
      </c>
      <c r="AN917" t="s">
        <v>1197</v>
      </c>
      <c r="AR917" t="s">
        <v>1479</v>
      </c>
      <c r="AS917" t="s">
        <v>1505</v>
      </c>
      <c r="AT917" t="s">
        <v>1510</v>
      </c>
      <c r="AY917" t="s">
        <v>1487</v>
      </c>
      <c r="BA917" s="10">
        <v>18.52853665</v>
      </c>
      <c r="BB917">
        <v>0</v>
      </c>
    </row>
    <row r="918" spans="1:54" ht="15">
      <c r="A918">
        <v>11603167604</v>
      </c>
      <c r="B918" t="s">
        <v>1481</v>
      </c>
      <c r="C918" t="s">
        <v>1461</v>
      </c>
      <c r="E918" t="s">
        <v>1492</v>
      </c>
      <c r="F918" t="s">
        <v>129</v>
      </c>
      <c r="G918">
        <v>1</v>
      </c>
      <c r="H918" t="s">
        <v>1491</v>
      </c>
      <c r="I918">
        <v>1</v>
      </c>
      <c r="J918">
        <v>1</v>
      </c>
      <c r="K918">
        <v>0</v>
      </c>
      <c r="L918" t="s">
        <v>1464</v>
      </c>
      <c r="M918">
        <f>_xlfn.IFNA(VLOOKUP(L918,'Lookup Tables'!$A$2:$B$8,2,FALSE),"")</f>
        <v>1</v>
      </c>
      <c r="N918" t="s">
        <v>1487</v>
      </c>
      <c r="AB918" s="10">
        <f t="shared" si="42"/>
        <v>0</v>
      </c>
      <c r="AC918" s="10" t="str">
        <f t="shared" si="43"/>
        <v>0 - 9%</v>
      </c>
      <c r="AE918" t="str">
        <f t="shared" si="44"/>
        <v/>
      </c>
      <c r="AK918" t="s">
        <v>1478</v>
      </c>
      <c r="AM918" t="s">
        <v>1197</v>
      </c>
      <c r="AN918" t="s">
        <v>1197</v>
      </c>
      <c r="AY918" t="s">
        <v>1487</v>
      </c>
      <c r="BA918" s="10">
        <v>34.1991342</v>
      </c>
      <c r="BB918">
        <v>0</v>
      </c>
    </row>
    <row r="919" spans="1:54" ht="15">
      <c r="A919">
        <v>11603243068</v>
      </c>
      <c r="B919" t="s">
        <v>1471</v>
      </c>
      <c r="C919" t="s">
        <v>1461</v>
      </c>
      <c r="E919" t="s">
        <v>1472</v>
      </c>
      <c r="F919" t="s">
        <v>117</v>
      </c>
      <c r="G919">
        <v>1</v>
      </c>
      <c r="H919" t="s">
        <v>1491</v>
      </c>
      <c r="I919">
        <v>0</v>
      </c>
      <c r="J919">
        <v>2</v>
      </c>
      <c r="K919">
        <v>0</v>
      </c>
      <c r="L919" t="s">
        <v>1499</v>
      </c>
      <c r="M919">
        <f>_xlfn.IFNA(VLOOKUP(L919,'Lookup Tables'!$A$2:$B$8,2,FALSE),"")</f>
        <v>15</v>
      </c>
      <c r="N919" t="s">
        <v>1197</v>
      </c>
      <c r="AB919" s="10">
        <f t="shared" si="42"/>
        <v>0</v>
      </c>
      <c r="AC919" s="10" t="str">
        <f t="shared" si="43"/>
        <v>0 - 9%</v>
      </c>
      <c r="AE919" t="str">
        <f t="shared" si="44"/>
        <v/>
      </c>
      <c r="AF919" t="s">
        <v>1228</v>
      </c>
      <c r="AH919" t="s">
        <v>1489</v>
      </c>
      <c r="AM919" t="s">
        <v>1197</v>
      </c>
      <c r="AN919" t="s">
        <v>1197</v>
      </c>
      <c r="AY919" t="s">
        <v>1487</v>
      </c>
      <c r="BA919" s="10">
        <v>14.007383</v>
      </c>
      <c r="BB919">
        <v>0</v>
      </c>
    </row>
    <row r="920" spans="1:54" ht="15">
      <c r="A920">
        <v>11603559051</v>
      </c>
      <c r="B920" t="s">
        <v>1513</v>
      </c>
      <c r="C920" t="s">
        <v>1461</v>
      </c>
      <c r="E920" t="s">
        <v>1472</v>
      </c>
      <c r="F920" t="s">
        <v>129</v>
      </c>
      <c r="G920">
        <v>2</v>
      </c>
      <c r="H920" t="s">
        <v>1491</v>
      </c>
      <c r="L920" t="s">
        <v>1483</v>
      </c>
      <c r="M920">
        <f>_xlfn.IFNA(VLOOKUP(L920,'Lookup Tables'!$A$2:$B$8,2,FALSE),"")</f>
        <v>4</v>
      </c>
      <c r="N920" t="s">
        <v>1228</v>
      </c>
      <c r="Q920" t="s">
        <v>1466</v>
      </c>
      <c r="R920" t="s">
        <v>1501</v>
      </c>
      <c r="T920" t="s">
        <v>1467</v>
      </c>
      <c r="Z920" t="s">
        <v>1477</v>
      </c>
      <c r="AB920" s="10" t="str">
        <f t="shared" si="42"/>
        <v/>
      </c>
      <c r="AC920" s="10" t="str">
        <f t="shared" si="43"/>
        <v/>
      </c>
      <c r="AE920" t="str">
        <f t="shared" si="44"/>
        <v/>
      </c>
      <c r="AF920" t="s">
        <v>1197</v>
      </c>
      <c r="AJ920" t="s">
        <v>1498</v>
      </c>
      <c r="AM920" t="s">
        <v>1502</v>
      </c>
      <c r="AN920" t="s">
        <v>1197</v>
      </c>
      <c r="AR920" t="s">
        <v>1479</v>
      </c>
      <c r="AT920" t="s">
        <v>1510</v>
      </c>
      <c r="AU920" t="s">
        <v>1518</v>
      </c>
      <c r="AV920" t="s">
        <v>1480</v>
      </c>
      <c r="BA920" s="10">
        <v>38.66015</v>
      </c>
      <c r="BB920">
        <v>0</v>
      </c>
    </row>
    <row r="921" spans="1:54" ht="15">
      <c r="A921">
        <v>11604366348</v>
      </c>
      <c r="B921" t="s">
        <v>1625</v>
      </c>
      <c r="C921" t="s">
        <v>1461</v>
      </c>
      <c r="E921" t="s">
        <v>1472</v>
      </c>
      <c r="F921" t="s">
        <v>129</v>
      </c>
      <c r="G921">
        <v>48</v>
      </c>
      <c r="H921" t="s">
        <v>1473</v>
      </c>
      <c r="I921">
        <v>0</v>
      </c>
      <c r="J921">
        <v>0</v>
      </c>
      <c r="K921">
        <v>0</v>
      </c>
      <c r="L921" t="s">
        <v>1550</v>
      </c>
      <c r="M921">
        <f>_xlfn.IFNA(VLOOKUP(L921,'Lookup Tables'!$A$2:$B$8,2,FALSE),"")</f>
        <v>0</v>
      </c>
      <c r="N921" t="s">
        <v>1487</v>
      </c>
      <c r="AB921" s="10">
        <f t="shared" si="42"/>
        <v>0</v>
      </c>
      <c r="AC921" s="10" t="str">
        <f t="shared" si="43"/>
        <v>0 - 9%</v>
      </c>
      <c r="AE921" t="str">
        <f t="shared" si="44"/>
        <v/>
      </c>
      <c r="AF921" t="s">
        <v>1228</v>
      </c>
      <c r="AI921" t="s">
        <v>1500</v>
      </c>
      <c r="AM921" t="s">
        <v>1197</v>
      </c>
      <c r="AN921" t="s">
        <v>1197</v>
      </c>
      <c r="AY921" t="s">
        <v>1487</v>
      </c>
      <c r="BA921" s="10">
        <v>23.71794872</v>
      </c>
      <c r="BB921">
        <v>0</v>
      </c>
    </row>
    <row r="922" spans="1:54" ht="15">
      <c r="A922">
        <v>11604575145</v>
      </c>
      <c r="B922" t="s">
        <v>1622</v>
      </c>
      <c r="C922" t="s">
        <v>1461</v>
      </c>
      <c r="E922" t="s">
        <v>1472</v>
      </c>
      <c r="F922" t="s">
        <v>117</v>
      </c>
      <c r="G922">
        <v>5</v>
      </c>
      <c r="H922" t="s">
        <v>1491</v>
      </c>
      <c r="I922">
        <v>1</v>
      </c>
      <c r="J922">
        <v>1</v>
      </c>
      <c r="K922">
        <v>1</v>
      </c>
      <c r="L922" t="s">
        <v>1464</v>
      </c>
      <c r="M922">
        <f>_xlfn.IFNA(VLOOKUP(L922,'Lookup Tables'!$A$2:$B$8,2,FALSE),"")</f>
        <v>1</v>
      </c>
      <c r="N922" t="s">
        <v>1228</v>
      </c>
      <c r="O922" t="s">
        <v>1475</v>
      </c>
      <c r="Q922" t="s">
        <v>1466</v>
      </c>
      <c r="R922" t="s">
        <v>1501</v>
      </c>
      <c r="S922" t="s">
        <v>1476</v>
      </c>
      <c r="T922" t="s">
        <v>1467</v>
      </c>
      <c r="U922" t="s">
        <v>1468</v>
      </c>
      <c r="V922" t="s">
        <v>1469</v>
      </c>
      <c r="Z922" t="s">
        <v>1477</v>
      </c>
      <c r="AA922">
        <v>60</v>
      </c>
      <c r="AB922" s="10">
        <f t="shared" si="42"/>
        <v>-60</v>
      </c>
      <c r="AC922" s="10" t="str">
        <f t="shared" si="43"/>
        <v>-60 - -51%</v>
      </c>
      <c r="AD922">
        <v>6500</v>
      </c>
      <c r="AE922">
        <f t="shared" si="44"/>
        <v>-6500</v>
      </c>
      <c r="AF922" t="s">
        <v>1228</v>
      </c>
      <c r="AI922" t="s">
        <v>1500</v>
      </c>
      <c r="AL922" t="s">
        <v>1551</v>
      </c>
      <c r="AM922" t="s">
        <v>1197</v>
      </c>
      <c r="AN922" t="s">
        <v>1197</v>
      </c>
      <c r="AQ922" t="s">
        <v>1496</v>
      </c>
      <c r="AR922" t="s">
        <v>1479</v>
      </c>
      <c r="AS922" t="s">
        <v>1505</v>
      </c>
      <c r="AU922" t="s">
        <v>1518</v>
      </c>
      <c r="AV922" t="s">
        <v>1480</v>
      </c>
      <c r="AW922" t="s">
        <v>1511</v>
      </c>
      <c r="AZ922" t="s">
        <v>1652</v>
      </c>
      <c r="BA922" s="10">
        <v>21.15695793</v>
      </c>
      <c r="BB922">
        <v>0</v>
      </c>
    </row>
    <row r="923" spans="1:54" ht="15">
      <c r="A923">
        <v>11604581576</v>
      </c>
      <c r="B923" t="s">
        <v>1532</v>
      </c>
      <c r="C923" t="s">
        <v>1461</v>
      </c>
      <c r="E923" t="s">
        <v>1216</v>
      </c>
      <c r="F923" t="s">
        <v>122</v>
      </c>
      <c r="G923">
        <v>15</v>
      </c>
      <c r="H923" t="s">
        <v>1482</v>
      </c>
      <c r="I923">
        <v>6</v>
      </c>
      <c r="J923">
        <v>0</v>
      </c>
      <c r="K923">
        <v>0</v>
      </c>
      <c r="L923" t="s">
        <v>1483</v>
      </c>
      <c r="M923">
        <f>_xlfn.IFNA(VLOOKUP(L923,'Lookup Tables'!$A$2:$B$8,2,FALSE),"")</f>
        <v>4</v>
      </c>
      <c r="N923" t="s">
        <v>1228</v>
      </c>
      <c r="U923" t="s">
        <v>1468</v>
      </c>
      <c r="Z923" t="s">
        <v>1523</v>
      </c>
      <c r="AB923" s="10">
        <f t="shared" si="42"/>
        <v>0</v>
      </c>
      <c r="AC923" s="10" t="str">
        <f t="shared" si="43"/>
        <v>0 - 9%</v>
      </c>
      <c r="AE923" t="str">
        <f t="shared" si="44"/>
        <v/>
      </c>
      <c r="AF923" t="s">
        <v>1228</v>
      </c>
      <c r="AI923" t="s">
        <v>1500</v>
      </c>
      <c r="AM923" t="s">
        <v>1197</v>
      </c>
      <c r="AN923" t="s">
        <v>1487</v>
      </c>
      <c r="AQ923" t="s">
        <v>1496</v>
      </c>
      <c r="AS923" t="s">
        <v>1505</v>
      </c>
      <c r="AT923" t="s">
        <v>1510</v>
      </c>
      <c r="AW923" t="s">
        <v>1511</v>
      </c>
      <c r="AX923" t="s">
        <v>1512</v>
      </c>
      <c r="BA923" s="10">
        <v>30.48907388</v>
      </c>
      <c r="BB923">
        <v>0</v>
      </c>
    </row>
    <row r="924" spans="1:54" ht="15">
      <c r="A924">
        <v>11604587788</v>
      </c>
      <c r="B924" t="s">
        <v>1613</v>
      </c>
      <c r="C924" t="s">
        <v>1461</v>
      </c>
      <c r="E924" t="s">
        <v>1216</v>
      </c>
      <c r="F924" t="s">
        <v>129</v>
      </c>
      <c r="G924">
        <v>8</v>
      </c>
      <c r="H924" t="s">
        <v>1491</v>
      </c>
      <c r="I924">
        <v>0</v>
      </c>
      <c r="J924">
        <v>2</v>
      </c>
      <c r="K924">
        <v>0</v>
      </c>
      <c r="L924" t="s">
        <v>1488</v>
      </c>
      <c r="M924" t="str">
        <f>_xlfn.IFNA(VLOOKUP(L924,'Lookup Tables'!$A$2:$B$8,2,FALSE),"")</f>
        <v/>
      </c>
      <c r="N924" t="s">
        <v>1197</v>
      </c>
      <c r="AB924" s="10">
        <f t="shared" si="42"/>
        <v>0</v>
      </c>
      <c r="AC924" s="10" t="str">
        <f t="shared" si="43"/>
        <v>0 - 9%</v>
      </c>
      <c r="AE924" t="str">
        <f t="shared" si="44"/>
        <v/>
      </c>
      <c r="AF924" t="s">
        <v>1228</v>
      </c>
      <c r="AH924" t="s">
        <v>1489</v>
      </c>
      <c r="AM924" t="s">
        <v>1197</v>
      </c>
      <c r="AN924" t="s">
        <v>1197</v>
      </c>
      <c r="AY924" t="s">
        <v>1487</v>
      </c>
      <c r="BA924" s="10">
        <v>8.585858586</v>
      </c>
      <c r="BB924">
        <v>0</v>
      </c>
    </row>
    <row r="925" spans="1:54" ht="15">
      <c r="A925">
        <v>11604625896</v>
      </c>
      <c r="B925" t="s">
        <v>1559</v>
      </c>
      <c r="C925" t="s">
        <v>1461</v>
      </c>
      <c r="E925" t="s">
        <v>1216</v>
      </c>
      <c r="F925" t="s">
        <v>122</v>
      </c>
      <c r="G925">
        <v>25</v>
      </c>
      <c r="H925" t="s">
        <v>1463</v>
      </c>
      <c r="I925">
        <v>8</v>
      </c>
      <c r="J925">
        <v>1</v>
      </c>
      <c r="K925">
        <v>0</v>
      </c>
      <c r="L925" t="s">
        <v>1474</v>
      </c>
      <c r="M925">
        <f>_xlfn.IFNA(VLOOKUP(L925,'Lookup Tables'!$A$2:$B$8,2,FALSE),"")</f>
        <v>9</v>
      </c>
      <c r="N925" t="s">
        <v>1228</v>
      </c>
      <c r="O925" t="s">
        <v>1475</v>
      </c>
      <c r="P925" t="s">
        <v>1465</v>
      </c>
      <c r="Z925" t="s">
        <v>1477</v>
      </c>
      <c r="AA925">
        <v>25</v>
      </c>
      <c r="AB925" s="10">
        <f t="shared" si="42"/>
        <v>-25</v>
      </c>
      <c r="AC925" s="10" t="str">
        <f t="shared" si="43"/>
        <v>-30 - -21%</v>
      </c>
      <c r="AD925">
        <v>40000</v>
      </c>
      <c r="AE925">
        <f t="shared" si="44"/>
        <v>-40000</v>
      </c>
      <c r="AK925" t="s">
        <v>1478</v>
      </c>
      <c r="AM925" t="s">
        <v>1502</v>
      </c>
      <c r="AN925" t="s">
        <v>1197</v>
      </c>
      <c r="AR925" t="s">
        <v>1479</v>
      </c>
      <c r="AT925" t="s">
        <v>1510</v>
      </c>
      <c r="AW925" t="s">
        <v>1511</v>
      </c>
      <c r="AX925" t="s">
        <v>1512</v>
      </c>
      <c r="BB925">
        <v>0</v>
      </c>
    </row>
    <row r="926" spans="1:54" ht="15">
      <c r="A926">
        <v>11604660145</v>
      </c>
      <c r="B926" t="s">
        <v>1575</v>
      </c>
      <c r="C926" t="s">
        <v>1461</v>
      </c>
      <c r="E926" t="s">
        <v>1472</v>
      </c>
      <c r="F926" t="s">
        <v>122</v>
      </c>
      <c r="G926">
        <v>1</v>
      </c>
      <c r="H926" t="s">
        <v>1491</v>
      </c>
      <c r="I926">
        <v>6</v>
      </c>
      <c r="J926">
        <v>0</v>
      </c>
      <c r="K926">
        <v>0</v>
      </c>
      <c r="L926" t="s">
        <v>1474</v>
      </c>
      <c r="M926">
        <f>_xlfn.IFNA(VLOOKUP(L926,'Lookup Tables'!$A$2:$B$8,2,FALSE),"")</f>
        <v>9</v>
      </c>
      <c r="N926" t="s">
        <v>1487</v>
      </c>
      <c r="AB926" s="10">
        <f t="shared" si="42"/>
        <v>0</v>
      </c>
      <c r="AC926" s="10" t="str">
        <f t="shared" si="43"/>
        <v>0 - 9%</v>
      </c>
      <c r="AE926" t="str">
        <f t="shared" si="44"/>
        <v/>
      </c>
      <c r="AK926" t="s">
        <v>1478</v>
      </c>
      <c r="AM926" t="s">
        <v>1197</v>
      </c>
      <c r="AN926" t="s">
        <v>1197</v>
      </c>
      <c r="AQ926" t="s">
        <v>1496</v>
      </c>
      <c r="AT926" t="s">
        <v>1510</v>
      </c>
      <c r="BB926">
        <v>0</v>
      </c>
    </row>
    <row r="927" spans="1:54" ht="15">
      <c r="A927">
        <v>11604662461</v>
      </c>
      <c r="B927" t="s">
        <v>1637</v>
      </c>
      <c r="C927" t="s">
        <v>1461</v>
      </c>
      <c r="E927" t="s">
        <v>1216</v>
      </c>
      <c r="F927" t="s">
        <v>129</v>
      </c>
      <c r="G927">
        <v>5</v>
      </c>
      <c r="H927" t="s">
        <v>1491</v>
      </c>
      <c r="I927">
        <v>1</v>
      </c>
      <c r="J927">
        <v>1</v>
      </c>
      <c r="K927">
        <v>0</v>
      </c>
      <c r="L927" t="s">
        <v>1478</v>
      </c>
      <c r="M927" t="str">
        <f>_xlfn.IFNA(VLOOKUP(L927,'Lookup Tables'!$A$2:$B$8,2,FALSE),"")</f>
        <v/>
      </c>
      <c r="N927" t="s">
        <v>1228</v>
      </c>
      <c r="O927" t="s">
        <v>1475</v>
      </c>
      <c r="Q927" t="s">
        <v>1466</v>
      </c>
      <c r="R927" t="s">
        <v>1501</v>
      </c>
      <c r="S927" t="s">
        <v>1476</v>
      </c>
      <c r="T927" t="s">
        <v>1467</v>
      </c>
      <c r="U927" t="s">
        <v>1468</v>
      </c>
      <c r="V927" t="s">
        <v>1469</v>
      </c>
      <c r="Z927" t="s">
        <v>1477</v>
      </c>
      <c r="AA927">
        <v>20</v>
      </c>
      <c r="AB927" s="10">
        <f t="shared" si="42"/>
        <v>-20</v>
      </c>
      <c r="AC927" s="10" t="str">
        <f t="shared" si="43"/>
        <v>-20 - -11%</v>
      </c>
      <c r="AE927" t="str">
        <f t="shared" si="44"/>
        <v/>
      </c>
      <c r="AF927" t="s">
        <v>1228</v>
      </c>
      <c r="AH927" t="s">
        <v>1489</v>
      </c>
      <c r="AM927" t="s">
        <v>1197</v>
      </c>
      <c r="AN927" t="s">
        <v>1197</v>
      </c>
      <c r="AZ927" t="s">
        <v>1495</v>
      </c>
      <c r="BA927" s="10">
        <v>23.76470588</v>
      </c>
      <c r="BB927">
        <v>0</v>
      </c>
    </row>
    <row r="928" spans="1:54" ht="15">
      <c r="A928">
        <v>11604677819</v>
      </c>
      <c r="B928" t="s">
        <v>1559</v>
      </c>
      <c r="C928" t="s">
        <v>1461</v>
      </c>
      <c r="E928" t="s">
        <v>1472</v>
      </c>
      <c r="F928" t="s">
        <v>129</v>
      </c>
      <c r="G928">
        <v>0</v>
      </c>
      <c r="H928" t="s">
        <v>1497</v>
      </c>
      <c r="I928">
        <v>0</v>
      </c>
      <c r="J928">
        <v>1</v>
      </c>
      <c r="K928">
        <v>0</v>
      </c>
      <c r="L928" t="s">
        <v>1474</v>
      </c>
      <c r="M928">
        <f>_xlfn.IFNA(VLOOKUP(L928,'Lookup Tables'!$A$2:$B$8,2,FALSE),"")</f>
        <v>9</v>
      </c>
      <c r="N928" t="s">
        <v>1487</v>
      </c>
      <c r="AB928" s="10">
        <f t="shared" si="42"/>
        <v>0</v>
      </c>
      <c r="AC928" s="10" t="str">
        <f t="shared" si="43"/>
        <v>0 - 9%</v>
      </c>
      <c r="AE928" t="str">
        <f t="shared" si="44"/>
        <v/>
      </c>
      <c r="AF928" t="s">
        <v>1228</v>
      </c>
      <c r="AI928" t="s">
        <v>1500</v>
      </c>
      <c r="AM928" t="s">
        <v>1197</v>
      </c>
      <c r="AN928" t="s">
        <v>1197</v>
      </c>
      <c r="AP928" t="s">
        <v>1495</v>
      </c>
      <c r="AR928" t="s">
        <v>1479</v>
      </c>
      <c r="BA928" s="10">
        <v>34.98068</v>
      </c>
      <c r="BB928">
        <v>0</v>
      </c>
    </row>
    <row r="929" spans="1:54" ht="15">
      <c r="A929">
        <v>11604704058</v>
      </c>
      <c r="B929" t="s">
        <v>1559</v>
      </c>
      <c r="C929" t="s">
        <v>1461</v>
      </c>
      <c r="E929" t="s">
        <v>1472</v>
      </c>
      <c r="F929" t="s">
        <v>129</v>
      </c>
      <c r="G929">
        <v>0</v>
      </c>
      <c r="H929" t="s">
        <v>1497</v>
      </c>
      <c r="I929">
        <v>0</v>
      </c>
      <c r="J929">
        <v>0</v>
      </c>
      <c r="K929">
        <v>1</v>
      </c>
      <c r="L929" t="s">
        <v>1499</v>
      </c>
      <c r="M929">
        <f>_xlfn.IFNA(VLOOKUP(L929,'Lookup Tables'!$A$2:$B$8,2,FALSE),"")</f>
        <v>15</v>
      </c>
      <c r="N929" t="s">
        <v>1197</v>
      </c>
      <c r="AB929" s="10">
        <f t="shared" si="42"/>
        <v>0</v>
      </c>
      <c r="AC929" s="10" t="str">
        <f t="shared" si="43"/>
        <v>0 - 9%</v>
      </c>
      <c r="AE929" t="str">
        <f t="shared" si="44"/>
        <v/>
      </c>
      <c r="AF929" t="s">
        <v>1228</v>
      </c>
      <c r="AH929" t="s">
        <v>1489</v>
      </c>
      <c r="AM929" t="s">
        <v>1197</v>
      </c>
      <c r="AN929" t="s">
        <v>1197</v>
      </c>
      <c r="AY929" t="s">
        <v>1487</v>
      </c>
      <c r="BA929" s="10">
        <v>0</v>
      </c>
      <c r="BB929">
        <v>0</v>
      </c>
    </row>
    <row r="930" spans="1:54" ht="15">
      <c r="A930">
        <v>11604707913</v>
      </c>
      <c r="B930" t="s">
        <v>1559</v>
      </c>
      <c r="C930" t="s">
        <v>1461</v>
      </c>
      <c r="E930" t="s">
        <v>1472</v>
      </c>
      <c r="F930" t="s">
        <v>122</v>
      </c>
      <c r="G930">
        <v>2</v>
      </c>
      <c r="H930" t="s">
        <v>1491</v>
      </c>
      <c r="I930">
        <v>3</v>
      </c>
      <c r="J930">
        <v>0</v>
      </c>
      <c r="K930">
        <v>9</v>
      </c>
      <c r="L930" t="s">
        <v>1499</v>
      </c>
      <c r="M930">
        <f>_xlfn.IFNA(VLOOKUP(L930,'Lookup Tables'!$A$2:$B$8,2,FALSE),"")</f>
        <v>15</v>
      </c>
      <c r="N930" t="s">
        <v>1197</v>
      </c>
      <c r="AB930" s="10">
        <f t="shared" si="42"/>
        <v>0</v>
      </c>
      <c r="AC930" s="10" t="str">
        <f t="shared" si="43"/>
        <v>0 - 9%</v>
      </c>
      <c r="AE930" t="str">
        <f t="shared" si="44"/>
        <v/>
      </c>
      <c r="AF930" t="s">
        <v>1228</v>
      </c>
      <c r="AI930" t="s">
        <v>1500</v>
      </c>
      <c r="AM930" t="s">
        <v>1197</v>
      </c>
      <c r="AN930" t="s">
        <v>1197</v>
      </c>
      <c r="AQ930" t="s">
        <v>1496</v>
      </c>
      <c r="BA930" s="10">
        <v>5.867644607</v>
      </c>
      <c r="BB930">
        <v>0</v>
      </c>
    </row>
    <row r="931" spans="1:54" ht="15">
      <c r="A931">
        <v>11604709538</v>
      </c>
      <c r="B931" t="s">
        <v>1620</v>
      </c>
      <c r="C931" t="s">
        <v>1461</v>
      </c>
      <c r="E931" t="s">
        <v>1472</v>
      </c>
      <c r="F931" t="s">
        <v>144</v>
      </c>
      <c r="G931">
        <v>10</v>
      </c>
      <c r="H931" t="s">
        <v>1491</v>
      </c>
      <c r="I931">
        <v>11</v>
      </c>
      <c r="J931">
        <v>2</v>
      </c>
      <c r="K931">
        <v>0</v>
      </c>
      <c r="L931" t="s">
        <v>1499</v>
      </c>
      <c r="M931">
        <f>_xlfn.IFNA(VLOOKUP(L931,'Lookup Tables'!$A$2:$B$8,2,FALSE),"")</f>
        <v>15</v>
      </c>
      <c r="N931" t="s">
        <v>1228</v>
      </c>
      <c r="W931" t="s">
        <v>1503</v>
      </c>
      <c r="Z931" t="s">
        <v>1477</v>
      </c>
      <c r="AB931" s="10" t="str">
        <f t="shared" si="42"/>
        <v/>
      </c>
      <c r="AC931" s="10" t="str">
        <f t="shared" si="43"/>
        <v/>
      </c>
      <c r="AE931" t="str">
        <f t="shared" si="44"/>
        <v/>
      </c>
      <c r="AF931" t="s">
        <v>1228</v>
      </c>
      <c r="AH931" t="s">
        <v>1489</v>
      </c>
      <c r="AM931" t="s">
        <v>1197</v>
      </c>
      <c r="AN931" t="s">
        <v>1228</v>
      </c>
      <c r="AO931" t="s">
        <v>1494</v>
      </c>
      <c r="AP931" t="s">
        <v>1495</v>
      </c>
      <c r="AY931" t="s">
        <v>1487</v>
      </c>
      <c r="BA931" s="10">
        <v>3.350515464</v>
      </c>
      <c r="BB931">
        <v>0</v>
      </c>
    </row>
    <row r="932" spans="1:54" ht="15">
      <c r="A932">
        <v>11604724850</v>
      </c>
      <c r="B932" t="s">
        <v>1548</v>
      </c>
      <c r="C932" t="s">
        <v>1461</v>
      </c>
      <c r="E932" t="s">
        <v>1216</v>
      </c>
      <c r="F932" t="s">
        <v>122</v>
      </c>
      <c r="G932">
        <v>5</v>
      </c>
      <c r="H932" t="s">
        <v>1491</v>
      </c>
      <c r="I932">
        <v>9</v>
      </c>
      <c r="J932">
        <v>2</v>
      </c>
      <c r="K932">
        <v>1</v>
      </c>
      <c r="L932" t="s">
        <v>1474</v>
      </c>
      <c r="M932">
        <f>_xlfn.IFNA(VLOOKUP(L932,'Lookup Tables'!$A$2:$B$8,2,FALSE),"")</f>
        <v>9</v>
      </c>
      <c r="N932" t="s">
        <v>1228</v>
      </c>
      <c r="O932" t="s">
        <v>1475</v>
      </c>
      <c r="P932" t="s">
        <v>1465</v>
      </c>
      <c r="Q932" t="s">
        <v>1466</v>
      </c>
      <c r="S932" t="s">
        <v>1476</v>
      </c>
      <c r="T932" t="s">
        <v>1467</v>
      </c>
      <c r="U932" t="s">
        <v>1468</v>
      </c>
      <c r="V932" t="s">
        <v>1469</v>
      </c>
      <c r="Z932" t="s">
        <v>1477</v>
      </c>
      <c r="AA932">
        <v>24</v>
      </c>
      <c r="AB932" s="10">
        <f t="shared" si="42"/>
        <v>-24</v>
      </c>
      <c r="AC932" s="10" t="str">
        <f t="shared" si="43"/>
        <v>-30 - -21%</v>
      </c>
      <c r="AD932">
        <v>8123</v>
      </c>
      <c r="AE932">
        <f t="shared" si="44"/>
        <v>-8123</v>
      </c>
      <c r="AF932" t="s">
        <v>1228</v>
      </c>
      <c r="AI932" t="s">
        <v>1500</v>
      </c>
      <c r="AM932" t="s">
        <v>1502</v>
      </c>
      <c r="AN932" t="s">
        <v>1228</v>
      </c>
      <c r="AO932" t="s">
        <v>1653</v>
      </c>
      <c r="AP932" t="s">
        <v>1543</v>
      </c>
      <c r="AQ932" t="s">
        <v>1496</v>
      </c>
      <c r="AR932" t="s">
        <v>1479</v>
      </c>
      <c r="AS932" t="s">
        <v>1505</v>
      </c>
      <c r="AT932" t="s">
        <v>1510</v>
      </c>
      <c r="AU932" t="s">
        <v>1518</v>
      </c>
      <c r="AV932" t="s">
        <v>1480</v>
      </c>
      <c r="AW932" t="s">
        <v>1511</v>
      </c>
      <c r="AX932" t="s">
        <v>1512</v>
      </c>
      <c r="BA932" s="10">
        <v>35.73200993</v>
      </c>
      <c r="BB932">
        <v>0</v>
      </c>
    </row>
    <row r="933" spans="1:54" ht="15">
      <c r="A933">
        <v>11604730684</v>
      </c>
      <c r="B933" t="s">
        <v>1506</v>
      </c>
      <c r="C933" t="s">
        <v>1461</v>
      </c>
      <c r="E933" t="s">
        <v>1216</v>
      </c>
      <c r="F933" t="s">
        <v>122</v>
      </c>
      <c r="G933">
        <v>38</v>
      </c>
      <c r="H933" t="s">
        <v>1493</v>
      </c>
      <c r="I933">
        <v>11</v>
      </c>
      <c r="J933">
        <v>0</v>
      </c>
      <c r="K933">
        <v>1</v>
      </c>
      <c r="L933" t="s">
        <v>1488</v>
      </c>
      <c r="M933" t="str">
        <f>_xlfn.IFNA(VLOOKUP(L933,'Lookup Tables'!$A$2:$B$8,2,FALSE),"")</f>
        <v/>
      </c>
      <c r="N933" t="s">
        <v>1487</v>
      </c>
      <c r="AB933" s="10">
        <f t="shared" si="42"/>
        <v>0</v>
      </c>
      <c r="AC933" s="10" t="str">
        <f t="shared" si="43"/>
        <v>0 - 9%</v>
      </c>
      <c r="AE933" t="str">
        <f t="shared" si="44"/>
        <v/>
      </c>
      <c r="AF933" t="s">
        <v>1228</v>
      </c>
      <c r="AG933" t="s">
        <v>1485</v>
      </c>
      <c r="AM933" t="s">
        <v>1197</v>
      </c>
      <c r="AN933" t="s">
        <v>1197</v>
      </c>
      <c r="AY933" t="s">
        <v>1487</v>
      </c>
      <c r="BA933" s="10">
        <v>26.44305772</v>
      </c>
      <c r="BB933">
        <v>0</v>
      </c>
    </row>
    <row r="934" spans="1:54" ht="15">
      <c r="A934">
        <v>11604738542</v>
      </c>
      <c r="B934" t="s">
        <v>1481</v>
      </c>
      <c r="C934" t="s">
        <v>1461</v>
      </c>
      <c r="E934" t="s">
        <v>1216</v>
      </c>
      <c r="F934" t="s">
        <v>117</v>
      </c>
      <c r="G934">
        <v>35</v>
      </c>
      <c r="H934" t="s">
        <v>1493</v>
      </c>
      <c r="I934">
        <v>20</v>
      </c>
      <c r="J934">
        <v>1</v>
      </c>
      <c r="K934">
        <v>0</v>
      </c>
      <c r="L934" t="s">
        <v>1464</v>
      </c>
      <c r="M934">
        <f>_xlfn.IFNA(VLOOKUP(L934,'Lookup Tables'!$A$2:$B$8,2,FALSE),"")</f>
        <v>1</v>
      </c>
      <c r="N934" t="s">
        <v>1228</v>
      </c>
      <c r="O934" t="s">
        <v>1475</v>
      </c>
      <c r="P934" t="s">
        <v>1465</v>
      </c>
      <c r="Q934" t="s">
        <v>1466</v>
      </c>
      <c r="R934" t="s">
        <v>1501</v>
      </c>
      <c r="S934" t="s">
        <v>1476</v>
      </c>
      <c r="U934" t="s">
        <v>1468</v>
      </c>
      <c r="V934" t="s">
        <v>1469</v>
      </c>
      <c r="Z934" t="s">
        <v>1477</v>
      </c>
      <c r="AA934">
        <v>75</v>
      </c>
      <c r="AB934" s="10">
        <f t="shared" si="42"/>
        <v>-75</v>
      </c>
      <c r="AC934" s="10" t="str">
        <f t="shared" si="43"/>
        <v>-80 - -71%</v>
      </c>
      <c r="AD934">
        <v>100000</v>
      </c>
      <c r="AE934">
        <f t="shared" si="44"/>
        <v>-100000</v>
      </c>
      <c r="AF934" t="s">
        <v>1228</v>
      </c>
      <c r="AH934" t="s">
        <v>1489</v>
      </c>
      <c r="AM934" t="s">
        <v>1228</v>
      </c>
      <c r="AN934" t="s">
        <v>1228</v>
      </c>
      <c r="AO934" t="s">
        <v>1516</v>
      </c>
      <c r="AP934" t="s">
        <v>1529</v>
      </c>
      <c r="AR934" t="s">
        <v>1479</v>
      </c>
      <c r="AT934" t="s">
        <v>1510</v>
      </c>
      <c r="AX934" t="s">
        <v>1512</v>
      </c>
      <c r="BA934" s="10">
        <v>37.15384615</v>
      </c>
      <c r="BB934">
        <v>1</v>
      </c>
    </row>
    <row r="935" spans="1:54" ht="15">
      <c r="A935">
        <v>11604749302</v>
      </c>
      <c r="B935" t="s">
        <v>1490</v>
      </c>
      <c r="C935" t="s">
        <v>1461</v>
      </c>
      <c r="E935" t="s">
        <v>1216</v>
      </c>
      <c r="F935" t="s">
        <v>117</v>
      </c>
      <c r="G935">
        <v>5</v>
      </c>
      <c r="H935" t="s">
        <v>1491</v>
      </c>
      <c r="I935">
        <v>4</v>
      </c>
      <c r="J935">
        <v>0</v>
      </c>
      <c r="K935">
        <v>1</v>
      </c>
      <c r="L935" t="s">
        <v>1499</v>
      </c>
      <c r="M935">
        <f>_xlfn.IFNA(VLOOKUP(L935,'Lookup Tables'!$A$2:$B$8,2,FALSE),"")</f>
        <v>15</v>
      </c>
      <c r="N935" t="s">
        <v>1487</v>
      </c>
      <c r="AB935" s="10">
        <f t="shared" si="42"/>
        <v>0</v>
      </c>
      <c r="AC935" s="10" t="str">
        <f t="shared" si="43"/>
        <v>0 - 9%</v>
      </c>
      <c r="AE935" t="str">
        <f t="shared" si="44"/>
        <v/>
      </c>
      <c r="AF935" t="s">
        <v>1228</v>
      </c>
      <c r="AH935" t="s">
        <v>1489</v>
      </c>
      <c r="AI935" t="s">
        <v>1500</v>
      </c>
      <c r="AM935" t="s">
        <v>1197</v>
      </c>
      <c r="AN935" t="s">
        <v>1197</v>
      </c>
      <c r="AY935" t="s">
        <v>1487</v>
      </c>
      <c r="BA935" s="10">
        <v>24.32113341</v>
      </c>
      <c r="BB935">
        <v>0</v>
      </c>
    </row>
    <row r="936" spans="1:54" ht="15">
      <c r="A936">
        <v>11604753221</v>
      </c>
      <c r="B936" t="s">
        <v>1561</v>
      </c>
      <c r="C936" t="s">
        <v>1461</v>
      </c>
      <c r="E936" t="s">
        <v>1472</v>
      </c>
      <c r="F936" t="s">
        <v>117</v>
      </c>
      <c r="G936">
        <v>2</v>
      </c>
      <c r="H936" t="s">
        <v>1491</v>
      </c>
      <c r="I936">
        <v>1</v>
      </c>
      <c r="J936">
        <v>0</v>
      </c>
      <c r="K936">
        <v>1</v>
      </c>
      <c r="L936" t="s">
        <v>1488</v>
      </c>
      <c r="M936" t="str">
        <f>_xlfn.IFNA(VLOOKUP(L936,'Lookup Tables'!$A$2:$B$8,2,FALSE),"")</f>
        <v/>
      </c>
      <c r="N936" t="s">
        <v>1228</v>
      </c>
      <c r="S936" t="s">
        <v>1476</v>
      </c>
      <c r="U936" t="s">
        <v>1468</v>
      </c>
      <c r="Z936" t="s">
        <v>1477</v>
      </c>
      <c r="AA936">
        <v>1</v>
      </c>
      <c r="AB936" s="10">
        <f t="shared" si="42"/>
        <v>-1</v>
      </c>
      <c r="AC936" s="10" t="str">
        <f t="shared" si="43"/>
        <v>-10 - -1%</v>
      </c>
      <c r="AE936" t="str">
        <f t="shared" si="44"/>
        <v/>
      </c>
      <c r="AF936" t="s">
        <v>1228</v>
      </c>
      <c r="AH936" t="s">
        <v>1489</v>
      </c>
      <c r="AM936" t="s">
        <v>1197</v>
      </c>
      <c r="AN936" t="s">
        <v>1197</v>
      </c>
      <c r="AX936" t="s">
        <v>1512</v>
      </c>
      <c r="BA936" s="10">
        <v>12.31527094</v>
      </c>
      <c r="BB936">
        <v>0</v>
      </c>
    </row>
    <row r="937" spans="1:54" ht="15">
      <c r="A937">
        <v>11604758184</v>
      </c>
      <c r="B937" t="s">
        <v>1490</v>
      </c>
      <c r="C937" t="s">
        <v>1461</v>
      </c>
      <c r="E937" t="s">
        <v>1216</v>
      </c>
      <c r="F937" t="s">
        <v>122</v>
      </c>
      <c r="G937">
        <v>12</v>
      </c>
      <c r="H937" t="s">
        <v>1482</v>
      </c>
      <c r="I937">
        <v>4</v>
      </c>
      <c r="J937">
        <v>1</v>
      </c>
      <c r="K937">
        <v>1</v>
      </c>
      <c r="L937" t="s">
        <v>1474</v>
      </c>
      <c r="M937">
        <f>_xlfn.IFNA(VLOOKUP(L937,'Lookup Tables'!$A$2:$B$8,2,FALSE),"")</f>
        <v>9</v>
      </c>
      <c r="N937" t="s">
        <v>1228</v>
      </c>
      <c r="O937" t="s">
        <v>1475</v>
      </c>
      <c r="Q937" t="s">
        <v>1466</v>
      </c>
      <c r="R937" t="s">
        <v>1501</v>
      </c>
      <c r="S937" t="s">
        <v>1476</v>
      </c>
      <c r="T937" t="s">
        <v>1467</v>
      </c>
      <c r="Z937" t="s">
        <v>1477</v>
      </c>
      <c r="AA937">
        <v>50</v>
      </c>
      <c r="AB937" s="10">
        <f t="shared" si="42"/>
        <v>-50</v>
      </c>
      <c r="AC937" s="10" t="str">
        <f t="shared" si="43"/>
        <v>-50 - -41%</v>
      </c>
      <c r="AD937">
        <v>49000</v>
      </c>
      <c r="AE937">
        <f t="shared" si="44"/>
        <v>-49000</v>
      </c>
      <c r="AF937" t="s">
        <v>1228</v>
      </c>
      <c r="AI937" t="s">
        <v>1500</v>
      </c>
      <c r="AN937" t="s">
        <v>1197</v>
      </c>
      <c r="AW937" t="s">
        <v>1511</v>
      </c>
      <c r="BA937" s="10">
        <v>44.73147519</v>
      </c>
      <c r="BB937">
        <v>0</v>
      </c>
    </row>
    <row r="938" spans="1:54" ht="15">
      <c r="A938">
        <v>11604792717</v>
      </c>
      <c r="B938" t="s">
        <v>1559</v>
      </c>
      <c r="C938" t="s">
        <v>1461</v>
      </c>
      <c r="E938" t="s">
        <v>1472</v>
      </c>
      <c r="F938" t="s">
        <v>129</v>
      </c>
      <c r="G938">
        <v>0</v>
      </c>
      <c r="H938" t="s">
        <v>1497</v>
      </c>
      <c r="L938" t="s">
        <v>1488</v>
      </c>
      <c r="M938" t="str">
        <f>_xlfn.IFNA(VLOOKUP(L938,'Lookup Tables'!$A$2:$B$8,2,FALSE),"")</f>
        <v/>
      </c>
      <c r="N938" t="s">
        <v>1487</v>
      </c>
      <c r="AB938" s="10">
        <f t="shared" si="42"/>
        <v>0</v>
      </c>
      <c r="AC938" s="10" t="str">
        <f t="shared" si="43"/>
        <v>0 - 9%</v>
      </c>
      <c r="AE938" t="str">
        <f t="shared" si="44"/>
        <v/>
      </c>
      <c r="AF938" t="s">
        <v>1197</v>
      </c>
      <c r="AJ938" t="s">
        <v>1498</v>
      </c>
      <c r="AM938" t="s">
        <v>1197</v>
      </c>
      <c r="AN938" t="s">
        <v>1228</v>
      </c>
      <c r="AO938" t="s">
        <v>1538</v>
      </c>
      <c r="AY938" t="s">
        <v>1487</v>
      </c>
      <c r="BA938" s="10">
        <v>30.53942</v>
      </c>
      <c r="BB938">
        <v>0</v>
      </c>
    </row>
    <row r="939" spans="1:54" ht="15">
      <c r="A939">
        <v>11604792888</v>
      </c>
      <c r="B939" t="s">
        <v>1559</v>
      </c>
      <c r="C939" t="s">
        <v>1461</v>
      </c>
      <c r="E939" t="s">
        <v>1216</v>
      </c>
      <c r="F939" t="s">
        <v>117</v>
      </c>
      <c r="G939">
        <v>50</v>
      </c>
      <c r="H939" t="s">
        <v>1473</v>
      </c>
      <c r="I939">
        <v>5</v>
      </c>
      <c r="J939">
        <v>1</v>
      </c>
      <c r="K939">
        <v>0</v>
      </c>
      <c r="L939" t="s">
        <v>1488</v>
      </c>
      <c r="M939" t="str">
        <f>_xlfn.IFNA(VLOOKUP(L939,'Lookup Tables'!$A$2:$B$8,2,FALSE),"")</f>
        <v/>
      </c>
      <c r="N939" t="s">
        <v>1487</v>
      </c>
      <c r="AB939" s="10">
        <f t="shared" si="42"/>
        <v>0</v>
      </c>
      <c r="AC939" s="10" t="str">
        <f t="shared" si="43"/>
        <v>0 - 9%</v>
      </c>
      <c r="AE939" t="str">
        <f t="shared" si="44"/>
        <v/>
      </c>
      <c r="AF939" t="s">
        <v>1228</v>
      </c>
      <c r="AH939" t="s">
        <v>1489</v>
      </c>
      <c r="AM939" t="s">
        <v>1502</v>
      </c>
      <c r="AN939" t="s">
        <v>1487</v>
      </c>
      <c r="AT939" t="s">
        <v>1510</v>
      </c>
      <c r="BA939" s="10">
        <v>15.23178808</v>
      </c>
      <c r="BB939">
        <v>0</v>
      </c>
    </row>
    <row r="940" spans="1:54" ht="15">
      <c r="A940">
        <v>11604798879</v>
      </c>
      <c r="B940" t="s">
        <v>1548</v>
      </c>
      <c r="C940" t="s">
        <v>1461</v>
      </c>
      <c r="E940" t="s">
        <v>1216</v>
      </c>
      <c r="F940" t="s">
        <v>129</v>
      </c>
      <c r="G940">
        <v>5</v>
      </c>
      <c r="H940" t="s">
        <v>1491</v>
      </c>
      <c r="I940">
        <v>2</v>
      </c>
      <c r="J940">
        <v>1</v>
      </c>
      <c r="K940">
        <v>0</v>
      </c>
      <c r="L940" t="s">
        <v>1474</v>
      </c>
      <c r="M940">
        <f>_xlfn.IFNA(VLOOKUP(L940,'Lookup Tables'!$A$2:$B$8,2,FALSE),"")</f>
        <v>9</v>
      </c>
      <c r="N940" t="s">
        <v>1228</v>
      </c>
      <c r="O940" t="s">
        <v>1475</v>
      </c>
      <c r="P940" t="s">
        <v>1465</v>
      </c>
      <c r="Q940" t="s">
        <v>1466</v>
      </c>
      <c r="S940" t="s">
        <v>1476</v>
      </c>
      <c r="T940" t="s">
        <v>1467</v>
      </c>
      <c r="U940" t="s">
        <v>1468</v>
      </c>
      <c r="Z940" t="s">
        <v>1477</v>
      </c>
      <c r="AA940">
        <v>10</v>
      </c>
      <c r="AB940" s="10">
        <f t="shared" si="42"/>
        <v>-10</v>
      </c>
      <c r="AC940" s="10" t="str">
        <f t="shared" si="43"/>
        <v>-10 - -1%</v>
      </c>
      <c r="AD940">
        <v>586</v>
      </c>
      <c r="AE940">
        <f t="shared" si="44"/>
        <v>-586</v>
      </c>
      <c r="AF940" t="s">
        <v>1228</v>
      </c>
      <c r="AI940" t="s">
        <v>1500</v>
      </c>
      <c r="AM940" t="s">
        <v>1228</v>
      </c>
      <c r="AN940" t="s">
        <v>1197</v>
      </c>
      <c r="AQ940" t="s">
        <v>1496</v>
      </c>
      <c r="AR940" t="s">
        <v>1479</v>
      </c>
      <c r="AS940" t="s">
        <v>1505</v>
      </c>
      <c r="AT940" t="s">
        <v>1510</v>
      </c>
      <c r="AU940" t="s">
        <v>1518</v>
      </c>
      <c r="AV940" t="s">
        <v>1480</v>
      </c>
      <c r="AW940" t="s">
        <v>1511</v>
      </c>
      <c r="BA940" s="10">
        <v>15.75875486</v>
      </c>
      <c r="BB940">
        <v>0</v>
      </c>
    </row>
    <row r="941" spans="1:54" ht="15">
      <c r="A941">
        <v>11604803521</v>
      </c>
      <c r="B941" t="s">
        <v>1532</v>
      </c>
      <c r="C941" t="s">
        <v>1461</v>
      </c>
      <c r="E941" t="s">
        <v>1216</v>
      </c>
      <c r="F941" t="s">
        <v>117</v>
      </c>
      <c r="G941">
        <v>30</v>
      </c>
      <c r="H941" t="s">
        <v>1463</v>
      </c>
      <c r="I941">
        <v>7</v>
      </c>
      <c r="J941">
        <v>2</v>
      </c>
      <c r="K941">
        <v>0</v>
      </c>
      <c r="L941" t="s">
        <v>1483</v>
      </c>
      <c r="M941">
        <f>_xlfn.IFNA(VLOOKUP(L941,'Lookup Tables'!$A$2:$B$8,2,FALSE),"")</f>
        <v>4</v>
      </c>
      <c r="N941" t="s">
        <v>1228</v>
      </c>
      <c r="U941" t="s">
        <v>1468</v>
      </c>
      <c r="V941" t="s">
        <v>1469</v>
      </c>
      <c r="Z941" t="s">
        <v>1477</v>
      </c>
      <c r="AA941">
        <v>25</v>
      </c>
      <c r="AB941" s="10">
        <f t="shared" si="42"/>
        <v>-25</v>
      </c>
      <c r="AC941" s="10" t="str">
        <f t="shared" si="43"/>
        <v>-30 - -21%</v>
      </c>
      <c r="AE941" t="str">
        <f t="shared" si="44"/>
        <v/>
      </c>
      <c r="AF941" t="s">
        <v>1228</v>
      </c>
      <c r="AH941" t="s">
        <v>1489</v>
      </c>
      <c r="AM941" t="s">
        <v>1197</v>
      </c>
      <c r="AN941" t="s">
        <v>1197</v>
      </c>
      <c r="AQ941" t="s">
        <v>1496</v>
      </c>
      <c r="AR941" t="s">
        <v>1479</v>
      </c>
      <c r="BA941" s="10">
        <v>41.55069583</v>
      </c>
      <c r="BB941">
        <v>0</v>
      </c>
    </row>
    <row r="942" spans="1:54" ht="15">
      <c r="A942">
        <v>11604808148</v>
      </c>
      <c r="B942" t="s">
        <v>1490</v>
      </c>
      <c r="C942" t="s">
        <v>1461</v>
      </c>
      <c r="E942" t="s">
        <v>1472</v>
      </c>
      <c r="F942" t="s">
        <v>117</v>
      </c>
      <c r="G942">
        <v>4</v>
      </c>
      <c r="H942" t="s">
        <v>1491</v>
      </c>
      <c r="I942">
        <v>0</v>
      </c>
      <c r="J942">
        <v>3</v>
      </c>
      <c r="K942">
        <v>0</v>
      </c>
      <c r="L942" t="s">
        <v>1499</v>
      </c>
      <c r="M942">
        <f>_xlfn.IFNA(VLOOKUP(L942,'Lookup Tables'!$A$2:$B$8,2,FALSE),"")</f>
        <v>15</v>
      </c>
      <c r="N942" t="s">
        <v>1197</v>
      </c>
      <c r="AB942" s="10">
        <f t="shared" si="42"/>
        <v>0</v>
      </c>
      <c r="AC942" s="10" t="str">
        <f t="shared" si="43"/>
        <v>0 - 9%</v>
      </c>
      <c r="AE942" t="str">
        <f t="shared" si="44"/>
        <v/>
      </c>
      <c r="AF942" t="s">
        <v>1228</v>
      </c>
      <c r="AH942" t="s">
        <v>1489</v>
      </c>
      <c r="AM942" t="s">
        <v>1197</v>
      </c>
      <c r="AN942" t="s">
        <v>1197</v>
      </c>
      <c r="AY942" t="s">
        <v>1487</v>
      </c>
      <c r="BB942">
        <v>0</v>
      </c>
    </row>
    <row r="943" spans="1:54" ht="15">
      <c r="A943">
        <v>11604813565</v>
      </c>
      <c r="B943" t="s">
        <v>1559</v>
      </c>
      <c r="C943" t="s">
        <v>1461</v>
      </c>
      <c r="E943" t="s">
        <v>1216</v>
      </c>
      <c r="F943" t="s">
        <v>144</v>
      </c>
      <c r="G943">
        <v>50</v>
      </c>
      <c r="H943" t="s">
        <v>1473</v>
      </c>
      <c r="I943">
        <v>200</v>
      </c>
      <c r="J943">
        <v>0</v>
      </c>
      <c r="K943">
        <v>0</v>
      </c>
      <c r="L943" t="s">
        <v>1488</v>
      </c>
      <c r="M943" t="str">
        <f>_xlfn.IFNA(VLOOKUP(L943,'Lookup Tables'!$A$2:$B$8,2,FALSE),"")</f>
        <v/>
      </c>
      <c r="N943" t="s">
        <v>1487</v>
      </c>
      <c r="P943" t="s">
        <v>1465</v>
      </c>
      <c r="S943" t="s">
        <v>1476</v>
      </c>
      <c r="T943" t="s">
        <v>1467</v>
      </c>
      <c r="Z943" t="s">
        <v>1523</v>
      </c>
      <c r="AA943">
        <v>0</v>
      </c>
      <c r="AB943" s="10">
        <f t="shared" si="42"/>
        <v>0</v>
      </c>
      <c r="AC943" s="10" t="str">
        <f t="shared" si="43"/>
        <v>0 - 9%</v>
      </c>
      <c r="AD943">
        <v>0</v>
      </c>
      <c r="AE943">
        <f t="shared" si="44"/>
        <v>0</v>
      </c>
      <c r="AK943" t="s">
        <v>1478</v>
      </c>
      <c r="AM943" t="s">
        <v>1197</v>
      </c>
      <c r="AN943" t="s">
        <v>1197</v>
      </c>
      <c r="AQ943" t="s">
        <v>1496</v>
      </c>
      <c r="AT943" t="s">
        <v>1510</v>
      </c>
      <c r="AV943" t="s">
        <v>1480</v>
      </c>
      <c r="AW943" t="s">
        <v>1511</v>
      </c>
      <c r="BA943" s="10">
        <v>34.98067593</v>
      </c>
      <c r="BB943">
        <v>0</v>
      </c>
    </row>
    <row r="944" spans="1:54" ht="15">
      <c r="A944">
        <v>11604815458</v>
      </c>
      <c r="B944" t="s">
        <v>1559</v>
      </c>
      <c r="C944" t="s">
        <v>1461</v>
      </c>
      <c r="E944" t="s">
        <v>1472</v>
      </c>
      <c r="F944" t="s">
        <v>129</v>
      </c>
      <c r="G944">
        <v>1</v>
      </c>
      <c r="H944" t="s">
        <v>1491</v>
      </c>
      <c r="I944">
        <v>0</v>
      </c>
      <c r="J944">
        <v>3</v>
      </c>
      <c r="K944">
        <v>0</v>
      </c>
      <c r="L944" t="s">
        <v>1499</v>
      </c>
      <c r="M944">
        <f>_xlfn.IFNA(VLOOKUP(L944,'Lookup Tables'!$A$2:$B$8,2,FALSE),"")</f>
        <v>15</v>
      </c>
      <c r="N944" t="s">
        <v>1197</v>
      </c>
      <c r="AB944" s="10">
        <f t="shared" si="42"/>
        <v>0</v>
      </c>
      <c r="AC944" s="10" t="str">
        <f t="shared" si="43"/>
        <v>0 - 9%</v>
      </c>
      <c r="AE944" t="str">
        <f t="shared" si="44"/>
        <v/>
      </c>
      <c r="AL944" t="s">
        <v>1520</v>
      </c>
      <c r="AM944" t="s">
        <v>1502</v>
      </c>
      <c r="AN944" t="s">
        <v>1197</v>
      </c>
      <c r="AP944" t="s">
        <v>1495</v>
      </c>
      <c r="AR944" t="s">
        <v>1479</v>
      </c>
      <c r="AZ944" t="s">
        <v>1654</v>
      </c>
      <c r="BA944" s="10">
        <v>17.591241</v>
      </c>
      <c r="BB944">
        <v>0</v>
      </c>
    </row>
    <row r="945" spans="1:54" ht="15">
      <c r="A945">
        <v>11604824897</v>
      </c>
      <c r="B945" t="s">
        <v>1490</v>
      </c>
      <c r="C945" t="s">
        <v>1461</v>
      </c>
      <c r="E945" t="s">
        <v>1216</v>
      </c>
      <c r="F945" t="s">
        <v>117</v>
      </c>
      <c r="G945">
        <v>6</v>
      </c>
      <c r="H945" t="s">
        <v>1491</v>
      </c>
      <c r="I945">
        <v>6</v>
      </c>
      <c r="J945">
        <v>0</v>
      </c>
      <c r="K945">
        <v>0</v>
      </c>
      <c r="L945" t="s">
        <v>1474</v>
      </c>
      <c r="M945">
        <f>_xlfn.IFNA(VLOOKUP(L945,'Lookup Tables'!$A$2:$B$8,2,FALSE),"")</f>
        <v>9</v>
      </c>
      <c r="N945" t="s">
        <v>1228</v>
      </c>
      <c r="O945" t="s">
        <v>1475</v>
      </c>
      <c r="R945" t="s">
        <v>1501</v>
      </c>
      <c r="S945" t="s">
        <v>1476</v>
      </c>
      <c r="T945" t="s">
        <v>1467</v>
      </c>
      <c r="Z945" t="s">
        <v>1477</v>
      </c>
      <c r="AA945">
        <v>20</v>
      </c>
      <c r="AB945" s="10">
        <f t="shared" si="42"/>
        <v>-20</v>
      </c>
      <c r="AC945" s="10" t="str">
        <f t="shared" si="43"/>
        <v>-20 - -11%</v>
      </c>
      <c r="AD945">
        <v>4000</v>
      </c>
      <c r="AE945">
        <f t="shared" si="44"/>
        <v>-4000</v>
      </c>
      <c r="AF945" t="s">
        <v>1228</v>
      </c>
      <c r="AI945" t="s">
        <v>1500</v>
      </c>
      <c r="AL945" t="s">
        <v>1628</v>
      </c>
      <c r="AM945" t="s">
        <v>1197</v>
      </c>
      <c r="AN945" t="s">
        <v>1197</v>
      </c>
      <c r="AR945" t="s">
        <v>1479</v>
      </c>
      <c r="BA945" s="10">
        <v>42.95377678</v>
      </c>
      <c r="BB945">
        <v>0</v>
      </c>
    </row>
    <row r="946" spans="1:54" ht="15">
      <c r="A946">
        <v>11604825927</v>
      </c>
      <c r="B946" t="s">
        <v>1559</v>
      </c>
      <c r="C946" t="s">
        <v>1461</v>
      </c>
      <c r="E946" t="s">
        <v>1472</v>
      </c>
      <c r="F946" t="s">
        <v>129</v>
      </c>
      <c r="G946">
        <v>3</v>
      </c>
      <c r="H946" t="s">
        <v>1491</v>
      </c>
      <c r="I946">
        <v>0</v>
      </c>
      <c r="J946">
        <v>1</v>
      </c>
      <c r="K946">
        <v>1</v>
      </c>
      <c r="L946" t="s">
        <v>1550</v>
      </c>
      <c r="M946">
        <f>_xlfn.IFNA(VLOOKUP(L946,'Lookup Tables'!$A$2:$B$8,2,FALSE),"")</f>
        <v>0</v>
      </c>
      <c r="N946" t="s">
        <v>1197</v>
      </c>
      <c r="X946" t="s">
        <v>1530</v>
      </c>
      <c r="Z946" t="s">
        <v>1523</v>
      </c>
      <c r="AA946">
        <v>0</v>
      </c>
      <c r="AB946" s="10">
        <f t="shared" si="42"/>
        <v>0</v>
      </c>
      <c r="AC946" s="10" t="str">
        <f t="shared" si="43"/>
        <v>0 - 9%</v>
      </c>
      <c r="AD946">
        <v>0</v>
      </c>
      <c r="AE946">
        <f t="shared" si="44"/>
        <v>0</v>
      </c>
      <c r="BA946" s="10">
        <v>8.395522388</v>
      </c>
      <c r="BB946">
        <v>0</v>
      </c>
    </row>
    <row r="947" spans="1:54" ht="15">
      <c r="A947">
        <v>11604826865</v>
      </c>
      <c r="B947" t="s">
        <v>1559</v>
      </c>
      <c r="C947" t="s">
        <v>1461</v>
      </c>
      <c r="E947" t="s">
        <v>1216</v>
      </c>
      <c r="F947" t="s">
        <v>117</v>
      </c>
      <c r="G947">
        <v>50</v>
      </c>
      <c r="H947" t="s">
        <v>1473</v>
      </c>
      <c r="I947">
        <v>4</v>
      </c>
      <c r="J947">
        <v>0</v>
      </c>
      <c r="K947">
        <v>1</v>
      </c>
      <c r="L947" t="s">
        <v>1483</v>
      </c>
      <c r="M947">
        <f>_xlfn.IFNA(VLOOKUP(L947,'Lookup Tables'!$A$2:$B$8,2,FALSE),"")</f>
        <v>4</v>
      </c>
      <c r="N947" t="s">
        <v>1487</v>
      </c>
      <c r="AB947" s="10">
        <f t="shared" si="42"/>
        <v>0</v>
      </c>
      <c r="AC947" s="10" t="str">
        <f t="shared" si="43"/>
        <v>0 - 9%</v>
      </c>
      <c r="AE947" t="str">
        <f t="shared" si="44"/>
        <v/>
      </c>
      <c r="AF947" t="s">
        <v>1228</v>
      </c>
      <c r="AI947" t="s">
        <v>1500</v>
      </c>
      <c r="AM947" t="s">
        <v>1197</v>
      </c>
      <c r="AN947" t="s">
        <v>1197</v>
      </c>
      <c r="AU947" t="s">
        <v>1518</v>
      </c>
      <c r="AV947" t="s">
        <v>1480</v>
      </c>
      <c r="AZ947" t="s">
        <v>1578</v>
      </c>
      <c r="BA947" s="10">
        <v>32.53968254</v>
      </c>
      <c r="BB947">
        <v>0</v>
      </c>
    </row>
    <row r="948" spans="1:54" ht="15">
      <c r="A948">
        <v>11604836032</v>
      </c>
      <c r="B948" t="s">
        <v>1548</v>
      </c>
      <c r="C948" t="s">
        <v>1461</v>
      </c>
      <c r="D948" t="s">
        <v>1410</v>
      </c>
      <c r="E948" t="s">
        <v>1472</v>
      </c>
      <c r="F948" t="s">
        <v>117</v>
      </c>
      <c r="G948">
        <v>7</v>
      </c>
      <c r="H948" t="s">
        <v>1491</v>
      </c>
      <c r="I948">
        <v>0</v>
      </c>
      <c r="J948">
        <v>1</v>
      </c>
      <c r="K948">
        <v>0</v>
      </c>
      <c r="L948" t="s">
        <v>1474</v>
      </c>
      <c r="M948">
        <f>_xlfn.IFNA(VLOOKUP(L948,'Lookup Tables'!$A$2:$B$8,2,FALSE),"")</f>
        <v>9</v>
      </c>
      <c r="N948" t="s">
        <v>1228</v>
      </c>
      <c r="AB948" s="10" t="str">
        <f t="shared" si="42"/>
        <v/>
      </c>
      <c r="AC948" s="10" t="str">
        <f t="shared" si="43"/>
        <v/>
      </c>
      <c r="AE948" t="str">
        <f t="shared" si="44"/>
        <v/>
      </c>
      <c r="BA948" s="10">
        <v>23.15175097</v>
      </c>
      <c r="BB948">
        <v>0</v>
      </c>
    </row>
    <row r="949" spans="1:54" ht="15">
      <c r="A949">
        <v>11604848684</v>
      </c>
      <c r="B949" t="s">
        <v>1521</v>
      </c>
      <c r="C949" t="s">
        <v>1461</v>
      </c>
      <c r="E949" t="s">
        <v>1492</v>
      </c>
      <c r="F949" t="s">
        <v>117</v>
      </c>
      <c r="G949">
        <v>2</v>
      </c>
      <c r="H949" t="s">
        <v>1491</v>
      </c>
      <c r="I949">
        <v>0</v>
      </c>
      <c r="J949">
        <v>2</v>
      </c>
      <c r="K949">
        <v>0</v>
      </c>
      <c r="L949" t="s">
        <v>1499</v>
      </c>
      <c r="M949">
        <f>_xlfn.IFNA(VLOOKUP(L949,'Lookup Tables'!$A$2:$B$8,2,FALSE),"")</f>
        <v>15</v>
      </c>
      <c r="N949" t="s">
        <v>1228</v>
      </c>
      <c r="X949" t="s">
        <v>1530</v>
      </c>
      <c r="Z949" t="s">
        <v>1477</v>
      </c>
      <c r="AA949">
        <v>25</v>
      </c>
      <c r="AB949" s="10">
        <f t="shared" si="42"/>
        <v>-25</v>
      </c>
      <c r="AC949" s="10" t="str">
        <f t="shared" si="43"/>
        <v>-30 - -21%</v>
      </c>
      <c r="AD949">
        <v>600</v>
      </c>
      <c r="AE949">
        <f t="shared" si="44"/>
        <v>-600</v>
      </c>
      <c r="AF949" t="s">
        <v>1228</v>
      </c>
      <c r="AH949" t="s">
        <v>1489</v>
      </c>
      <c r="AM949" t="s">
        <v>1197</v>
      </c>
      <c r="AN949" t="s">
        <v>1197</v>
      </c>
      <c r="AZ949" t="s">
        <v>1495</v>
      </c>
      <c r="BA949" s="10">
        <v>26.894866</v>
      </c>
      <c r="BB949">
        <v>0</v>
      </c>
    </row>
    <row r="950" spans="1:54" ht="15">
      <c r="A950">
        <v>11604848786</v>
      </c>
      <c r="B950" t="s">
        <v>1559</v>
      </c>
      <c r="C950" t="s">
        <v>1461</v>
      </c>
      <c r="E950" t="s">
        <v>1472</v>
      </c>
      <c r="F950" t="s">
        <v>129</v>
      </c>
      <c r="G950">
        <v>7</v>
      </c>
      <c r="H950" t="s">
        <v>1491</v>
      </c>
      <c r="I950">
        <v>0</v>
      </c>
      <c r="J950">
        <v>0</v>
      </c>
      <c r="K950">
        <v>2</v>
      </c>
      <c r="L950" t="s">
        <v>1474</v>
      </c>
      <c r="M950">
        <f>_xlfn.IFNA(VLOOKUP(L950,'Lookup Tables'!$A$2:$B$8,2,FALSE),"")</f>
        <v>9</v>
      </c>
      <c r="N950" t="s">
        <v>1487</v>
      </c>
      <c r="AB950" s="10">
        <f t="shared" si="42"/>
        <v>0</v>
      </c>
      <c r="AC950" s="10" t="str">
        <f t="shared" si="43"/>
        <v>0 - 9%</v>
      </c>
      <c r="AE950" t="str">
        <f t="shared" si="44"/>
        <v/>
      </c>
      <c r="AF950" t="s">
        <v>1197</v>
      </c>
      <c r="AJ950" t="s">
        <v>1498</v>
      </c>
      <c r="AM950" t="s">
        <v>1502</v>
      </c>
      <c r="AN950" t="s">
        <v>1197</v>
      </c>
      <c r="AO950" t="s">
        <v>1495</v>
      </c>
      <c r="AP950" t="s">
        <v>1495</v>
      </c>
      <c r="AY950" t="s">
        <v>1487</v>
      </c>
      <c r="BA950" s="10">
        <v>38.31813</v>
      </c>
      <c r="BB950">
        <v>0</v>
      </c>
    </row>
    <row r="951" spans="1:54" ht="15">
      <c r="A951">
        <v>11604848984</v>
      </c>
      <c r="B951" t="s">
        <v>1521</v>
      </c>
      <c r="C951" t="s">
        <v>1461</v>
      </c>
      <c r="E951" t="s">
        <v>1472</v>
      </c>
      <c r="F951" t="s">
        <v>117</v>
      </c>
      <c r="G951">
        <v>3</v>
      </c>
      <c r="H951" t="s">
        <v>1491</v>
      </c>
      <c r="I951">
        <v>0</v>
      </c>
      <c r="J951">
        <v>15</v>
      </c>
      <c r="K951">
        <v>1</v>
      </c>
      <c r="L951" t="s">
        <v>1483</v>
      </c>
      <c r="M951">
        <f>_xlfn.IFNA(VLOOKUP(L951,'Lookup Tables'!$A$2:$B$8,2,FALSE),"")</f>
        <v>4</v>
      </c>
      <c r="N951" t="s">
        <v>1228</v>
      </c>
      <c r="O951" t="s">
        <v>1475</v>
      </c>
      <c r="P951" t="s">
        <v>1465</v>
      </c>
      <c r="Q951" t="s">
        <v>1466</v>
      </c>
      <c r="R951" t="s">
        <v>1501</v>
      </c>
      <c r="S951" t="s">
        <v>1476</v>
      </c>
      <c r="T951" t="s">
        <v>1467</v>
      </c>
      <c r="U951" t="s">
        <v>1468</v>
      </c>
      <c r="V951" t="s">
        <v>1469</v>
      </c>
      <c r="Z951" t="s">
        <v>1477</v>
      </c>
      <c r="AA951">
        <v>30</v>
      </c>
      <c r="AB951" s="10">
        <f t="shared" si="42"/>
        <v>-30</v>
      </c>
      <c r="AC951" s="10" t="str">
        <f t="shared" si="43"/>
        <v>-30 - -21%</v>
      </c>
      <c r="AE951" t="str">
        <f t="shared" si="44"/>
        <v/>
      </c>
      <c r="AF951" t="s">
        <v>1228</v>
      </c>
      <c r="AH951" t="s">
        <v>1489</v>
      </c>
      <c r="AM951" t="s">
        <v>1197</v>
      </c>
      <c r="AN951" t="s">
        <v>1197</v>
      </c>
      <c r="AR951" t="s">
        <v>1479</v>
      </c>
      <c r="BA951" s="10">
        <v>32.15313029</v>
      </c>
      <c r="BB951">
        <v>0</v>
      </c>
    </row>
    <row r="952" spans="1:54" ht="15">
      <c r="A952">
        <v>11604850220</v>
      </c>
      <c r="B952" t="s">
        <v>1559</v>
      </c>
      <c r="C952" t="s">
        <v>1461</v>
      </c>
      <c r="E952" t="s">
        <v>1216</v>
      </c>
      <c r="F952" t="s">
        <v>144</v>
      </c>
      <c r="G952">
        <v>30</v>
      </c>
      <c r="H952" t="s">
        <v>1463</v>
      </c>
      <c r="I952">
        <v>16</v>
      </c>
      <c r="J952">
        <v>0</v>
      </c>
      <c r="K952">
        <v>1</v>
      </c>
      <c r="L952" t="s">
        <v>1499</v>
      </c>
      <c r="M952">
        <f>_xlfn.IFNA(VLOOKUP(L952,'Lookup Tables'!$A$2:$B$8,2,FALSE),"")</f>
        <v>15</v>
      </c>
      <c r="N952" t="s">
        <v>1197</v>
      </c>
      <c r="AB952" s="10">
        <f t="shared" si="42"/>
        <v>0</v>
      </c>
      <c r="AC952" s="10" t="str">
        <f t="shared" si="43"/>
        <v>0 - 9%</v>
      </c>
      <c r="AE952" t="str">
        <f t="shared" si="44"/>
        <v/>
      </c>
      <c r="BA952" s="10">
        <v>18.90124264</v>
      </c>
      <c r="BB952">
        <v>0</v>
      </c>
    </row>
    <row r="953" spans="1:54" ht="15">
      <c r="A953">
        <v>11604856045</v>
      </c>
      <c r="B953" t="s">
        <v>1620</v>
      </c>
      <c r="C953" t="s">
        <v>1461</v>
      </c>
      <c r="E953" t="s">
        <v>1216</v>
      </c>
      <c r="F953" t="s">
        <v>117</v>
      </c>
      <c r="G953">
        <v>25</v>
      </c>
      <c r="H953" t="s">
        <v>1463</v>
      </c>
      <c r="I953">
        <v>2</v>
      </c>
      <c r="J953">
        <v>2</v>
      </c>
      <c r="K953">
        <v>0</v>
      </c>
      <c r="L953" t="s">
        <v>1488</v>
      </c>
      <c r="M953" t="str">
        <f>_xlfn.IFNA(VLOOKUP(L953,'Lookup Tables'!$A$2:$B$8,2,FALSE),"")</f>
        <v/>
      </c>
      <c r="N953" t="s">
        <v>1228</v>
      </c>
      <c r="S953" t="s">
        <v>1476</v>
      </c>
      <c r="Z953" t="s">
        <v>1523</v>
      </c>
      <c r="AA953">
        <v>0</v>
      </c>
      <c r="AB953" s="10">
        <f t="shared" si="42"/>
        <v>0</v>
      </c>
      <c r="AC953" s="10" t="str">
        <f t="shared" si="43"/>
        <v>0 - 9%</v>
      </c>
      <c r="AD953">
        <v>0</v>
      </c>
      <c r="AE953">
        <f t="shared" si="44"/>
        <v>0</v>
      </c>
      <c r="BA953" s="10">
        <v>13.80645161</v>
      </c>
      <c r="BB953">
        <v>0</v>
      </c>
    </row>
    <row r="954" spans="1:54" ht="15">
      <c r="A954">
        <v>11604878384</v>
      </c>
      <c r="B954" t="s">
        <v>1490</v>
      </c>
      <c r="C954" t="s">
        <v>1461</v>
      </c>
      <c r="E954" t="s">
        <v>1216</v>
      </c>
      <c r="F954" t="s">
        <v>117</v>
      </c>
      <c r="G954">
        <v>1</v>
      </c>
      <c r="H954" t="s">
        <v>1491</v>
      </c>
      <c r="I954">
        <v>3</v>
      </c>
      <c r="J954">
        <v>0</v>
      </c>
      <c r="K954">
        <v>0</v>
      </c>
      <c r="L954" t="s">
        <v>1499</v>
      </c>
      <c r="M954">
        <f>_xlfn.IFNA(VLOOKUP(L954,'Lookup Tables'!$A$2:$B$8,2,FALSE),"")</f>
        <v>15</v>
      </c>
      <c r="N954" t="s">
        <v>1228</v>
      </c>
      <c r="X954" t="s">
        <v>1530</v>
      </c>
      <c r="Z954" t="s">
        <v>1523</v>
      </c>
      <c r="AA954">
        <v>0</v>
      </c>
      <c r="AB954" s="10">
        <f t="shared" si="42"/>
        <v>0</v>
      </c>
      <c r="AC954" s="10" t="str">
        <f t="shared" si="43"/>
        <v>0 - 9%</v>
      </c>
      <c r="AD954">
        <v>0</v>
      </c>
      <c r="AE954">
        <f t="shared" si="44"/>
        <v>0</v>
      </c>
      <c r="AF954" t="s">
        <v>1197</v>
      </c>
      <c r="AJ954" t="s">
        <v>1498</v>
      </c>
      <c r="AM954" t="s">
        <v>1197</v>
      </c>
      <c r="AN954" t="s">
        <v>1197</v>
      </c>
      <c r="AY954" t="s">
        <v>1487</v>
      </c>
      <c r="BA954" s="10">
        <v>19.48291782</v>
      </c>
      <c r="BB954">
        <v>0</v>
      </c>
    </row>
    <row r="955" spans="1:54" ht="15">
      <c r="A955">
        <v>11604890371</v>
      </c>
      <c r="B955" t="s">
        <v>1481</v>
      </c>
      <c r="C955" t="s">
        <v>1461</v>
      </c>
      <c r="E955" t="s">
        <v>1216</v>
      </c>
      <c r="F955" t="s">
        <v>117</v>
      </c>
      <c r="G955">
        <v>7</v>
      </c>
      <c r="H955" t="s">
        <v>1491</v>
      </c>
      <c r="I955">
        <v>2</v>
      </c>
      <c r="J955">
        <v>0</v>
      </c>
      <c r="K955">
        <v>0</v>
      </c>
      <c r="L955" t="s">
        <v>1488</v>
      </c>
      <c r="M955" t="str">
        <f>_xlfn.IFNA(VLOOKUP(L955,'Lookup Tables'!$A$2:$B$8,2,FALSE),"")</f>
        <v/>
      </c>
      <c r="N955" t="s">
        <v>1487</v>
      </c>
      <c r="AB955" s="10">
        <f t="shared" si="42"/>
        <v>0</v>
      </c>
      <c r="AC955" s="10" t="str">
        <f t="shared" si="43"/>
        <v>0 - 9%</v>
      </c>
      <c r="AE955" t="str">
        <f t="shared" si="44"/>
        <v/>
      </c>
      <c r="AF955" t="s">
        <v>1228</v>
      </c>
      <c r="AL955" t="s">
        <v>1554</v>
      </c>
      <c r="AM955" t="s">
        <v>1197</v>
      </c>
      <c r="AN955" t="s">
        <v>1197</v>
      </c>
      <c r="AR955" t="s">
        <v>1479</v>
      </c>
      <c r="BA955" s="10">
        <v>19.37984496</v>
      </c>
      <c r="BB955">
        <v>0</v>
      </c>
    </row>
    <row r="956" spans="1:54" ht="15">
      <c r="A956">
        <v>11604892042</v>
      </c>
      <c r="B956" t="s">
        <v>1575</v>
      </c>
      <c r="C956" t="s">
        <v>1461</v>
      </c>
      <c r="E956" t="s">
        <v>1216</v>
      </c>
      <c r="F956" t="s">
        <v>117</v>
      </c>
      <c r="G956">
        <v>30</v>
      </c>
      <c r="H956" t="s">
        <v>1463</v>
      </c>
      <c r="I956">
        <v>2</v>
      </c>
      <c r="J956">
        <v>1</v>
      </c>
      <c r="K956">
        <v>0</v>
      </c>
      <c r="L956" t="s">
        <v>1499</v>
      </c>
      <c r="M956">
        <f>_xlfn.IFNA(VLOOKUP(L956,'Lookup Tables'!$A$2:$B$8,2,FALSE),"")</f>
        <v>15</v>
      </c>
      <c r="N956" t="s">
        <v>1197</v>
      </c>
      <c r="AB956" s="10">
        <f t="shared" si="42"/>
        <v>0</v>
      </c>
      <c r="AC956" s="10" t="str">
        <f t="shared" si="43"/>
        <v>0 - 9%</v>
      </c>
      <c r="AE956" t="str">
        <f t="shared" si="44"/>
        <v/>
      </c>
      <c r="AF956" t="s">
        <v>1228</v>
      </c>
      <c r="AG956" t="s">
        <v>1485</v>
      </c>
      <c r="AM956" t="s">
        <v>1197</v>
      </c>
      <c r="AN956" t="s">
        <v>1197</v>
      </c>
      <c r="AY956" t="s">
        <v>1487</v>
      </c>
      <c r="BA956" s="10">
        <v>19.86425339</v>
      </c>
      <c r="BB956">
        <v>0</v>
      </c>
    </row>
    <row r="957" spans="1:54" ht="15">
      <c r="A957">
        <v>11604896195</v>
      </c>
      <c r="B957" t="s">
        <v>1586</v>
      </c>
      <c r="C957" t="s">
        <v>1461</v>
      </c>
      <c r="E957" t="s">
        <v>1216</v>
      </c>
      <c r="F957" t="s">
        <v>129</v>
      </c>
      <c r="G957">
        <v>6</v>
      </c>
      <c r="H957" t="s">
        <v>1491</v>
      </c>
      <c r="I957">
        <v>1</v>
      </c>
      <c r="J957">
        <v>0</v>
      </c>
      <c r="K957">
        <v>0</v>
      </c>
      <c r="L957" t="s">
        <v>1499</v>
      </c>
      <c r="M957">
        <f>_xlfn.IFNA(VLOOKUP(L957,'Lookup Tables'!$A$2:$B$8,2,FALSE),"")</f>
        <v>15</v>
      </c>
      <c r="N957" t="s">
        <v>1197</v>
      </c>
      <c r="AB957" s="10">
        <f t="shared" si="42"/>
        <v>0</v>
      </c>
      <c r="AC957" s="10" t="str">
        <f t="shared" si="43"/>
        <v>0 - 9%</v>
      </c>
      <c r="AE957" t="str">
        <f t="shared" si="44"/>
        <v/>
      </c>
      <c r="AF957" t="s">
        <v>1228</v>
      </c>
      <c r="AH957" t="s">
        <v>1489</v>
      </c>
      <c r="AM957" t="s">
        <v>1197</v>
      </c>
      <c r="AN957" t="s">
        <v>1197</v>
      </c>
      <c r="AP957" t="s">
        <v>1495</v>
      </c>
      <c r="AT957" t="s">
        <v>1510</v>
      </c>
      <c r="AW957" t="s">
        <v>1511</v>
      </c>
      <c r="AX957" t="s">
        <v>1512</v>
      </c>
      <c r="BA957" s="10">
        <v>17.87709497</v>
      </c>
      <c r="BB957">
        <v>0</v>
      </c>
    </row>
    <row r="958" spans="1:54" ht="15">
      <c r="A958">
        <v>11604905054</v>
      </c>
      <c r="B958" t="s">
        <v>1481</v>
      </c>
      <c r="C958" t="s">
        <v>1461</v>
      </c>
      <c r="E958" t="s">
        <v>1216</v>
      </c>
      <c r="F958" t="s">
        <v>117</v>
      </c>
      <c r="G958">
        <v>20</v>
      </c>
      <c r="H958" t="s">
        <v>1482</v>
      </c>
      <c r="I958">
        <v>3</v>
      </c>
      <c r="J958">
        <v>2</v>
      </c>
      <c r="K958">
        <v>0</v>
      </c>
      <c r="L958" t="s">
        <v>1474</v>
      </c>
      <c r="M958">
        <f>_xlfn.IFNA(VLOOKUP(L958,'Lookup Tables'!$A$2:$B$8,2,FALSE),"")</f>
        <v>9</v>
      </c>
      <c r="N958" t="s">
        <v>1228</v>
      </c>
      <c r="U958" t="s">
        <v>1468</v>
      </c>
      <c r="Z958" t="s">
        <v>1523</v>
      </c>
      <c r="AA958">
        <v>0</v>
      </c>
      <c r="AB958" s="10">
        <f t="shared" si="42"/>
        <v>0</v>
      </c>
      <c r="AC958" s="10" t="str">
        <f t="shared" si="43"/>
        <v>0 - 9%</v>
      </c>
      <c r="AD958">
        <v>0</v>
      </c>
      <c r="AE958">
        <f t="shared" si="44"/>
        <v>0</v>
      </c>
      <c r="AF958" t="s">
        <v>1228</v>
      </c>
      <c r="AI958" t="s">
        <v>1500</v>
      </c>
      <c r="AM958" t="s">
        <v>1197</v>
      </c>
      <c r="AN958" t="s">
        <v>1197</v>
      </c>
      <c r="AP958" t="s">
        <v>1495</v>
      </c>
      <c r="AY958" t="s">
        <v>1487</v>
      </c>
      <c r="BA958" s="10">
        <v>30.29213483</v>
      </c>
      <c r="BB958">
        <v>0</v>
      </c>
    </row>
    <row r="959" spans="1:54" ht="15">
      <c r="A959">
        <v>11604905695</v>
      </c>
      <c r="B959" t="s">
        <v>1559</v>
      </c>
      <c r="C959" t="s">
        <v>1461</v>
      </c>
      <c r="E959" t="s">
        <v>1216</v>
      </c>
      <c r="F959" t="s">
        <v>117</v>
      </c>
      <c r="G959">
        <v>25</v>
      </c>
      <c r="H959" t="s">
        <v>1463</v>
      </c>
      <c r="I959">
        <v>3</v>
      </c>
      <c r="J959">
        <v>1</v>
      </c>
      <c r="K959">
        <v>2</v>
      </c>
      <c r="L959" t="s">
        <v>1478</v>
      </c>
      <c r="M959" t="str">
        <f>_xlfn.IFNA(VLOOKUP(L959,'Lookup Tables'!$A$2:$B$8,2,FALSE),"")</f>
        <v/>
      </c>
      <c r="N959" t="s">
        <v>1197</v>
      </c>
      <c r="AB959" s="10">
        <f t="shared" si="42"/>
        <v>0</v>
      </c>
      <c r="AC959" s="10" t="str">
        <f t="shared" si="43"/>
        <v>0 - 9%</v>
      </c>
      <c r="AE959" t="str">
        <f t="shared" si="44"/>
        <v/>
      </c>
      <c r="AF959" t="s">
        <v>1228</v>
      </c>
      <c r="AH959" t="s">
        <v>1489</v>
      </c>
      <c r="AI959" t="s">
        <v>1500</v>
      </c>
      <c r="AM959" t="s">
        <v>1197</v>
      </c>
      <c r="AN959" t="s">
        <v>1197</v>
      </c>
      <c r="AQ959" t="s">
        <v>1496</v>
      </c>
      <c r="BA959" s="10">
        <v>21.10849057</v>
      </c>
      <c r="BB959">
        <v>0</v>
      </c>
    </row>
    <row r="960" spans="1:54" ht="15">
      <c r="A960">
        <v>11604909630</v>
      </c>
      <c r="B960" t="s">
        <v>1559</v>
      </c>
      <c r="C960" t="s">
        <v>1461</v>
      </c>
      <c r="E960" t="s">
        <v>1472</v>
      </c>
      <c r="F960" t="s">
        <v>144</v>
      </c>
      <c r="G960">
        <v>15</v>
      </c>
      <c r="H960" t="s">
        <v>1482</v>
      </c>
      <c r="I960">
        <v>6</v>
      </c>
      <c r="J960">
        <v>2</v>
      </c>
      <c r="K960">
        <v>0</v>
      </c>
      <c r="L960" t="s">
        <v>1488</v>
      </c>
      <c r="M960" t="str">
        <f>_xlfn.IFNA(VLOOKUP(L960,'Lookup Tables'!$A$2:$B$8,2,FALSE),"")</f>
        <v/>
      </c>
      <c r="N960" t="s">
        <v>1228</v>
      </c>
      <c r="T960" t="s">
        <v>1467</v>
      </c>
      <c r="V960" t="s">
        <v>1469</v>
      </c>
      <c r="Z960" t="s">
        <v>1470</v>
      </c>
      <c r="AA960">
        <v>8</v>
      </c>
      <c r="AB960" s="10">
        <f t="shared" si="42"/>
        <v>8</v>
      </c>
      <c r="AC960" s="10" t="str">
        <f t="shared" si="43"/>
        <v>0 - 9%</v>
      </c>
      <c r="AD960">
        <v>10408.23</v>
      </c>
      <c r="AE960">
        <f t="shared" si="44"/>
        <v>10408.23</v>
      </c>
      <c r="AF960" t="s">
        <v>1197</v>
      </c>
      <c r="AJ960" t="s">
        <v>1498</v>
      </c>
      <c r="AM960" t="s">
        <v>1197</v>
      </c>
      <c r="AN960" t="s">
        <v>1197</v>
      </c>
      <c r="AP960" t="s">
        <v>1495</v>
      </c>
      <c r="AV960" t="s">
        <v>1480</v>
      </c>
      <c r="BA960" s="10">
        <v>43.73690259</v>
      </c>
      <c r="BB960">
        <v>0</v>
      </c>
    </row>
    <row r="961" spans="1:54" ht="15">
      <c r="A961">
        <v>11604910330</v>
      </c>
      <c r="B961" t="s">
        <v>1481</v>
      </c>
      <c r="C961" t="s">
        <v>1461</v>
      </c>
      <c r="E961" t="s">
        <v>1492</v>
      </c>
      <c r="F961" t="s">
        <v>117</v>
      </c>
      <c r="G961">
        <v>10</v>
      </c>
      <c r="H961" t="s">
        <v>1491</v>
      </c>
      <c r="I961">
        <v>4</v>
      </c>
      <c r="J961">
        <v>0</v>
      </c>
      <c r="K961">
        <v>0</v>
      </c>
      <c r="L961" t="s">
        <v>1474</v>
      </c>
      <c r="M961">
        <f>_xlfn.IFNA(VLOOKUP(L961,'Lookup Tables'!$A$2:$B$8,2,FALSE),"")</f>
        <v>9</v>
      </c>
      <c r="N961" t="s">
        <v>1228</v>
      </c>
      <c r="O961" t="s">
        <v>1475</v>
      </c>
      <c r="P961" t="s">
        <v>1465</v>
      </c>
      <c r="Q961" t="s">
        <v>1466</v>
      </c>
      <c r="R961" t="s">
        <v>1501</v>
      </c>
      <c r="S961" t="s">
        <v>1476</v>
      </c>
      <c r="T961" t="s">
        <v>1467</v>
      </c>
      <c r="U961" t="s">
        <v>1468</v>
      </c>
      <c r="Z961" t="s">
        <v>1523</v>
      </c>
      <c r="AA961">
        <v>0</v>
      </c>
      <c r="AB961" s="10">
        <f t="shared" si="42"/>
        <v>0</v>
      </c>
      <c r="AC961" s="10" t="str">
        <f t="shared" si="43"/>
        <v>0 - 9%</v>
      </c>
      <c r="AD961">
        <v>0</v>
      </c>
      <c r="AE961">
        <f t="shared" si="44"/>
        <v>0</v>
      </c>
      <c r="AF961" t="s">
        <v>1228</v>
      </c>
      <c r="AH961" t="s">
        <v>1489</v>
      </c>
      <c r="AI961" t="s">
        <v>1500</v>
      </c>
      <c r="AM961" t="s">
        <v>1197</v>
      </c>
      <c r="AN961" t="s">
        <v>1197</v>
      </c>
      <c r="AY961" t="s">
        <v>1487</v>
      </c>
      <c r="BA961" s="10">
        <v>24.35233161</v>
      </c>
      <c r="BB961">
        <v>0</v>
      </c>
    </row>
    <row r="962" spans="1:54" ht="15">
      <c r="A962">
        <v>11604913969</v>
      </c>
      <c r="B962" t="s">
        <v>1559</v>
      </c>
      <c r="C962" t="s">
        <v>1461</v>
      </c>
      <c r="E962" t="s">
        <v>1216</v>
      </c>
      <c r="F962" t="s">
        <v>129</v>
      </c>
      <c r="G962">
        <v>15</v>
      </c>
      <c r="H962" t="s">
        <v>1482</v>
      </c>
      <c r="I962">
        <v>1</v>
      </c>
      <c r="J962">
        <v>1</v>
      </c>
      <c r="K962">
        <v>1</v>
      </c>
      <c r="L962" t="s">
        <v>1483</v>
      </c>
      <c r="M962">
        <f>_xlfn.IFNA(VLOOKUP(L962,'Lookup Tables'!$A$2:$B$8,2,FALSE),"")</f>
        <v>4</v>
      </c>
      <c r="N962" t="s">
        <v>1487</v>
      </c>
      <c r="AB962" s="10">
        <f aca="true" t="shared" si="45" ref="AB962:AB1025">IF(AND(Z962="Decrease",AA962&lt;&gt;""),-AA962,IF(AND(ISBLANK(AA962),OR(N962="No",N962="Not Sure",Z962="No change")),0,IF(ISBLANK(AA962),"",AA962)))</f>
        <v>0</v>
      </c>
      <c r="AC962" s="10" t="str">
        <f aca="true" t="shared" si="46" ref="AC962:AC1025">_xlfn.IFERROR(_XLFN.CONCAT(_xlfn.FLOOR.MATH(AB962,10)," - ",_xlfn.FLOOR.MATH(AB962+10,10)-1,"%"),"")</f>
        <v>0 - 9%</v>
      </c>
      <c r="AE962" t="str">
        <f aca="true" t="shared" si="47" ref="AE962:AE1025">IF(ISBLANK(AD962),"",IF(Z962="Decrease",-AD962,AD962))</f>
        <v/>
      </c>
      <c r="AF962" t="s">
        <v>1228</v>
      </c>
      <c r="AL962" t="s">
        <v>1525</v>
      </c>
      <c r="AM962" t="s">
        <v>1228</v>
      </c>
      <c r="AN962" t="s">
        <v>1197</v>
      </c>
      <c r="AY962" t="s">
        <v>1487</v>
      </c>
      <c r="BA962" s="10">
        <v>21.69787971</v>
      </c>
      <c r="BB962">
        <v>0</v>
      </c>
    </row>
    <row r="963" spans="1:54" ht="15">
      <c r="A963">
        <v>11604915964</v>
      </c>
      <c r="B963" t="s">
        <v>1548</v>
      </c>
      <c r="C963" t="s">
        <v>1461</v>
      </c>
      <c r="E963" t="s">
        <v>1492</v>
      </c>
      <c r="F963" t="s">
        <v>117</v>
      </c>
      <c r="I963">
        <v>1</v>
      </c>
      <c r="J963">
        <v>0</v>
      </c>
      <c r="K963">
        <v>0</v>
      </c>
      <c r="L963" t="s">
        <v>1499</v>
      </c>
      <c r="M963">
        <f>_xlfn.IFNA(VLOOKUP(L963,'Lookup Tables'!$A$2:$B$8,2,FALSE),"")</f>
        <v>15</v>
      </c>
      <c r="N963" t="s">
        <v>1197</v>
      </c>
      <c r="AB963" s="10">
        <f t="shared" si="45"/>
        <v>0</v>
      </c>
      <c r="AC963" s="10" t="str">
        <f t="shared" si="46"/>
        <v>0 - 9%</v>
      </c>
      <c r="AE963" t="str">
        <f t="shared" si="47"/>
        <v/>
      </c>
      <c r="BA963" s="10">
        <v>22.4137931</v>
      </c>
      <c r="BB963">
        <v>0</v>
      </c>
    </row>
    <row r="964" spans="1:54" ht="15">
      <c r="A964">
        <v>11604916667</v>
      </c>
      <c r="B964" t="s">
        <v>1535</v>
      </c>
      <c r="C964" t="s">
        <v>1461</v>
      </c>
      <c r="E964" t="s">
        <v>1216</v>
      </c>
      <c r="F964" t="s">
        <v>122</v>
      </c>
      <c r="G964">
        <v>41</v>
      </c>
      <c r="H964" t="s">
        <v>1473</v>
      </c>
      <c r="I964">
        <v>9</v>
      </c>
      <c r="J964">
        <v>1</v>
      </c>
      <c r="K964">
        <v>0</v>
      </c>
      <c r="L964" t="s">
        <v>1488</v>
      </c>
      <c r="M964" t="str">
        <f>_xlfn.IFNA(VLOOKUP(L964,'Lookup Tables'!$A$2:$B$8,2,FALSE),"")</f>
        <v/>
      </c>
      <c r="N964" t="s">
        <v>1487</v>
      </c>
      <c r="AB964" s="10">
        <f t="shared" si="45"/>
        <v>0</v>
      </c>
      <c r="AC964" s="10" t="str">
        <f t="shared" si="46"/>
        <v>0 - 9%</v>
      </c>
      <c r="AE964" t="str">
        <f t="shared" si="47"/>
        <v/>
      </c>
      <c r="AF964" t="s">
        <v>1197</v>
      </c>
      <c r="AJ964" t="s">
        <v>1498</v>
      </c>
      <c r="AM964" t="s">
        <v>1197</v>
      </c>
      <c r="AN964" t="s">
        <v>1197</v>
      </c>
      <c r="AP964" t="s">
        <v>1495</v>
      </c>
      <c r="AQ964" t="s">
        <v>1496</v>
      </c>
      <c r="AS964" t="s">
        <v>1505</v>
      </c>
      <c r="AY964" t="s">
        <v>1487</v>
      </c>
      <c r="BA964" s="10">
        <v>29.16030534</v>
      </c>
      <c r="BB964">
        <v>0</v>
      </c>
    </row>
    <row r="965" spans="1:54" ht="15">
      <c r="A965">
        <v>11604930809</v>
      </c>
      <c r="B965" t="s">
        <v>1481</v>
      </c>
      <c r="C965" t="s">
        <v>1461</v>
      </c>
      <c r="E965" t="s">
        <v>1472</v>
      </c>
      <c r="F965" t="s">
        <v>117</v>
      </c>
      <c r="G965">
        <v>6</v>
      </c>
      <c r="H965" t="s">
        <v>1491</v>
      </c>
      <c r="I965">
        <v>4</v>
      </c>
      <c r="J965">
        <v>0</v>
      </c>
      <c r="K965">
        <v>0</v>
      </c>
      <c r="L965" t="s">
        <v>1499</v>
      </c>
      <c r="M965">
        <f>_xlfn.IFNA(VLOOKUP(L965,'Lookup Tables'!$A$2:$B$8,2,FALSE),"")</f>
        <v>15</v>
      </c>
      <c r="N965" t="s">
        <v>1487</v>
      </c>
      <c r="AB965" s="10">
        <f t="shared" si="45"/>
        <v>0</v>
      </c>
      <c r="AC965" s="10" t="str">
        <f t="shared" si="46"/>
        <v>0 - 9%</v>
      </c>
      <c r="AE965" t="str">
        <f t="shared" si="47"/>
        <v/>
      </c>
      <c r="AF965" t="s">
        <v>1228</v>
      </c>
      <c r="AI965" t="s">
        <v>1500</v>
      </c>
      <c r="AM965" t="s">
        <v>1197</v>
      </c>
      <c r="AN965" t="s">
        <v>1197</v>
      </c>
      <c r="AY965" t="s">
        <v>1487</v>
      </c>
      <c r="BA965" s="10">
        <v>8.628841608</v>
      </c>
      <c r="BB965">
        <v>0</v>
      </c>
    </row>
    <row r="966" spans="1:54" ht="15">
      <c r="A966">
        <v>11604937183</v>
      </c>
      <c r="B966" t="s">
        <v>1521</v>
      </c>
      <c r="C966" t="s">
        <v>1461</v>
      </c>
      <c r="E966" t="s">
        <v>1216</v>
      </c>
      <c r="F966" t="s">
        <v>117</v>
      </c>
      <c r="G966">
        <v>10</v>
      </c>
      <c r="H966" t="s">
        <v>1491</v>
      </c>
      <c r="I966">
        <v>0</v>
      </c>
      <c r="J966">
        <v>1</v>
      </c>
      <c r="K966">
        <v>0</v>
      </c>
      <c r="L966" t="s">
        <v>1488</v>
      </c>
      <c r="M966" t="str">
        <f>_xlfn.IFNA(VLOOKUP(L966,'Lookup Tables'!$A$2:$B$8,2,FALSE),"")</f>
        <v/>
      </c>
      <c r="N966" t="s">
        <v>1487</v>
      </c>
      <c r="AB966" s="10">
        <f t="shared" si="45"/>
        <v>0</v>
      </c>
      <c r="AC966" s="10" t="str">
        <f t="shared" si="46"/>
        <v>0 - 9%</v>
      </c>
      <c r="AE966" t="str">
        <f t="shared" si="47"/>
        <v/>
      </c>
      <c r="AF966" t="s">
        <v>1228</v>
      </c>
      <c r="AH966" t="s">
        <v>1489</v>
      </c>
      <c r="AM966" t="s">
        <v>1197</v>
      </c>
      <c r="AN966" t="s">
        <v>1197</v>
      </c>
      <c r="AR966" t="s">
        <v>1479</v>
      </c>
      <c r="AT966" t="s">
        <v>1510</v>
      </c>
      <c r="AU966" t="s">
        <v>1518</v>
      </c>
      <c r="AV966" t="s">
        <v>1480</v>
      </c>
      <c r="BA966" s="10">
        <v>50.28935185</v>
      </c>
      <c r="BB966">
        <v>0</v>
      </c>
    </row>
    <row r="967" spans="1:54" ht="15">
      <c r="A967">
        <v>11604948952</v>
      </c>
      <c r="B967" t="s">
        <v>1559</v>
      </c>
      <c r="C967" t="s">
        <v>1517</v>
      </c>
      <c r="E967" t="s">
        <v>1472</v>
      </c>
      <c r="F967" t="s">
        <v>117</v>
      </c>
      <c r="G967">
        <v>25</v>
      </c>
      <c r="H967" t="s">
        <v>1463</v>
      </c>
      <c r="I967">
        <v>3</v>
      </c>
      <c r="J967">
        <v>0</v>
      </c>
      <c r="K967">
        <v>0</v>
      </c>
      <c r="L967" t="s">
        <v>1488</v>
      </c>
      <c r="M967" t="str">
        <f>_xlfn.IFNA(VLOOKUP(L967,'Lookup Tables'!$A$2:$B$8,2,FALSE),"")</f>
        <v/>
      </c>
      <c r="N967" t="s">
        <v>1487</v>
      </c>
      <c r="AB967" s="10">
        <f t="shared" si="45"/>
        <v>0</v>
      </c>
      <c r="AC967" s="10" t="str">
        <f t="shared" si="46"/>
        <v>0 - 9%</v>
      </c>
      <c r="AE967" t="str">
        <f t="shared" si="47"/>
        <v/>
      </c>
      <c r="AF967" t="s">
        <v>1228</v>
      </c>
      <c r="AH967" t="s">
        <v>1489</v>
      </c>
      <c r="AM967" t="s">
        <v>1502</v>
      </c>
      <c r="AN967" t="s">
        <v>1487</v>
      </c>
      <c r="AT967" t="s">
        <v>1510</v>
      </c>
      <c r="AU967" t="s">
        <v>1518</v>
      </c>
      <c r="AV967" t="s">
        <v>1480</v>
      </c>
      <c r="BA967" s="10">
        <v>42.769231</v>
      </c>
      <c r="BB967">
        <v>0</v>
      </c>
    </row>
    <row r="968" spans="1:54" ht="15">
      <c r="A968">
        <v>11604970051</v>
      </c>
      <c r="B968" t="s">
        <v>1559</v>
      </c>
      <c r="C968" t="s">
        <v>1461</v>
      </c>
      <c r="E968" t="s">
        <v>1472</v>
      </c>
      <c r="F968" t="s">
        <v>129</v>
      </c>
      <c r="G968">
        <v>4</v>
      </c>
      <c r="H968" t="s">
        <v>1491</v>
      </c>
      <c r="I968">
        <v>0</v>
      </c>
      <c r="J968">
        <v>2</v>
      </c>
      <c r="K968">
        <v>1</v>
      </c>
      <c r="L968" t="s">
        <v>1499</v>
      </c>
      <c r="M968">
        <f>_xlfn.IFNA(VLOOKUP(L968,'Lookup Tables'!$A$2:$B$8,2,FALSE),"")</f>
        <v>15</v>
      </c>
      <c r="N968" t="s">
        <v>1487</v>
      </c>
      <c r="AB968" s="10">
        <f t="shared" si="45"/>
        <v>0</v>
      </c>
      <c r="AC968" s="10" t="str">
        <f t="shared" si="46"/>
        <v>0 - 9%</v>
      </c>
      <c r="AE968" t="str">
        <f t="shared" si="47"/>
        <v/>
      </c>
      <c r="BA968" s="10">
        <v>26.02739726</v>
      </c>
      <c r="BB968">
        <v>0</v>
      </c>
    </row>
    <row r="969" spans="1:54" ht="15">
      <c r="A969">
        <v>11604973707</v>
      </c>
      <c r="B969" t="s">
        <v>1481</v>
      </c>
      <c r="C969" t="s">
        <v>1461</v>
      </c>
      <c r="E969" t="s">
        <v>1472</v>
      </c>
      <c r="F969" t="s">
        <v>117</v>
      </c>
      <c r="G969">
        <v>10</v>
      </c>
      <c r="H969" t="s">
        <v>1491</v>
      </c>
      <c r="I969">
        <v>3</v>
      </c>
      <c r="J969">
        <v>1</v>
      </c>
      <c r="K969">
        <v>0</v>
      </c>
      <c r="L969" t="s">
        <v>1483</v>
      </c>
      <c r="M969">
        <f>_xlfn.IFNA(VLOOKUP(L969,'Lookup Tables'!$A$2:$B$8,2,FALSE),"")</f>
        <v>4</v>
      </c>
      <c r="N969" t="s">
        <v>1228</v>
      </c>
      <c r="O969" t="s">
        <v>1475</v>
      </c>
      <c r="P969" t="s">
        <v>1465</v>
      </c>
      <c r="Q969" t="s">
        <v>1466</v>
      </c>
      <c r="R969" t="s">
        <v>1501</v>
      </c>
      <c r="S969" t="s">
        <v>1476</v>
      </c>
      <c r="V969" t="s">
        <v>1469</v>
      </c>
      <c r="Z969" t="s">
        <v>1470</v>
      </c>
      <c r="AA969">
        <v>9</v>
      </c>
      <c r="AB969" s="10">
        <f t="shared" si="45"/>
        <v>9</v>
      </c>
      <c r="AC969" s="10" t="str">
        <f t="shared" si="46"/>
        <v>0 - 9%</v>
      </c>
      <c r="AD969">
        <v>5000</v>
      </c>
      <c r="AE969">
        <f t="shared" si="47"/>
        <v>5000</v>
      </c>
      <c r="AF969" t="s">
        <v>1228</v>
      </c>
      <c r="AH969" t="s">
        <v>1489</v>
      </c>
      <c r="AM969" t="s">
        <v>1197</v>
      </c>
      <c r="AN969" t="s">
        <v>1197</v>
      </c>
      <c r="AY969" t="s">
        <v>1487</v>
      </c>
      <c r="BA969" s="10">
        <v>32.46795925</v>
      </c>
      <c r="BB969">
        <v>0</v>
      </c>
    </row>
    <row r="970" spans="1:54" ht="15">
      <c r="A970">
        <v>11604979186</v>
      </c>
      <c r="B970" t="s">
        <v>1471</v>
      </c>
      <c r="C970" t="s">
        <v>1504</v>
      </c>
      <c r="E970" t="s">
        <v>1472</v>
      </c>
      <c r="F970" t="s">
        <v>122</v>
      </c>
      <c r="G970">
        <v>4</v>
      </c>
      <c r="H970" t="s">
        <v>1491</v>
      </c>
      <c r="I970">
        <v>8</v>
      </c>
      <c r="J970">
        <v>0</v>
      </c>
      <c r="K970">
        <v>0</v>
      </c>
      <c r="L970" t="s">
        <v>1499</v>
      </c>
      <c r="M970">
        <f>_xlfn.IFNA(VLOOKUP(L970,'Lookup Tables'!$A$2:$B$8,2,FALSE),"")</f>
        <v>15</v>
      </c>
      <c r="N970" t="s">
        <v>1228</v>
      </c>
      <c r="Y970" t="s">
        <v>1484</v>
      </c>
      <c r="Z970" t="s">
        <v>1477</v>
      </c>
      <c r="AA970">
        <v>1</v>
      </c>
      <c r="AB970" s="10">
        <f t="shared" si="45"/>
        <v>-1</v>
      </c>
      <c r="AC970" s="10" t="str">
        <f t="shared" si="46"/>
        <v>-10 - -1%</v>
      </c>
      <c r="AD970">
        <v>721.19</v>
      </c>
      <c r="AE970">
        <f t="shared" si="47"/>
        <v>-721.19</v>
      </c>
      <c r="AF970" t="s">
        <v>1197</v>
      </c>
      <c r="AJ970" t="s">
        <v>1498</v>
      </c>
      <c r="AM970" t="s">
        <v>1197</v>
      </c>
      <c r="AN970" t="s">
        <v>1228</v>
      </c>
      <c r="AO970" t="s">
        <v>1516</v>
      </c>
      <c r="AZ970" t="s">
        <v>1495</v>
      </c>
      <c r="BB970">
        <v>0</v>
      </c>
    </row>
    <row r="971" spans="1:54" ht="15">
      <c r="A971">
        <v>11604980201</v>
      </c>
      <c r="B971" t="s">
        <v>1559</v>
      </c>
      <c r="C971" t="s">
        <v>1461</v>
      </c>
      <c r="E971" t="s">
        <v>1472</v>
      </c>
      <c r="F971" t="s">
        <v>129</v>
      </c>
      <c r="I971">
        <v>0</v>
      </c>
      <c r="J971">
        <v>1</v>
      </c>
      <c r="K971">
        <v>1</v>
      </c>
      <c r="L971" t="s">
        <v>1488</v>
      </c>
      <c r="M971" t="str">
        <f>_xlfn.IFNA(VLOOKUP(L971,'Lookup Tables'!$A$2:$B$8,2,FALSE),"")</f>
        <v/>
      </c>
      <c r="N971" t="s">
        <v>1228</v>
      </c>
      <c r="R971" t="s">
        <v>1501</v>
      </c>
      <c r="U971" t="s">
        <v>1468</v>
      </c>
      <c r="V971" t="s">
        <v>1469</v>
      </c>
      <c r="Y971" t="s">
        <v>1553</v>
      </c>
      <c r="Z971" t="s">
        <v>1477</v>
      </c>
      <c r="AA971">
        <v>50</v>
      </c>
      <c r="AB971" s="10">
        <f t="shared" si="45"/>
        <v>-50</v>
      </c>
      <c r="AC971" s="10" t="str">
        <f t="shared" si="46"/>
        <v>-50 - -41%</v>
      </c>
      <c r="AE971" t="str">
        <f t="shared" si="47"/>
        <v/>
      </c>
      <c r="AF971" t="s">
        <v>1228</v>
      </c>
      <c r="AL971" t="s">
        <v>1655</v>
      </c>
      <c r="AM971" t="s">
        <v>1197</v>
      </c>
      <c r="AN971" t="s">
        <v>1197</v>
      </c>
      <c r="AQ971" t="s">
        <v>1496</v>
      </c>
      <c r="AR971" t="s">
        <v>1479</v>
      </c>
      <c r="BA971" s="10">
        <v>8.917397</v>
      </c>
      <c r="BB971">
        <v>0</v>
      </c>
    </row>
    <row r="972" spans="1:54" ht="15">
      <c r="A972">
        <v>11605009531</v>
      </c>
      <c r="B972" t="s">
        <v>1513</v>
      </c>
      <c r="C972" t="s">
        <v>1461</v>
      </c>
      <c r="E972" t="s">
        <v>1472</v>
      </c>
      <c r="F972" t="s">
        <v>117</v>
      </c>
      <c r="G972">
        <v>2</v>
      </c>
      <c r="H972" t="s">
        <v>1491</v>
      </c>
      <c r="L972" t="s">
        <v>1488</v>
      </c>
      <c r="M972" t="str">
        <f>_xlfn.IFNA(VLOOKUP(L972,'Lookup Tables'!$A$2:$B$8,2,FALSE),"")</f>
        <v/>
      </c>
      <c r="N972" t="s">
        <v>1228</v>
      </c>
      <c r="Q972" t="s">
        <v>1466</v>
      </c>
      <c r="R972" t="s">
        <v>1501</v>
      </c>
      <c r="S972" t="s">
        <v>1476</v>
      </c>
      <c r="T972" t="s">
        <v>1467</v>
      </c>
      <c r="U972" t="s">
        <v>1468</v>
      </c>
      <c r="Z972" t="s">
        <v>1477</v>
      </c>
      <c r="AA972">
        <v>90</v>
      </c>
      <c r="AB972" s="10">
        <f t="shared" si="45"/>
        <v>-90</v>
      </c>
      <c r="AC972" s="10" t="str">
        <f t="shared" si="46"/>
        <v>-90 - -81%</v>
      </c>
      <c r="AE972" t="str">
        <f t="shared" si="47"/>
        <v/>
      </c>
      <c r="AF972" t="s">
        <v>1197</v>
      </c>
      <c r="AJ972" t="s">
        <v>1498</v>
      </c>
      <c r="AM972" t="s">
        <v>1502</v>
      </c>
      <c r="AN972" t="s">
        <v>1197</v>
      </c>
      <c r="AR972" t="s">
        <v>1479</v>
      </c>
      <c r="AT972" t="s">
        <v>1510</v>
      </c>
      <c r="AW972" t="s">
        <v>1511</v>
      </c>
      <c r="AZ972" t="s">
        <v>1627</v>
      </c>
      <c r="BA972" s="10">
        <v>59.23633</v>
      </c>
      <c r="BB972">
        <v>0</v>
      </c>
    </row>
    <row r="973" spans="1:54" ht="15">
      <c r="A973">
        <v>11605040914</v>
      </c>
      <c r="B973" t="s">
        <v>1559</v>
      </c>
      <c r="C973" t="s">
        <v>1336</v>
      </c>
      <c r="E973" t="s">
        <v>1216</v>
      </c>
      <c r="F973" t="s">
        <v>129</v>
      </c>
      <c r="I973">
        <v>1</v>
      </c>
      <c r="J973">
        <v>0</v>
      </c>
      <c r="K973">
        <v>0</v>
      </c>
      <c r="L973" t="s">
        <v>1499</v>
      </c>
      <c r="M973">
        <f>_xlfn.IFNA(VLOOKUP(L973,'Lookup Tables'!$A$2:$B$8,2,FALSE),"")</f>
        <v>15</v>
      </c>
      <c r="N973" t="s">
        <v>1197</v>
      </c>
      <c r="AB973" s="10">
        <f t="shared" si="45"/>
        <v>0</v>
      </c>
      <c r="AC973" s="10" t="str">
        <f t="shared" si="46"/>
        <v>0 - 9%</v>
      </c>
      <c r="AE973" t="str">
        <f t="shared" si="47"/>
        <v/>
      </c>
      <c r="AF973" t="s">
        <v>1197</v>
      </c>
      <c r="AJ973" t="s">
        <v>1498</v>
      </c>
      <c r="AM973" t="s">
        <v>1502</v>
      </c>
      <c r="AN973" t="s">
        <v>1197</v>
      </c>
      <c r="AX973" t="s">
        <v>1656</v>
      </c>
      <c r="BA973" s="10">
        <v>34.98067593</v>
      </c>
      <c r="BB973">
        <v>0</v>
      </c>
    </row>
    <row r="974" spans="1:54" ht="15">
      <c r="A974">
        <v>11605102991</v>
      </c>
      <c r="B974" t="s">
        <v>1471</v>
      </c>
      <c r="C974" t="s">
        <v>1461</v>
      </c>
      <c r="E974" t="s">
        <v>1216</v>
      </c>
      <c r="F974" t="s">
        <v>117</v>
      </c>
      <c r="G974">
        <v>9</v>
      </c>
      <c r="H974" t="s">
        <v>1491</v>
      </c>
      <c r="I974">
        <v>3</v>
      </c>
      <c r="J974">
        <v>2</v>
      </c>
      <c r="K974">
        <v>0</v>
      </c>
      <c r="L974" t="s">
        <v>1499</v>
      </c>
      <c r="M974">
        <f>_xlfn.IFNA(VLOOKUP(L974,'Lookup Tables'!$A$2:$B$8,2,FALSE),"")</f>
        <v>15</v>
      </c>
      <c r="N974" t="s">
        <v>1487</v>
      </c>
      <c r="AB974" s="10">
        <f t="shared" si="45"/>
        <v>0</v>
      </c>
      <c r="AC974" s="10" t="str">
        <f t="shared" si="46"/>
        <v>0 - 9%</v>
      </c>
      <c r="AE974" t="str">
        <f t="shared" si="47"/>
        <v/>
      </c>
      <c r="AF974" t="s">
        <v>1228</v>
      </c>
      <c r="AH974" t="s">
        <v>1489</v>
      </c>
      <c r="AM974" t="s">
        <v>1197</v>
      </c>
      <c r="AN974" t="s">
        <v>1197</v>
      </c>
      <c r="AV974" t="s">
        <v>1480</v>
      </c>
      <c r="AY974" t="s">
        <v>1487</v>
      </c>
      <c r="BA974" s="10">
        <v>38.69346734</v>
      </c>
      <c r="BB974">
        <v>0</v>
      </c>
    </row>
    <row r="975" spans="1:54" ht="15">
      <c r="A975">
        <v>11605115667</v>
      </c>
      <c r="B975" t="s">
        <v>1471</v>
      </c>
      <c r="C975" t="s">
        <v>1461</v>
      </c>
      <c r="E975" t="s">
        <v>1216</v>
      </c>
      <c r="F975" t="s">
        <v>117</v>
      </c>
      <c r="G975">
        <v>13</v>
      </c>
      <c r="H975" t="s">
        <v>1482</v>
      </c>
      <c r="I975">
        <v>6</v>
      </c>
      <c r="J975">
        <v>2</v>
      </c>
      <c r="K975">
        <v>0</v>
      </c>
      <c r="L975" t="s">
        <v>1499</v>
      </c>
      <c r="M975">
        <f>_xlfn.IFNA(VLOOKUP(L975,'Lookup Tables'!$A$2:$B$8,2,FALSE),"")</f>
        <v>15</v>
      </c>
      <c r="N975" t="s">
        <v>1228</v>
      </c>
      <c r="U975" t="s">
        <v>1468</v>
      </c>
      <c r="Z975" t="s">
        <v>1477</v>
      </c>
      <c r="AA975">
        <v>12</v>
      </c>
      <c r="AB975" s="10">
        <f t="shared" si="45"/>
        <v>-12</v>
      </c>
      <c r="AC975" s="10" t="str">
        <f t="shared" si="46"/>
        <v>-20 - -11%</v>
      </c>
      <c r="AD975">
        <v>4500</v>
      </c>
      <c r="AE975">
        <f t="shared" si="47"/>
        <v>-4500</v>
      </c>
      <c r="AF975" t="s">
        <v>1228</v>
      </c>
      <c r="AH975" t="s">
        <v>1489</v>
      </c>
      <c r="AM975" t="s">
        <v>1197</v>
      </c>
      <c r="AN975" t="s">
        <v>1197</v>
      </c>
      <c r="AY975" t="s">
        <v>1487</v>
      </c>
      <c r="BA975" s="10">
        <v>20.10228167</v>
      </c>
      <c r="BB975">
        <v>0</v>
      </c>
    </row>
    <row r="976" spans="1:54" ht="15">
      <c r="A976">
        <v>11605128031</v>
      </c>
      <c r="B976" t="s">
        <v>1514</v>
      </c>
      <c r="C976" t="s">
        <v>1336</v>
      </c>
      <c r="E976" t="s">
        <v>1216</v>
      </c>
      <c r="F976" t="s">
        <v>117</v>
      </c>
      <c r="G976">
        <v>10</v>
      </c>
      <c r="H976" t="s">
        <v>1491</v>
      </c>
      <c r="I976">
        <v>1</v>
      </c>
      <c r="J976">
        <v>3</v>
      </c>
      <c r="K976">
        <v>1</v>
      </c>
      <c r="L976" t="s">
        <v>1488</v>
      </c>
      <c r="M976" t="str">
        <f>_xlfn.IFNA(VLOOKUP(L976,'Lookup Tables'!$A$2:$B$8,2,FALSE),"")</f>
        <v/>
      </c>
      <c r="N976" t="s">
        <v>1197</v>
      </c>
      <c r="AB976" s="10">
        <f t="shared" si="45"/>
        <v>0</v>
      </c>
      <c r="AC976" s="10" t="str">
        <f t="shared" si="46"/>
        <v>0 - 9%</v>
      </c>
      <c r="AE976" t="str">
        <f t="shared" si="47"/>
        <v/>
      </c>
      <c r="AF976" t="s">
        <v>1228</v>
      </c>
      <c r="AG976" t="s">
        <v>1485</v>
      </c>
      <c r="AH976" t="s">
        <v>1489</v>
      </c>
      <c r="AM976" t="s">
        <v>1197</v>
      </c>
      <c r="AN976" t="s">
        <v>1197</v>
      </c>
      <c r="AP976" t="s">
        <v>1495</v>
      </c>
      <c r="AT976" t="s">
        <v>1510</v>
      </c>
      <c r="BA976" s="10">
        <v>31.5</v>
      </c>
      <c r="BB976">
        <v>0</v>
      </c>
    </row>
    <row r="977" spans="1:54" ht="15">
      <c r="A977">
        <v>11605129302</v>
      </c>
      <c r="B977" t="s">
        <v>1521</v>
      </c>
      <c r="C977" t="s">
        <v>1461</v>
      </c>
      <c r="E977" t="s">
        <v>1216</v>
      </c>
      <c r="F977" t="s">
        <v>129</v>
      </c>
      <c r="I977">
        <v>1</v>
      </c>
      <c r="J977">
        <v>0</v>
      </c>
      <c r="K977">
        <v>0</v>
      </c>
      <c r="L977" t="s">
        <v>1488</v>
      </c>
      <c r="M977" t="str">
        <f>_xlfn.IFNA(VLOOKUP(L977,'Lookup Tables'!$A$2:$B$8,2,FALSE),"")</f>
        <v/>
      </c>
      <c r="N977" t="s">
        <v>1228</v>
      </c>
      <c r="Q977" t="s">
        <v>1466</v>
      </c>
      <c r="V977" t="s">
        <v>1469</v>
      </c>
      <c r="Z977" t="s">
        <v>1523</v>
      </c>
      <c r="AA977">
        <v>0</v>
      </c>
      <c r="AB977" s="10">
        <f t="shared" si="45"/>
        <v>0</v>
      </c>
      <c r="AC977" s="10" t="str">
        <f t="shared" si="46"/>
        <v>0 - 9%</v>
      </c>
      <c r="AD977">
        <v>0</v>
      </c>
      <c r="AE977">
        <f t="shared" si="47"/>
        <v>0</v>
      </c>
      <c r="AF977" t="s">
        <v>1197</v>
      </c>
      <c r="AJ977" t="s">
        <v>1498</v>
      </c>
      <c r="AM977" t="s">
        <v>1502</v>
      </c>
      <c r="AN977" t="s">
        <v>1197</v>
      </c>
      <c r="AQ977" t="s">
        <v>1496</v>
      </c>
      <c r="AR977" t="s">
        <v>1479</v>
      </c>
      <c r="AS977" t="s">
        <v>1505</v>
      </c>
      <c r="AT977" t="s">
        <v>1510</v>
      </c>
      <c r="AU977" t="s">
        <v>1518</v>
      </c>
      <c r="AV977" t="s">
        <v>1480</v>
      </c>
      <c r="AW977" t="s">
        <v>1511</v>
      </c>
      <c r="AX977" t="s">
        <v>1512</v>
      </c>
      <c r="BA977" s="10">
        <v>44.23076923</v>
      </c>
      <c r="BB977">
        <v>0</v>
      </c>
    </row>
    <row r="978" spans="1:54" ht="15">
      <c r="A978">
        <v>11605163229</v>
      </c>
      <c r="B978" t="s">
        <v>1521</v>
      </c>
      <c r="C978" t="s">
        <v>1336</v>
      </c>
      <c r="E978" t="s">
        <v>1492</v>
      </c>
      <c r="F978" t="s">
        <v>117</v>
      </c>
      <c r="G978">
        <v>4</v>
      </c>
      <c r="H978" t="s">
        <v>1491</v>
      </c>
      <c r="I978">
        <v>0</v>
      </c>
      <c r="J978">
        <v>12</v>
      </c>
      <c r="K978">
        <v>1</v>
      </c>
      <c r="L978" t="s">
        <v>1474</v>
      </c>
      <c r="M978">
        <f>_xlfn.IFNA(VLOOKUP(L978,'Lookup Tables'!$A$2:$B$8,2,FALSE),"")</f>
        <v>9</v>
      </c>
      <c r="N978" t="s">
        <v>1228</v>
      </c>
      <c r="W978" t="s">
        <v>1503</v>
      </c>
      <c r="Z978" t="s">
        <v>1477</v>
      </c>
      <c r="AA978">
        <v>35</v>
      </c>
      <c r="AB978" s="10">
        <f t="shared" si="45"/>
        <v>-35</v>
      </c>
      <c r="AC978" s="10" t="str">
        <f t="shared" si="46"/>
        <v>-40 - -31%</v>
      </c>
      <c r="AE978" t="str">
        <f t="shared" si="47"/>
        <v/>
      </c>
      <c r="AK978" t="s">
        <v>1478</v>
      </c>
      <c r="AM978" t="s">
        <v>1197</v>
      </c>
      <c r="AN978" t="s">
        <v>1228</v>
      </c>
      <c r="AO978" t="s">
        <v>1516</v>
      </c>
      <c r="AP978" t="s">
        <v>1495</v>
      </c>
      <c r="AY978" t="s">
        <v>1487</v>
      </c>
      <c r="BA978" s="10">
        <v>22.17391304</v>
      </c>
      <c r="BB978">
        <v>0</v>
      </c>
    </row>
    <row r="979" spans="1:54" ht="15">
      <c r="A979">
        <v>11605190935</v>
      </c>
      <c r="B979" t="s">
        <v>1559</v>
      </c>
      <c r="C979" t="s">
        <v>1461</v>
      </c>
      <c r="E979" t="s">
        <v>1216</v>
      </c>
      <c r="F979" t="s">
        <v>117</v>
      </c>
      <c r="G979">
        <v>60</v>
      </c>
      <c r="H979" t="s">
        <v>1571</v>
      </c>
      <c r="I979">
        <v>4</v>
      </c>
      <c r="J979">
        <v>0</v>
      </c>
      <c r="K979">
        <v>0</v>
      </c>
      <c r="L979" t="s">
        <v>1488</v>
      </c>
      <c r="M979" t="str">
        <f>_xlfn.IFNA(VLOOKUP(L979,'Lookup Tables'!$A$2:$B$8,2,FALSE),"")</f>
        <v/>
      </c>
      <c r="N979" t="s">
        <v>1228</v>
      </c>
      <c r="O979" t="s">
        <v>1475</v>
      </c>
      <c r="Q979" t="s">
        <v>1466</v>
      </c>
      <c r="R979" t="s">
        <v>1501</v>
      </c>
      <c r="S979" t="s">
        <v>1476</v>
      </c>
      <c r="Z979" t="s">
        <v>1470</v>
      </c>
      <c r="AB979" s="10" t="str">
        <f t="shared" si="45"/>
        <v/>
      </c>
      <c r="AC979" s="10" t="str">
        <f t="shared" si="46"/>
        <v/>
      </c>
      <c r="AD979">
        <v>11363.73</v>
      </c>
      <c r="AE979">
        <f t="shared" si="47"/>
        <v>11363.73</v>
      </c>
      <c r="AK979" t="s">
        <v>1478</v>
      </c>
      <c r="AM979" t="s">
        <v>1197</v>
      </c>
      <c r="AN979" t="s">
        <v>1197</v>
      </c>
      <c r="AY979" t="s">
        <v>1487</v>
      </c>
      <c r="BA979" s="10">
        <v>17.25518748</v>
      </c>
      <c r="BB979">
        <v>0</v>
      </c>
    </row>
    <row r="980" spans="1:54" ht="15">
      <c r="A980">
        <v>11605194107</v>
      </c>
      <c r="B980" t="s">
        <v>1521</v>
      </c>
      <c r="C980" t="s">
        <v>1461</v>
      </c>
      <c r="E980" t="s">
        <v>1472</v>
      </c>
      <c r="F980" t="s">
        <v>117</v>
      </c>
      <c r="G980">
        <v>0</v>
      </c>
      <c r="H980" t="s">
        <v>1497</v>
      </c>
      <c r="I980">
        <v>1</v>
      </c>
      <c r="J980">
        <v>5</v>
      </c>
      <c r="K980">
        <v>0</v>
      </c>
      <c r="L980" t="s">
        <v>1499</v>
      </c>
      <c r="M980">
        <f>_xlfn.IFNA(VLOOKUP(L980,'Lookup Tables'!$A$2:$B$8,2,FALSE),"")</f>
        <v>15</v>
      </c>
      <c r="N980" t="s">
        <v>1197</v>
      </c>
      <c r="AB980" s="10">
        <f t="shared" si="45"/>
        <v>0</v>
      </c>
      <c r="AC980" s="10" t="str">
        <f t="shared" si="46"/>
        <v>0 - 9%</v>
      </c>
      <c r="AE980" t="str">
        <f t="shared" si="47"/>
        <v/>
      </c>
      <c r="AF980" t="s">
        <v>1228</v>
      </c>
      <c r="AH980" t="s">
        <v>1489</v>
      </c>
      <c r="AM980" t="s">
        <v>1197</v>
      </c>
      <c r="AN980" t="s">
        <v>1197</v>
      </c>
      <c r="AY980" t="s">
        <v>1487</v>
      </c>
      <c r="BA980" s="10">
        <v>35.87549687</v>
      </c>
      <c r="BB980">
        <v>0</v>
      </c>
    </row>
    <row r="981" spans="1:54" ht="15">
      <c r="A981">
        <v>11605200426</v>
      </c>
      <c r="B981" t="s">
        <v>1471</v>
      </c>
      <c r="C981" t="s">
        <v>1461</v>
      </c>
      <c r="E981" t="s">
        <v>1216</v>
      </c>
      <c r="F981" t="s">
        <v>122</v>
      </c>
      <c r="L981" t="s">
        <v>1488</v>
      </c>
      <c r="M981" t="str">
        <f>_xlfn.IFNA(VLOOKUP(L981,'Lookup Tables'!$A$2:$B$8,2,FALSE),"")</f>
        <v/>
      </c>
      <c r="N981" t="s">
        <v>1197</v>
      </c>
      <c r="AB981" s="10">
        <f t="shared" si="45"/>
        <v>0</v>
      </c>
      <c r="AC981" s="10" t="str">
        <f t="shared" si="46"/>
        <v>0 - 9%</v>
      </c>
      <c r="AE981" t="str">
        <f t="shared" si="47"/>
        <v/>
      </c>
      <c r="AF981" t="s">
        <v>1228</v>
      </c>
      <c r="AH981" t="s">
        <v>1489</v>
      </c>
      <c r="AM981" t="s">
        <v>1197</v>
      </c>
      <c r="AN981" t="s">
        <v>1197</v>
      </c>
      <c r="AO981" t="s">
        <v>1495</v>
      </c>
      <c r="AP981" t="s">
        <v>1495</v>
      </c>
      <c r="AY981" t="s">
        <v>1487</v>
      </c>
      <c r="BA981" s="10">
        <v>17.95195954</v>
      </c>
      <c r="BB981">
        <v>0</v>
      </c>
    </row>
    <row r="982" spans="1:54" ht="15">
      <c r="A982">
        <v>11605215983</v>
      </c>
      <c r="B982" t="s">
        <v>1570</v>
      </c>
      <c r="C982" t="s">
        <v>1461</v>
      </c>
      <c r="E982" t="s">
        <v>1216</v>
      </c>
      <c r="F982" t="s">
        <v>144</v>
      </c>
      <c r="G982">
        <v>30</v>
      </c>
      <c r="H982" t="s">
        <v>1463</v>
      </c>
      <c r="I982">
        <v>20</v>
      </c>
      <c r="J982">
        <v>0</v>
      </c>
      <c r="K982">
        <v>0</v>
      </c>
      <c r="L982" t="s">
        <v>1488</v>
      </c>
      <c r="M982" t="str">
        <f>_xlfn.IFNA(VLOOKUP(L982,'Lookup Tables'!$A$2:$B$8,2,FALSE),"")</f>
        <v/>
      </c>
      <c r="N982" t="s">
        <v>1228</v>
      </c>
      <c r="P982" t="s">
        <v>1465</v>
      </c>
      <c r="Q982" t="s">
        <v>1466</v>
      </c>
      <c r="R982" t="s">
        <v>1501</v>
      </c>
      <c r="U982" t="s">
        <v>1468</v>
      </c>
      <c r="Z982" t="s">
        <v>1477</v>
      </c>
      <c r="AA982">
        <v>6</v>
      </c>
      <c r="AB982" s="10">
        <f t="shared" si="45"/>
        <v>-6</v>
      </c>
      <c r="AC982" s="10" t="str">
        <f t="shared" si="46"/>
        <v>-10 - -1%</v>
      </c>
      <c r="AE982" t="str">
        <f t="shared" si="47"/>
        <v/>
      </c>
      <c r="AF982" t="s">
        <v>1228</v>
      </c>
      <c r="AL982" t="s">
        <v>1525</v>
      </c>
      <c r="AM982" t="s">
        <v>1197</v>
      </c>
      <c r="AN982" t="s">
        <v>1197</v>
      </c>
      <c r="AT982" t="s">
        <v>1510</v>
      </c>
      <c r="AY982" t="s">
        <v>1487</v>
      </c>
      <c r="BA982" s="10">
        <v>13.36051252</v>
      </c>
      <c r="BB982">
        <v>0</v>
      </c>
    </row>
    <row r="983" spans="1:54" ht="15">
      <c r="A983">
        <v>11605227741</v>
      </c>
      <c r="B983" t="s">
        <v>1471</v>
      </c>
      <c r="C983" t="s">
        <v>1461</v>
      </c>
      <c r="E983" t="s">
        <v>1216</v>
      </c>
      <c r="F983" t="s">
        <v>129</v>
      </c>
      <c r="G983">
        <v>12</v>
      </c>
      <c r="H983" t="s">
        <v>1482</v>
      </c>
      <c r="I983">
        <v>0</v>
      </c>
      <c r="J983">
        <v>1</v>
      </c>
      <c r="K983">
        <v>1</v>
      </c>
      <c r="L983" t="s">
        <v>1499</v>
      </c>
      <c r="M983">
        <f>_xlfn.IFNA(VLOOKUP(L983,'Lookup Tables'!$A$2:$B$8,2,FALSE),"")</f>
        <v>15</v>
      </c>
      <c r="N983" t="s">
        <v>1228</v>
      </c>
      <c r="X983" t="s">
        <v>1530</v>
      </c>
      <c r="Z983" t="s">
        <v>1477</v>
      </c>
      <c r="AA983">
        <v>1.4</v>
      </c>
      <c r="AB983" s="10">
        <f t="shared" si="45"/>
        <v>-1.4</v>
      </c>
      <c r="AC983" s="10" t="str">
        <f t="shared" si="46"/>
        <v>-10 - -1%</v>
      </c>
      <c r="AD983">
        <v>233</v>
      </c>
      <c r="AE983">
        <f t="shared" si="47"/>
        <v>-233</v>
      </c>
      <c r="AF983" t="s">
        <v>1228</v>
      </c>
      <c r="AH983" t="s">
        <v>1489</v>
      </c>
      <c r="AI983" t="s">
        <v>1500</v>
      </c>
      <c r="AM983" t="s">
        <v>1197</v>
      </c>
      <c r="AN983" t="s">
        <v>1197</v>
      </c>
      <c r="AP983" t="s">
        <v>1495</v>
      </c>
      <c r="AY983" t="s">
        <v>1487</v>
      </c>
      <c r="BA983" s="10">
        <v>6.05449</v>
      </c>
      <c r="BB983">
        <v>0</v>
      </c>
    </row>
    <row r="984" spans="1:54" ht="15">
      <c r="A984">
        <v>11605228590</v>
      </c>
      <c r="B984" t="s">
        <v>1521</v>
      </c>
      <c r="C984" t="s">
        <v>1461</v>
      </c>
      <c r="E984" t="s">
        <v>1216</v>
      </c>
      <c r="F984" t="s">
        <v>122</v>
      </c>
      <c r="G984">
        <v>25</v>
      </c>
      <c r="H984" t="s">
        <v>1463</v>
      </c>
      <c r="I984">
        <v>31</v>
      </c>
      <c r="J984">
        <v>4</v>
      </c>
      <c r="K984">
        <v>0</v>
      </c>
      <c r="L984" t="s">
        <v>1499</v>
      </c>
      <c r="M984">
        <f>_xlfn.IFNA(VLOOKUP(L984,'Lookup Tables'!$A$2:$B$8,2,FALSE),"")</f>
        <v>15</v>
      </c>
      <c r="N984" t="s">
        <v>1228</v>
      </c>
      <c r="U984" t="s">
        <v>1468</v>
      </c>
      <c r="Z984" t="s">
        <v>1470</v>
      </c>
      <c r="AB984" s="10" t="str">
        <f t="shared" si="45"/>
        <v/>
      </c>
      <c r="AC984" s="10" t="str">
        <f t="shared" si="46"/>
        <v/>
      </c>
      <c r="AD984">
        <v>132608</v>
      </c>
      <c r="AE984">
        <f t="shared" si="47"/>
        <v>132608</v>
      </c>
      <c r="AF984" t="s">
        <v>1197</v>
      </c>
      <c r="AJ984" t="s">
        <v>1498</v>
      </c>
      <c r="AM984" t="s">
        <v>1502</v>
      </c>
      <c r="AN984" t="s">
        <v>1197</v>
      </c>
      <c r="AT984" t="s">
        <v>1510</v>
      </c>
      <c r="BA984" s="10">
        <v>35.25525526</v>
      </c>
      <c r="BB984">
        <v>0</v>
      </c>
    </row>
    <row r="985" spans="1:54" ht="15">
      <c r="A985">
        <v>11605239017</v>
      </c>
      <c r="B985" t="s">
        <v>1567</v>
      </c>
      <c r="C985" t="s">
        <v>1461</v>
      </c>
      <c r="E985" t="s">
        <v>1472</v>
      </c>
      <c r="F985" t="s">
        <v>122</v>
      </c>
      <c r="G985">
        <v>10</v>
      </c>
      <c r="H985" t="s">
        <v>1491</v>
      </c>
      <c r="I985">
        <v>3</v>
      </c>
      <c r="J985">
        <v>0</v>
      </c>
      <c r="K985">
        <v>0</v>
      </c>
      <c r="L985" t="s">
        <v>1488</v>
      </c>
      <c r="M985" t="str">
        <f>_xlfn.IFNA(VLOOKUP(L985,'Lookup Tables'!$A$2:$B$8,2,FALSE),"")</f>
        <v/>
      </c>
      <c r="N985" t="s">
        <v>1487</v>
      </c>
      <c r="AB985" s="10">
        <f t="shared" si="45"/>
        <v>0</v>
      </c>
      <c r="AC985" s="10" t="str">
        <f t="shared" si="46"/>
        <v>0 - 9%</v>
      </c>
      <c r="AE985" t="str">
        <f t="shared" si="47"/>
        <v/>
      </c>
      <c r="AF985" t="s">
        <v>1228</v>
      </c>
      <c r="AH985" t="s">
        <v>1489</v>
      </c>
      <c r="AI985" t="s">
        <v>1500</v>
      </c>
      <c r="AM985" t="s">
        <v>1197</v>
      </c>
      <c r="AN985" t="s">
        <v>1197</v>
      </c>
      <c r="AP985" t="s">
        <v>1495</v>
      </c>
      <c r="AY985" t="s">
        <v>1487</v>
      </c>
      <c r="BA985" s="10">
        <v>16.2804878</v>
      </c>
      <c r="BB985">
        <v>0</v>
      </c>
    </row>
    <row r="986" spans="1:54" ht="15">
      <c r="A986">
        <v>11605245660</v>
      </c>
      <c r="B986" t="s">
        <v>1521</v>
      </c>
      <c r="C986" t="s">
        <v>1461</v>
      </c>
      <c r="E986" t="s">
        <v>1216</v>
      </c>
      <c r="F986" t="s">
        <v>117</v>
      </c>
      <c r="I986">
        <v>5</v>
      </c>
      <c r="J986">
        <v>0</v>
      </c>
      <c r="K986">
        <v>0</v>
      </c>
      <c r="L986" t="s">
        <v>1474</v>
      </c>
      <c r="M986">
        <f>_xlfn.IFNA(VLOOKUP(L986,'Lookup Tables'!$A$2:$B$8,2,FALSE),"")</f>
        <v>9</v>
      </c>
      <c r="N986" t="s">
        <v>1228</v>
      </c>
      <c r="Q986" t="s">
        <v>1466</v>
      </c>
      <c r="Y986" t="s">
        <v>1484</v>
      </c>
      <c r="Z986" t="s">
        <v>1477</v>
      </c>
      <c r="AB986" s="10" t="str">
        <f t="shared" si="45"/>
        <v/>
      </c>
      <c r="AC986" s="10" t="str">
        <f t="shared" si="46"/>
        <v/>
      </c>
      <c r="AE986" t="str">
        <f t="shared" si="47"/>
        <v/>
      </c>
      <c r="AF986" t="s">
        <v>1228</v>
      </c>
      <c r="AH986" t="s">
        <v>1489</v>
      </c>
      <c r="AM986" t="s">
        <v>1197</v>
      </c>
      <c r="AN986" t="s">
        <v>1197</v>
      </c>
      <c r="AZ986" t="s">
        <v>1495</v>
      </c>
      <c r="BA986" s="10">
        <v>20.87996912</v>
      </c>
      <c r="BB986">
        <v>0</v>
      </c>
    </row>
    <row r="987" spans="1:54" ht="15">
      <c r="A987">
        <v>11605252574</v>
      </c>
      <c r="B987" t="s">
        <v>1513</v>
      </c>
      <c r="C987" t="s">
        <v>1461</v>
      </c>
      <c r="E987" t="s">
        <v>1472</v>
      </c>
      <c r="F987" t="s">
        <v>129</v>
      </c>
      <c r="G987">
        <v>0</v>
      </c>
      <c r="H987" t="s">
        <v>1497</v>
      </c>
      <c r="I987">
        <v>1</v>
      </c>
      <c r="J987">
        <v>0</v>
      </c>
      <c r="K987">
        <v>0</v>
      </c>
      <c r="L987" t="s">
        <v>1483</v>
      </c>
      <c r="M987">
        <f>_xlfn.IFNA(VLOOKUP(L987,'Lookup Tables'!$A$2:$B$8,2,FALSE),"")</f>
        <v>4</v>
      </c>
      <c r="N987" t="s">
        <v>1228</v>
      </c>
      <c r="Y987" t="s">
        <v>1519</v>
      </c>
      <c r="Z987" t="s">
        <v>1477</v>
      </c>
      <c r="AA987">
        <v>10</v>
      </c>
      <c r="AB987" s="10">
        <f t="shared" si="45"/>
        <v>-10</v>
      </c>
      <c r="AC987" s="10" t="str">
        <f t="shared" si="46"/>
        <v>-10 - -1%</v>
      </c>
      <c r="AE987" t="str">
        <f t="shared" si="47"/>
        <v/>
      </c>
      <c r="AF987" t="s">
        <v>1197</v>
      </c>
      <c r="AJ987" t="s">
        <v>1498</v>
      </c>
      <c r="AM987" t="s">
        <v>1502</v>
      </c>
      <c r="AN987" t="s">
        <v>1197</v>
      </c>
      <c r="AS987" t="s">
        <v>1505</v>
      </c>
      <c r="BA987" s="10">
        <v>69.5405</v>
      </c>
      <c r="BB987">
        <v>0</v>
      </c>
    </row>
    <row r="988" spans="1:54" ht="15">
      <c r="A988">
        <v>11605254715</v>
      </c>
      <c r="B988" t="s">
        <v>1559</v>
      </c>
      <c r="C988" t="s">
        <v>1461</v>
      </c>
      <c r="E988" t="s">
        <v>1216</v>
      </c>
      <c r="F988" t="s">
        <v>144</v>
      </c>
      <c r="G988">
        <v>52</v>
      </c>
      <c r="H988" t="s">
        <v>1571</v>
      </c>
      <c r="I988">
        <v>7</v>
      </c>
      <c r="J988">
        <v>0</v>
      </c>
      <c r="K988">
        <v>0</v>
      </c>
      <c r="L988" t="s">
        <v>1499</v>
      </c>
      <c r="M988">
        <f>_xlfn.IFNA(VLOOKUP(L988,'Lookup Tables'!$A$2:$B$8,2,FALSE),"")</f>
        <v>15</v>
      </c>
      <c r="N988" t="s">
        <v>1197</v>
      </c>
      <c r="AB988" s="10">
        <f t="shared" si="45"/>
        <v>0</v>
      </c>
      <c r="AC988" s="10" t="str">
        <f t="shared" si="46"/>
        <v>0 - 9%</v>
      </c>
      <c r="AE988" t="str">
        <f t="shared" si="47"/>
        <v/>
      </c>
      <c r="AF988" t="s">
        <v>1228</v>
      </c>
      <c r="AG988" t="s">
        <v>1485</v>
      </c>
      <c r="AM988" t="s">
        <v>1197</v>
      </c>
      <c r="AN988" t="s">
        <v>1197</v>
      </c>
      <c r="AY988" t="s">
        <v>1487</v>
      </c>
      <c r="BA988" s="10">
        <v>21.69787971</v>
      </c>
      <c r="BB988">
        <v>0</v>
      </c>
    </row>
    <row r="989" spans="1:54" ht="15">
      <c r="A989">
        <v>11605269531</v>
      </c>
      <c r="B989" t="s">
        <v>1568</v>
      </c>
      <c r="C989" t="s">
        <v>1461</v>
      </c>
      <c r="E989" t="s">
        <v>1492</v>
      </c>
      <c r="F989" t="s">
        <v>122</v>
      </c>
      <c r="G989">
        <v>10</v>
      </c>
      <c r="H989" t="s">
        <v>1491</v>
      </c>
      <c r="I989">
        <v>3</v>
      </c>
      <c r="J989">
        <v>0</v>
      </c>
      <c r="K989">
        <v>0</v>
      </c>
      <c r="L989" t="s">
        <v>1488</v>
      </c>
      <c r="M989" t="str">
        <f>_xlfn.IFNA(VLOOKUP(L989,'Lookup Tables'!$A$2:$B$8,2,FALSE),"")</f>
        <v/>
      </c>
      <c r="N989" t="s">
        <v>1487</v>
      </c>
      <c r="AB989" s="10">
        <f t="shared" si="45"/>
        <v>0</v>
      </c>
      <c r="AC989" s="10" t="str">
        <f t="shared" si="46"/>
        <v>0 - 9%</v>
      </c>
      <c r="AE989" t="str">
        <f t="shared" si="47"/>
        <v/>
      </c>
      <c r="AF989" t="s">
        <v>1228</v>
      </c>
      <c r="AI989" t="s">
        <v>1500</v>
      </c>
      <c r="AM989" t="s">
        <v>1197</v>
      </c>
      <c r="AN989" t="s">
        <v>1197</v>
      </c>
      <c r="AY989" t="s">
        <v>1487</v>
      </c>
      <c r="BA989" s="10">
        <v>15.03783102</v>
      </c>
      <c r="BB989">
        <v>0</v>
      </c>
    </row>
    <row r="990" spans="1:54" ht="15">
      <c r="A990">
        <v>11605285227</v>
      </c>
      <c r="B990" t="s">
        <v>1548</v>
      </c>
      <c r="C990" t="s">
        <v>1504</v>
      </c>
      <c r="E990" t="s">
        <v>1472</v>
      </c>
      <c r="F990" t="s">
        <v>117</v>
      </c>
      <c r="I990">
        <v>0</v>
      </c>
      <c r="J990">
        <v>0</v>
      </c>
      <c r="K990">
        <v>1</v>
      </c>
      <c r="L990" t="s">
        <v>1483</v>
      </c>
      <c r="M990">
        <f>_xlfn.IFNA(VLOOKUP(L990,'Lookup Tables'!$A$2:$B$8,2,FALSE),"")</f>
        <v>4</v>
      </c>
      <c r="N990" t="s">
        <v>1228</v>
      </c>
      <c r="Q990" t="s">
        <v>1466</v>
      </c>
      <c r="U990" t="s">
        <v>1468</v>
      </c>
      <c r="V990" t="s">
        <v>1469</v>
      </c>
      <c r="Z990" t="s">
        <v>1477</v>
      </c>
      <c r="AA990">
        <v>20</v>
      </c>
      <c r="AB990" s="10">
        <f t="shared" si="45"/>
        <v>-20</v>
      </c>
      <c r="AC990" s="10" t="str">
        <f t="shared" si="46"/>
        <v>-20 - -11%</v>
      </c>
      <c r="AD990">
        <v>3600</v>
      </c>
      <c r="AE990">
        <f t="shared" si="47"/>
        <v>-3600</v>
      </c>
      <c r="AF990" t="s">
        <v>1228</v>
      </c>
      <c r="AG990" t="s">
        <v>1485</v>
      </c>
      <c r="AM990" t="s">
        <v>1228</v>
      </c>
      <c r="AN990" t="s">
        <v>1228</v>
      </c>
      <c r="AO990" t="s">
        <v>1516</v>
      </c>
      <c r="AY990" t="s">
        <v>1487</v>
      </c>
      <c r="BA990" s="10">
        <v>26.95652174</v>
      </c>
      <c r="BB990">
        <v>0</v>
      </c>
    </row>
    <row r="991" spans="1:54" ht="15">
      <c r="A991">
        <v>11605286222</v>
      </c>
      <c r="B991" t="s">
        <v>1521</v>
      </c>
      <c r="C991" t="s">
        <v>1461</v>
      </c>
      <c r="E991" t="s">
        <v>1472</v>
      </c>
      <c r="F991" t="s">
        <v>129</v>
      </c>
      <c r="G991">
        <v>100</v>
      </c>
      <c r="H991" t="s">
        <v>1544</v>
      </c>
      <c r="I991">
        <v>9</v>
      </c>
      <c r="J991">
        <v>5</v>
      </c>
      <c r="K991">
        <v>1</v>
      </c>
      <c r="L991" t="s">
        <v>1499</v>
      </c>
      <c r="M991">
        <f>_xlfn.IFNA(VLOOKUP(L991,'Lookup Tables'!$A$2:$B$8,2,FALSE),"")</f>
        <v>15</v>
      </c>
      <c r="N991" t="s">
        <v>1197</v>
      </c>
      <c r="AB991" s="10">
        <f t="shared" si="45"/>
        <v>0</v>
      </c>
      <c r="AC991" s="10" t="str">
        <f t="shared" si="46"/>
        <v>0 - 9%</v>
      </c>
      <c r="AE991" t="str">
        <f t="shared" si="47"/>
        <v/>
      </c>
      <c r="AL991" t="s">
        <v>1551</v>
      </c>
      <c r="AM991" t="s">
        <v>1197</v>
      </c>
      <c r="AN991" t="s">
        <v>1197</v>
      </c>
      <c r="AZ991" t="s">
        <v>1495</v>
      </c>
      <c r="BA991" s="10">
        <v>24.32762836</v>
      </c>
      <c r="BB991">
        <v>0</v>
      </c>
    </row>
    <row r="992" spans="1:54" ht="15">
      <c r="A992">
        <v>11605291013</v>
      </c>
      <c r="B992" t="s">
        <v>1521</v>
      </c>
      <c r="C992" t="s">
        <v>1461</v>
      </c>
      <c r="E992" t="s">
        <v>1472</v>
      </c>
      <c r="F992" t="s">
        <v>129</v>
      </c>
      <c r="I992">
        <v>0</v>
      </c>
      <c r="J992">
        <v>0</v>
      </c>
      <c r="K992">
        <v>1</v>
      </c>
      <c r="L992" t="s">
        <v>1474</v>
      </c>
      <c r="M992">
        <f>_xlfn.IFNA(VLOOKUP(L992,'Lookup Tables'!$A$2:$B$8,2,FALSE),"")</f>
        <v>9</v>
      </c>
      <c r="N992" t="s">
        <v>1197</v>
      </c>
      <c r="AB992" s="10">
        <f t="shared" si="45"/>
        <v>0</v>
      </c>
      <c r="AC992" s="10" t="str">
        <f t="shared" si="46"/>
        <v>0 - 9%</v>
      </c>
      <c r="AE992" t="str">
        <f t="shared" si="47"/>
        <v/>
      </c>
      <c r="AF992" t="s">
        <v>1197</v>
      </c>
      <c r="AJ992" t="s">
        <v>1498</v>
      </c>
      <c r="AM992" t="s">
        <v>1197</v>
      </c>
      <c r="AN992" t="s">
        <v>1228</v>
      </c>
      <c r="AO992" t="s">
        <v>1591</v>
      </c>
      <c r="AP992" t="s">
        <v>1495</v>
      </c>
      <c r="AY992" t="s">
        <v>1487</v>
      </c>
      <c r="BB992">
        <v>0</v>
      </c>
    </row>
    <row r="993" spans="1:54" ht="15">
      <c r="A993">
        <v>11605310786</v>
      </c>
      <c r="B993" t="s">
        <v>1548</v>
      </c>
      <c r="C993" t="s">
        <v>1461</v>
      </c>
      <c r="E993" t="s">
        <v>1216</v>
      </c>
      <c r="F993" t="s">
        <v>117</v>
      </c>
      <c r="G993">
        <v>2</v>
      </c>
      <c r="H993" t="s">
        <v>1491</v>
      </c>
      <c r="I993">
        <v>2</v>
      </c>
      <c r="J993">
        <v>1</v>
      </c>
      <c r="K993">
        <v>0</v>
      </c>
      <c r="L993" t="s">
        <v>1474</v>
      </c>
      <c r="M993">
        <f>_xlfn.IFNA(VLOOKUP(L993,'Lookup Tables'!$A$2:$B$8,2,FALSE),"")</f>
        <v>9</v>
      </c>
      <c r="N993" t="s">
        <v>1228</v>
      </c>
      <c r="O993" t="s">
        <v>1475</v>
      </c>
      <c r="P993" t="s">
        <v>1465</v>
      </c>
      <c r="Q993" t="s">
        <v>1466</v>
      </c>
      <c r="R993" t="s">
        <v>1501</v>
      </c>
      <c r="S993" t="s">
        <v>1476</v>
      </c>
      <c r="T993" t="s">
        <v>1467</v>
      </c>
      <c r="Z993" t="s">
        <v>1477</v>
      </c>
      <c r="AA993">
        <v>22</v>
      </c>
      <c r="AB993" s="10">
        <f t="shared" si="45"/>
        <v>-22</v>
      </c>
      <c r="AC993" s="10" t="str">
        <f t="shared" si="46"/>
        <v>-30 - -21%</v>
      </c>
      <c r="AD993">
        <v>741</v>
      </c>
      <c r="AE993">
        <f t="shared" si="47"/>
        <v>-741</v>
      </c>
      <c r="AF993" t="s">
        <v>1228</v>
      </c>
      <c r="AH993" t="s">
        <v>1489</v>
      </c>
      <c r="AM993" t="s">
        <v>1228</v>
      </c>
      <c r="AN993" t="s">
        <v>1197</v>
      </c>
      <c r="AP993" t="s">
        <v>1543</v>
      </c>
      <c r="AQ993" t="s">
        <v>1496</v>
      </c>
      <c r="AR993" t="s">
        <v>1479</v>
      </c>
      <c r="AS993" t="s">
        <v>1505</v>
      </c>
      <c r="AT993" t="s">
        <v>1510</v>
      </c>
      <c r="AU993" t="s">
        <v>1518</v>
      </c>
      <c r="AV993" t="s">
        <v>1480</v>
      </c>
      <c r="AW993" t="s">
        <v>1511</v>
      </c>
      <c r="AX993" t="s">
        <v>1512</v>
      </c>
      <c r="BA993" s="10">
        <v>25.86750789</v>
      </c>
      <c r="BB993">
        <v>0</v>
      </c>
    </row>
    <row r="994" spans="1:54" ht="15">
      <c r="A994">
        <v>11605314993</v>
      </c>
      <c r="B994" t="s">
        <v>1481</v>
      </c>
      <c r="C994" t="s">
        <v>1461</v>
      </c>
      <c r="E994" t="s">
        <v>1472</v>
      </c>
      <c r="F994" t="s">
        <v>117</v>
      </c>
      <c r="G994">
        <v>5</v>
      </c>
      <c r="H994" t="s">
        <v>1491</v>
      </c>
      <c r="I994">
        <v>1</v>
      </c>
      <c r="J994">
        <v>2</v>
      </c>
      <c r="K994">
        <v>0</v>
      </c>
      <c r="L994" t="s">
        <v>1474</v>
      </c>
      <c r="M994">
        <f>_xlfn.IFNA(VLOOKUP(L994,'Lookup Tables'!$A$2:$B$8,2,FALSE),"")</f>
        <v>9</v>
      </c>
      <c r="N994" t="s">
        <v>1228</v>
      </c>
      <c r="Q994" t="s">
        <v>1466</v>
      </c>
      <c r="S994" t="s">
        <v>1476</v>
      </c>
      <c r="U994" t="s">
        <v>1468</v>
      </c>
      <c r="Z994" t="s">
        <v>1477</v>
      </c>
      <c r="AA994">
        <v>0.4</v>
      </c>
      <c r="AB994" s="10">
        <f t="shared" si="45"/>
        <v>-0.4</v>
      </c>
      <c r="AC994" s="10" t="str">
        <f t="shared" si="46"/>
        <v>-10 - -1%</v>
      </c>
      <c r="AD994">
        <v>140.14</v>
      </c>
      <c r="AE994">
        <f t="shared" si="47"/>
        <v>-140.14</v>
      </c>
      <c r="AF994" t="s">
        <v>1228</v>
      </c>
      <c r="AI994" t="s">
        <v>1500</v>
      </c>
      <c r="AM994" t="s">
        <v>1197</v>
      </c>
      <c r="AN994" t="s">
        <v>1228</v>
      </c>
      <c r="AO994" t="s">
        <v>1558</v>
      </c>
      <c r="AP994" t="s">
        <v>1486</v>
      </c>
      <c r="AV994" t="s">
        <v>1480</v>
      </c>
      <c r="AY994" t="s">
        <v>1487</v>
      </c>
      <c r="BA994" s="10">
        <v>21.83283</v>
      </c>
      <c r="BB994">
        <v>0</v>
      </c>
    </row>
    <row r="995" spans="1:54" ht="15">
      <c r="A995">
        <v>11605317172</v>
      </c>
      <c r="B995" t="s">
        <v>1548</v>
      </c>
      <c r="C995" t="s">
        <v>1504</v>
      </c>
      <c r="E995" t="s">
        <v>1472</v>
      </c>
      <c r="F995" t="s">
        <v>117</v>
      </c>
      <c r="G995">
        <v>5</v>
      </c>
      <c r="H995" t="s">
        <v>1491</v>
      </c>
      <c r="I995">
        <v>0</v>
      </c>
      <c r="J995">
        <v>0</v>
      </c>
      <c r="K995">
        <v>1</v>
      </c>
      <c r="L995" t="s">
        <v>1474</v>
      </c>
      <c r="M995">
        <f>_xlfn.IFNA(VLOOKUP(L995,'Lookup Tables'!$A$2:$B$8,2,FALSE),"")</f>
        <v>9</v>
      </c>
      <c r="N995" t="s">
        <v>1228</v>
      </c>
      <c r="Q995" t="s">
        <v>1466</v>
      </c>
      <c r="S995" t="s">
        <v>1476</v>
      </c>
      <c r="Z995" t="s">
        <v>1477</v>
      </c>
      <c r="AA995">
        <v>15</v>
      </c>
      <c r="AB995" s="10">
        <f t="shared" si="45"/>
        <v>-15</v>
      </c>
      <c r="AC995" s="10" t="str">
        <f t="shared" si="46"/>
        <v>-20 - -11%</v>
      </c>
      <c r="AD995">
        <v>2800</v>
      </c>
      <c r="AE995">
        <f t="shared" si="47"/>
        <v>-2800</v>
      </c>
      <c r="AF995" t="s">
        <v>1228</v>
      </c>
      <c r="AG995" t="s">
        <v>1485</v>
      </c>
      <c r="AM995" t="s">
        <v>1197</v>
      </c>
      <c r="AN995" t="s">
        <v>1228</v>
      </c>
      <c r="AO995" t="s">
        <v>1516</v>
      </c>
      <c r="AY995" t="s">
        <v>1487</v>
      </c>
      <c r="BA995" s="10">
        <v>22.49275362</v>
      </c>
      <c r="BB995">
        <v>0</v>
      </c>
    </row>
    <row r="996" spans="1:54" ht="15">
      <c r="A996">
        <v>11605325856</v>
      </c>
      <c r="B996" t="s">
        <v>1490</v>
      </c>
      <c r="C996" t="s">
        <v>1461</v>
      </c>
      <c r="E996" t="s">
        <v>1472</v>
      </c>
      <c r="F996" t="s">
        <v>117</v>
      </c>
      <c r="G996">
        <v>9</v>
      </c>
      <c r="H996" t="s">
        <v>1491</v>
      </c>
      <c r="I996">
        <v>2</v>
      </c>
      <c r="J996">
        <v>0</v>
      </c>
      <c r="K996">
        <v>0</v>
      </c>
      <c r="L996" t="s">
        <v>1499</v>
      </c>
      <c r="M996">
        <f>_xlfn.IFNA(VLOOKUP(L996,'Lookup Tables'!$A$2:$B$8,2,FALSE),"")</f>
        <v>15</v>
      </c>
      <c r="N996" t="s">
        <v>1197</v>
      </c>
      <c r="AB996" s="10">
        <f t="shared" si="45"/>
        <v>0</v>
      </c>
      <c r="AC996" s="10" t="str">
        <f t="shared" si="46"/>
        <v>0 - 9%</v>
      </c>
      <c r="AE996" t="str">
        <f t="shared" si="47"/>
        <v/>
      </c>
      <c r="AF996" t="s">
        <v>1228</v>
      </c>
      <c r="AH996" t="s">
        <v>1489</v>
      </c>
      <c r="AM996" t="s">
        <v>1197</v>
      </c>
      <c r="AN996" t="s">
        <v>1197</v>
      </c>
      <c r="AY996" t="s">
        <v>1487</v>
      </c>
      <c r="BB996">
        <v>0</v>
      </c>
    </row>
    <row r="997" spans="1:54" ht="15">
      <c r="A997">
        <v>11605363109</v>
      </c>
      <c r="B997" t="s">
        <v>1521</v>
      </c>
      <c r="C997" t="s">
        <v>1461</v>
      </c>
      <c r="E997" t="s">
        <v>1216</v>
      </c>
      <c r="F997" t="s">
        <v>117</v>
      </c>
      <c r="G997">
        <v>20</v>
      </c>
      <c r="H997" t="s">
        <v>1482</v>
      </c>
      <c r="I997">
        <v>2</v>
      </c>
      <c r="J997">
        <v>0</v>
      </c>
      <c r="K997">
        <v>0</v>
      </c>
      <c r="L997" t="s">
        <v>1499</v>
      </c>
      <c r="M997">
        <f>_xlfn.IFNA(VLOOKUP(L997,'Lookup Tables'!$A$2:$B$8,2,FALSE),"")</f>
        <v>15</v>
      </c>
      <c r="N997" t="s">
        <v>1197</v>
      </c>
      <c r="AB997" s="10">
        <f t="shared" si="45"/>
        <v>0</v>
      </c>
      <c r="AC997" s="10" t="str">
        <f t="shared" si="46"/>
        <v>0 - 9%</v>
      </c>
      <c r="AE997" t="str">
        <f t="shared" si="47"/>
        <v/>
      </c>
      <c r="AF997" t="s">
        <v>1228</v>
      </c>
      <c r="AH997" t="s">
        <v>1489</v>
      </c>
      <c r="AM997" t="s">
        <v>1197</v>
      </c>
      <c r="AN997" t="s">
        <v>1197</v>
      </c>
      <c r="AT997" t="s">
        <v>1510</v>
      </c>
      <c r="BA997" s="10">
        <v>22.11652794</v>
      </c>
      <c r="BB997">
        <v>0</v>
      </c>
    </row>
    <row r="998" spans="1:54" ht="15">
      <c r="A998">
        <v>11605367486</v>
      </c>
      <c r="B998" t="s">
        <v>1548</v>
      </c>
      <c r="C998" t="s">
        <v>1336</v>
      </c>
      <c r="E998" t="s">
        <v>1472</v>
      </c>
      <c r="F998" t="s">
        <v>122</v>
      </c>
      <c r="G998">
        <v>30</v>
      </c>
      <c r="H998" t="s">
        <v>1463</v>
      </c>
      <c r="I998">
        <v>12</v>
      </c>
      <c r="J998">
        <v>1</v>
      </c>
      <c r="K998">
        <v>0</v>
      </c>
      <c r="L998" t="s">
        <v>1474</v>
      </c>
      <c r="M998">
        <f>_xlfn.IFNA(VLOOKUP(L998,'Lookup Tables'!$A$2:$B$8,2,FALSE),"")</f>
        <v>9</v>
      </c>
      <c r="N998" t="s">
        <v>1228</v>
      </c>
      <c r="Q998" t="s">
        <v>1466</v>
      </c>
      <c r="R998" t="s">
        <v>1501</v>
      </c>
      <c r="S998" t="s">
        <v>1476</v>
      </c>
      <c r="T998" t="s">
        <v>1467</v>
      </c>
      <c r="U998" t="s">
        <v>1468</v>
      </c>
      <c r="Z998" t="s">
        <v>1477</v>
      </c>
      <c r="AA998">
        <v>5</v>
      </c>
      <c r="AB998" s="10">
        <f t="shared" si="45"/>
        <v>-5</v>
      </c>
      <c r="AC998" s="10" t="str">
        <f t="shared" si="46"/>
        <v>-10 - -1%</v>
      </c>
      <c r="AD998">
        <v>3266</v>
      </c>
      <c r="AE998">
        <f t="shared" si="47"/>
        <v>-3266</v>
      </c>
      <c r="AF998" t="s">
        <v>1228</v>
      </c>
      <c r="AH998" t="s">
        <v>1489</v>
      </c>
      <c r="AM998" t="s">
        <v>1197</v>
      </c>
      <c r="AN998" t="s">
        <v>1197</v>
      </c>
      <c r="AT998" t="s">
        <v>1510</v>
      </c>
      <c r="AX998" t="s">
        <v>1512</v>
      </c>
      <c r="BA998" s="10">
        <v>30.29759771</v>
      </c>
      <c r="BB998">
        <v>0</v>
      </c>
    </row>
    <row r="999" spans="1:54" ht="15">
      <c r="A999">
        <v>11605367551</v>
      </c>
      <c r="B999" t="s">
        <v>1481</v>
      </c>
      <c r="C999" t="s">
        <v>1461</v>
      </c>
      <c r="E999" t="s">
        <v>1216</v>
      </c>
      <c r="F999" t="s">
        <v>129</v>
      </c>
      <c r="I999">
        <v>2</v>
      </c>
      <c r="J999">
        <v>0</v>
      </c>
      <c r="K999">
        <v>0</v>
      </c>
      <c r="L999" t="s">
        <v>1488</v>
      </c>
      <c r="M999" t="str">
        <f>_xlfn.IFNA(VLOOKUP(L999,'Lookup Tables'!$A$2:$B$8,2,FALSE),"")</f>
        <v/>
      </c>
      <c r="N999" t="s">
        <v>1487</v>
      </c>
      <c r="AB999" s="10">
        <f t="shared" si="45"/>
        <v>0</v>
      </c>
      <c r="AC999" s="10" t="str">
        <f t="shared" si="46"/>
        <v>0 - 9%</v>
      </c>
      <c r="AE999" t="str">
        <f t="shared" si="47"/>
        <v/>
      </c>
      <c r="AF999" t="s">
        <v>1228</v>
      </c>
      <c r="AH999" t="s">
        <v>1489</v>
      </c>
      <c r="AM999" t="s">
        <v>1197</v>
      </c>
      <c r="AN999" t="s">
        <v>1197</v>
      </c>
      <c r="AY999" t="s">
        <v>1487</v>
      </c>
      <c r="BA999" s="10">
        <v>49.19786096</v>
      </c>
      <c r="BB999">
        <v>0</v>
      </c>
    </row>
    <row r="1000" spans="1:54" ht="15">
      <c r="A1000">
        <v>11605376710</v>
      </c>
      <c r="B1000" t="s">
        <v>1521</v>
      </c>
      <c r="C1000" t="s">
        <v>1461</v>
      </c>
      <c r="E1000" t="s">
        <v>1472</v>
      </c>
      <c r="F1000" t="s">
        <v>117</v>
      </c>
      <c r="G1000">
        <v>2</v>
      </c>
      <c r="H1000" t="s">
        <v>1491</v>
      </c>
      <c r="I1000">
        <v>1</v>
      </c>
      <c r="J1000">
        <v>0</v>
      </c>
      <c r="K1000">
        <v>0</v>
      </c>
      <c r="L1000" t="s">
        <v>1499</v>
      </c>
      <c r="M1000">
        <f>_xlfn.IFNA(VLOOKUP(L1000,'Lookup Tables'!$A$2:$B$8,2,FALSE),"")</f>
        <v>15</v>
      </c>
      <c r="N1000" t="s">
        <v>1197</v>
      </c>
      <c r="AB1000" s="10">
        <f t="shared" si="45"/>
        <v>0</v>
      </c>
      <c r="AC1000" s="10" t="str">
        <f t="shared" si="46"/>
        <v>0 - 9%</v>
      </c>
      <c r="AE1000" t="str">
        <f t="shared" si="47"/>
        <v/>
      </c>
      <c r="AF1000" t="s">
        <v>1228</v>
      </c>
      <c r="AH1000" t="s">
        <v>1489</v>
      </c>
      <c r="AM1000" t="s">
        <v>1197</v>
      </c>
      <c r="AN1000" t="s">
        <v>1197</v>
      </c>
      <c r="AZ1000" t="s">
        <v>1495</v>
      </c>
      <c r="BA1000" s="10">
        <v>21.09355</v>
      </c>
      <c r="BB1000">
        <v>0</v>
      </c>
    </row>
    <row r="1001" spans="1:54" ht="15">
      <c r="A1001">
        <v>11605382454</v>
      </c>
      <c r="B1001" t="s">
        <v>1490</v>
      </c>
      <c r="C1001" t="s">
        <v>1461</v>
      </c>
      <c r="E1001" t="s">
        <v>1472</v>
      </c>
      <c r="F1001" t="s">
        <v>117</v>
      </c>
      <c r="G1001">
        <v>3</v>
      </c>
      <c r="H1001" t="s">
        <v>1491</v>
      </c>
      <c r="I1001">
        <v>1</v>
      </c>
      <c r="J1001">
        <v>1</v>
      </c>
      <c r="K1001">
        <v>1</v>
      </c>
      <c r="L1001" t="s">
        <v>1499</v>
      </c>
      <c r="M1001">
        <f>_xlfn.IFNA(VLOOKUP(L1001,'Lookup Tables'!$A$2:$B$8,2,FALSE),"")</f>
        <v>15</v>
      </c>
      <c r="N1001" t="s">
        <v>1197</v>
      </c>
      <c r="AB1001" s="10">
        <f t="shared" si="45"/>
        <v>0</v>
      </c>
      <c r="AC1001" s="10" t="str">
        <f t="shared" si="46"/>
        <v>0 - 9%</v>
      </c>
      <c r="AE1001" t="str">
        <f t="shared" si="47"/>
        <v/>
      </c>
      <c r="AF1001" t="s">
        <v>1228</v>
      </c>
      <c r="AH1001" t="s">
        <v>1489</v>
      </c>
      <c r="AI1001" t="s">
        <v>1500</v>
      </c>
      <c r="AM1001" t="s">
        <v>1197</v>
      </c>
      <c r="AN1001" t="s">
        <v>1197</v>
      </c>
      <c r="AP1001" t="s">
        <v>1543</v>
      </c>
      <c r="AY1001" t="s">
        <v>1487</v>
      </c>
      <c r="BB1001">
        <v>0</v>
      </c>
    </row>
    <row r="1002" spans="1:54" ht="15">
      <c r="A1002">
        <v>11605389885</v>
      </c>
      <c r="B1002" t="s">
        <v>1521</v>
      </c>
      <c r="C1002" t="s">
        <v>1461</v>
      </c>
      <c r="E1002" t="s">
        <v>1216</v>
      </c>
      <c r="F1002" t="s">
        <v>117</v>
      </c>
      <c r="G1002">
        <v>25</v>
      </c>
      <c r="H1002" t="s">
        <v>1463</v>
      </c>
      <c r="I1002">
        <v>3</v>
      </c>
      <c r="J1002">
        <v>0</v>
      </c>
      <c r="K1002">
        <v>1</v>
      </c>
      <c r="L1002" t="s">
        <v>1488</v>
      </c>
      <c r="M1002" t="str">
        <f>_xlfn.IFNA(VLOOKUP(L1002,'Lookup Tables'!$A$2:$B$8,2,FALSE),"")</f>
        <v/>
      </c>
      <c r="N1002" t="s">
        <v>1487</v>
      </c>
      <c r="AB1002" s="10">
        <f t="shared" si="45"/>
        <v>0</v>
      </c>
      <c r="AC1002" s="10" t="str">
        <f t="shared" si="46"/>
        <v>0 - 9%</v>
      </c>
      <c r="AE1002" t="str">
        <f t="shared" si="47"/>
        <v/>
      </c>
      <c r="AF1002" t="s">
        <v>1197</v>
      </c>
      <c r="AJ1002" t="s">
        <v>1498</v>
      </c>
      <c r="AM1002" t="s">
        <v>1197</v>
      </c>
      <c r="AN1002" t="s">
        <v>1197</v>
      </c>
      <c r="AY1002" t="s">
        <v>1487</v>
      </c>
      <c r="BA1002" s="10">
        <v>38.98858075</v>
      </c>
      <c r="BB1002">
        <v>0</v>
      </c>
    </row>
    <row r="1003" spans="1:54" ht="15">
      <c r="A1003">
        <v>11605401733</v>
      </c>
      <c r="B1003" t="s">
        <v>1490</v>
      </c>
      <c r="C1003" t="s">
        <v>1461</v>
      </c>
      <c r="E1003" t="s">
        <v>1216</v>
      </c>
      <c r="F1003" t="s">
        <v>117</v>
      </c>
      <c r="G1003">
        <v>5</v>
      </c>
      <c r="H1003" t="s">
        <v>1491</v>
      </c>
      <c r="I1003">
        <v>4</v>
      </c>
      <c r="J1003">
        <v>0</v>
      </c>
      <c r="K1003">
        <v>0</v>
      </c>
      <c r="L1003" t="s">
        <v>1499</v>
      </c>
      <c r="M1003">
        <f>_xlfn.IFNA(VLOOKUP(L1003,'Lookup Tables'!$A$2:$B$8,2,FALSE),"")</f>
        <v>15</v>
      </c>
      <c r="N1003" t="s">
        <v>1197</v>
      </c>
      <c r="AB1003" s="10">
        <f t="shared" si="45"/>
        <v>0</v>
      </c>
      <c r="AC1003" s="10" t="str">
        <f t="shared" si="46"/>
        <v>0 - 9%</v>
      </c>
      <c r="AE1003" t="str">
        <f t="shared" si="47"/>
        <v/>
      </c>
      <c r="AL1003" t="s">
        <v>1520</v>
      </c>
      <c r="AM1003" t="s">
        <v>1502</v>
      </c>
      <c r="AN1003" t="s">
        <v>1228</v>
      </c>
      <c r="AO1003" t="s">
        <v>1494</v>
      </c>
      <c r="AY1003" t="s">
        <v>1487</v>
      </c>
      <c r="BA1003" s="10">
        <v>59.80024969</v>
      </c>
      <c r="BB1003">
        <v>0</v>
      </c>
    </row>
    <row r="1004" spans="1:54" ht="15">
      <c r="A1004">
        <v>11605403938</v>
      </c>
      <c r="B1004" t="s">
        <v>1471</v>
      </c>
      <c r="C1004" t="s">
        <v>1461</v>
      </c>
      <c r="E1004" t="s">
        <v>1472</v>
      </c>
      <c r="F1004" t="s">
        <v>129</v>
      </c>
      <c r="G1004">
        <v>5</v>
      </c>
      <c r="H1004" t="s">
        <v>1491</v>
      </c>
      <c r="I1004">
        <v>0</v>
      </c>
      <c r="J1004">
        <v>1</v>
      </c>
      <c r="K1004">
        <v>1</v>
      </c>
      <c r="L1004" t="s">
        <v>1474</v>
      </c>
      <c r="M1004">
        <f>_xlfn.IFNA(VLOOKUP(L1004,'Lookup Tables'!$A$2:$B$8,2,FALSE),"")</f>
        <v>9</v>
      </c>
      <c r="N1004" t="s">
        <v>1197</v>
      </c>
      <c r="AB1004" s="10">
        <f t="shared" si="45"/>
        <v>0</v>
      </c>
      <c r="AC1004" s="10" t="str">
        <f t="shared" si="46"/>
        <v>0 - 9%</v>
      </c>
      <c r="AE1004" t="str">
        <f t="shared" si="47"/>
        <v/>
      </c>
      <c r="AF1004" t="s">
        <v>1228</v>
      </c>
      <c r="AI1004" t="s">
        <v>1500</v>
      </c>
      <c r="AM1004" t="s">
        <v>1197</v>
      </c>
      <c r="AN1004" t="s">
        <v>1197</v>
      </c>
      <c r="AY1004" t="s">
        <v>1487</v>
      </c>
      <c r="BA1004" s="10">
        <v>25.88235294</v>
      </c>
      <c r="BB1004">
        <v>0</v>
      </c>
    </row>
    <row r="1005" spans="1:54" ht="15">
      <c r="A1005">
        <v>11605416118</v>
      </c>
      <c r="B1005" t="s">
        <v>1490</v>
      </c>
      <c r="C1005" t="s">
        <v>1461</v>
      </c>
      <c r="E1005" t="s">
        <v>1472</v>
      </c>
      <c r="F1005" t="s">
        <v>122</v>
      </c>
      <c r="G1005">
        <v>3</v>
      </c>
      <c r="H1005" t="s">
        <v>1491</v>
      </c>
      <c r="I1005">
        <v>5</v>
      </c>
      <c r="J1005">
        <v>1</v>
      </c>
      <c r="K1005">
        <v>0</v>
      </c>
      <c r="L1005" t="s">
        <v>1474</v>
      </c>
      <c r="M1005">
        <f>_xlfn.IFNA(VLOOKUP(L1005,'Lookup Tables'!$A$2:$B$8,2,FALSE),"")</f>
        <v>9</v>
      </c>
      <c r="N1005" t="s">
        <v>1228</v>
      </c>
      <c r="O1005" t="s">
        <v>1475</v>
      </c>
      <c r="P1005" t="s">
        <v>1465</v>
      </c>
      <c r="Q1005" t="s">
        <v>1466</v>
      </c>
      <c r="R1005" t="s">
        <v>1501</v>
      </c>
      <c r="S1005" t="s">
        <v>1476</v>
      </c>
      <c r="T1005" t="s">
        <v>1467</v>
      </c>
      <c r="V1005" t="s">
        <v>1469</v>
      </c>
      <c r="Z1005" t="s">
        <v>1477</v>
      </c>
      <c r="AA1005">
        <v>15</v>
      </c>
      <c r="AB1005" s="10">
        <f t="shared" si="45"/>
        <v>-15</v>
      </c>
      <c r="AC1005" s="10" t="str">
        <f t="shared" si="46"/>
        <v>-20 - -11%</v>
      </c>
      <c r="AD1005">
        <v>6800</v>
      </c>
      <c r="AE1005">
        <f t="shared" si="47"/>
        <v>-6800</v>
      </c>
      <c r="AF1005" t="s">
        <v>1228</v>
      </c>
      <c r="AH1005" t="s">
        <v>1489</v>
      </c>
      <c r="AM1005" t="s">
        <v>1197</v>
      </c>
      <c r="AN1005" t="s">
        <v>1197</v>
      </c>
      <c r="AY1005" t="s">
        <v>1487</v>
      </c>
      <c r="BB1005">
        <v>0</v>
      </c>
    </row>
    <row r="1006" spans="1:54" ht="15">
      <c r="A1006">
        <v>11605417187</v>
      </c>
      <c r="B1006" t="s">
        <v>1559</v>
      </c>
      <c r="C1006" t="s">
        <v>1461</v>
      </c>
      <c r="E1006" t="s">
        <v>1472</v>
      </c>
      <c r="F1006" t="s">
        <v>129</v>
      </c>
      <c r="G1006">
        <v>100</v>
      </c>
      <c r="H1006" t="s">
        <v>1544</v>
      </c>
      <c r="I1006">
        <v>0</v>
      </c>
      <c r="J1006">
        <v>0</v>
      </c>
      <c r="K1006">
        <v>1</v>
      </c>
      <c r="L1006" t="s">
        <v>1499</v>
      </c>
      <c r="M1006">
        <f>_xlfn.IFNA(VLOOKUP(L1006,'Lookup Tables'!$A$2:$B$8,2,FALSE),"")</f>
        <v>15</v>
      </c>
      <c r="N1006" t="s">
        <v>1487</v>
      </c>
      <c r="AB1006" s="10">
        <f t="shared" si="45"/>
        <v>0</v>
      </c>
      <c r="AC1006" s="10" t="str">
        <f t="shared" si="46"/>
        <v>0 - 9%</v>
      </c>
      <c r="AE1006" t="str">
        <f t="shared" si="47"/>
        <v/>
      </c>
      <c r="AF1006" t="s">
        <v>1197</v>
      </c>
      <c r="AJ1006" t="s">
        <v>1498</v>
      </c>
      <c r="AM1006" t="s">
        <v>1502</v>
      </c>
      <c r="AN1006" t="s">
        <v>1197</v>
      </c>
      <c r="AR1006" t="s">
        <v>1479</v>
      </c>
      <c r="BA1006" s="10">
        <v>40.32258065</v>
      </c>
      <c r="BB1006">
        <v>0</v>
      </c>
    </row>
    <row r="1007" spans="1:54" ht="15">
      <c r="A1007">
        <v>11605420745</v>
      </c>
      <c r="B1007" t="s">
        <v>1521</v>
      </c>
      <c r="C1007" t="s">
        <v>1461</v>
      </c>
      <c r="E1007" t="s">
        <v>1472</v>
      </c>
      <c r="F1007" t="s">
        <v>117</v>
      </c>
      <c r="G1007">
        <v>1</v>
      </c>
      <c r="H1007" t="s">
        <v>1491</v>
      </c>
      <c r="I1007">
        <v>0</v>
      </c>
      <c r="J1007">
        <v>0</v>
      </c>
      <c r="K1007">
        <v>1</v>
      </c>
      <c r="L1007" t="s">
        <v>1488</v>
      </c>
      <c r="M1007" t="str">
        <f>_xlfn.IFNA(VLOOKUP(L1007,'Lookup Tables'!$A$2:$B$8,2,FALSE),"")</f>
        <v/>
      </c>
      <c r="N1007" t="s">
        <v>1197</v>
      </c>
      <c r="AB1007" s="10">
        <f t="shared" si="45"/>
        <v>0</v>
      </c>
      <c r="AC1007" s="10" t="str">
        <f t="shared" si="46"/>
        <v>0 - 9%</v>
      </c>
      <c r="AE1007" t="str">
        <f t="shared" si="47"/>
        <v/>
      </c>
      <c r="AK1007" t="s">
        <v>1478</v>
      </c>
      <c r="AM1007" t="s">
        <v>1197</v>
      </c>
      <c r="AN1007" t="s">
        <v>1197</v>
      </c>
      <c r="AY1007" t="s">
        <v>1487</v>
      </c>
      <c r="BA1007" s="10">
        <v>31.83201461</v>
      </c>
      <c r="BB1007">
        <v>0</v>
      </c>
    </row>
    <row r="1008" spans="1:54" ht="15">
      <c r="A1008">
        <v>11605436955</v>
      </c>
      <c r="B1008" t="s">
        <v>1521</v>
      </c>
      <c r="C1008" t="s">
        <v>1461</v>
      </c>
      <c r="E1008" t="s">
        <v>1472</v>
      </c>
      <c r="F1008" t="s">
        <v>122</v>
      </c>
      <c r="G1008">
        <v>1</v>
      </c>
      <c r="H1008" t="s">
        <v>1491</v>
      </c>
      <c r="I1008">
        <v>2</v>
      </c>
      <c r="J1008">
        <v>1</v>
      </c>
      <c r="K1008">
        <v>0</v>
      </c>
      <c r="L1008" t="s">
        <v>1474</v>
      </c>
      <c r="M1008">
        <f>_xlfn.IFNA(VLOOKUP(L1008,'Lookup Tables'!$A$2:$B$8,2,FALSE),"")</f>
        <v>9</v>
      </c>
      <c r="N1008" t="s">
        <v>1487</v>
      </c>
      <c r="AB1008" s="10">
        <f t="shared" si="45"/>
        <v>0</v>
      </c>
      <c r="AC1008" s="10" t="str">
        <f t="shared" si="46"/>
        <v>0 - 9%</v>
      </c>
      <c r="AE1008" t="str">
        <f t="shared" si="47"/>
        <v/>
      </c>
      <c r="AF1008" t="s">
        <v>1228</v>
      </c>
      <c r="AH1008" t="s">
        <v>1489</v>
      </c>
      <c r="AM1008" t="s">
        <v>1197</v>
      </c>
      <c r="AN1008" t="s">
        <v>1197</v>
      </c>
      <c r="AY1008" t="s">
        <v>1487</v>
      </c>
      <c r="BA1008" s="10">
        <v>16.29887055</v>
      </c>
      <c r="BB1008">
        <v>0</v>
      </c>
    </row>
    <row r="1009" spans="1:54" ht="15">
      <c r="A1009">
        <v>11605448952</v>
      </c>
      <c r="B1009" t="s">
        <v>1471</v>
      </c>
      <c r="C1009" t="s">
        <v>1461</v>
      </c>
      <c r="E1009" t="s">
        <v>1216</v>
      </c>
      <c r="F1009" t="s">
        <v>117</v>
      </c>
      <c r="G1009">
        <v>10</v>
      </c>
      <c r="H1009" t="s">
        <v>1491</v>
      </c>
      <c r="I1009">
        <v>5</v>
      </c>
      <c r="J1009">
        <v>0</v>
      </c>
      <c r="K1009">
        <v>0</v>
      </c>
      <c r="L1009" t="s">
        <v>1499</v>
      </c>
      <c r="M1009">
        <f>_xlfn.IFNA(VLOOKUP(L1009,'Lookup Tables'!$A$2:$B$8,2,FALSE),"")</f>
        <v>15</v>
      </c>
      <c r="N1009" t="s">
        <v>1197</v>
      </c>
      <c r="AB1009" s="10">
        <f t="shared" si="45"/>
        <v>0</v>
      </c>
      <c r="AC1009" s="10" t="str">
        <f t="shared" si="46"/>
        <v>0 - 9%</v>
      </c>
      <c r="AE1009" t="str">
        <f t="shared" si="47"/>
        <v/>
      </c>
      <c r="AF1009" t="s">
        <v>1228</v>
      </c>
      <c r="AH1009" t="s">
        <v>1489</v>
      </c>
      <c r="AM1009" t="s">
        <v>1197</v>
      </c>
      <c r="AN1009" t="s">
        <v>1197</v>
      </c>
      <c r="AY1009" t="s">
        <v>1487</v>
      </c>
      <c r="BA1009" s="10">
        <v>10.67644662</v>
      </c>
      <c r="BB1009">
        <v>0</v>
      </c>
    </row>
    <row r="1010" spans="1:54" ht="15">
      <c r="A1010">
        <v>11605457787</v>
      </c>
      <c r="B1010" t="s">
        <v>1481</v>
      </c>
      <c r="C1010" t="s">
        <v>1517</v>
      </c>
      <c r="E1010" t="s">
        <v>1472</v>
      </c>
      <c r="F1010" t="s">
        <v>117</v>
      </c>
      <c r="G1010">
        <v>2</v>
      </c>
      <c r="H1010" t="s">
        <v>1491</v>
      </c>
      <c r="I1010">
        <v>1</v>
      </c>
      <c r="J1010">
        <v>1</v>
      </c>
      <c r="K1010">
        <v>1</v>
      </c>
      <c r="L1010" t="s">
        <v>1474</v>
      </c>
      <c r="M1010">
        <f>_xlfn.IFNA(VLOOKUP(L1010,'Lookup Tables'!$A$2:$B$8,2,FALSE),"")</f>
        <v>9</v>
      </c>
      <c r="N1010" t="s">
        <v>1228</v>
      </c>
      <c r="W1010" t="s">
        <v>1503</v>
      </c>
      <c r="Z1010" t="s">
        <v>1470</v>
      </c>
      <c r="AA1010">
        <v>1.75</v>
      </c>
      <c r="AB1010" s="10">
        <f t="shared" si="45"/>
        <v>1.75</v>
      </c>
      <c r="AC1010" s="10" t="str">
        <f t="shared" si="46"/>
        <v>0 - 9%</v>
      </c>
      <c r="AD1010">
        <v>282.86</v>
      </c>
      <c r="AE1010">
        <f t="shared" si="47"/>
        <v>282.86</v>
      </c>
      <c r="AL1010" t="s">
        <v>1520</v>
      </c>
      <c r="AM1010" t="s">
        <v>1502</v>
      </c>
      <c r="AN1010" t="s">
        <v>1487</v>
      </c>
      <c r="AY1010" t="s">
        <v>1487</v>
      </c>
      <c r="BA1010" s="10">
        <v>18.87755</v>
      </c>
      <c r="BB1010">
        <v>0</v>
      </c>
    </row>
    <row r="1011" spans="1:54" ht="15">
      <c r="A1011">
        <v>11605461148</v>
      </c>
      <c r="B1011" t="s">
        <v>1481</v>
      </c>
      <c r="C1011" t="s">
        <v>1461</v>
      </c>
      <c r="E1011" t="s">
        <v>1216</v>
      </c>
      <c r="F1011" t="s">
        <v>122</v>
      </c>
      <c r="G1011">
        <v>15</v>
      </c>
      <c r="H1011" t="s">
        <v>1482</v>
      </c>
      <c r="I1011">
        <v>6</v>
      </c>
      <c r="J1011">
        <v>0</v>
      </c>
      <c r="K1011">
        <v>0</v>
      </c>
      <c r="L1011" t="s">
        <v>1474</v>
      </c>
      <c r="M1011">
        <f>_xlfn.IFNA(VLOOKUP(L1011,'Lookup Tables'!$A$2:$B$8,2,FALSE),"")</f>
        <v>9</v>
      </c>
      <c r="N1011" t="s">
        <v>1487</v>
      </c>
      <c r="AB1011" s="10">
        <f t="shared" si="45"/>
        <v>0</v>
      </c>
      <c r="AC1011" s="10" t="str">
        <f t="shared" si="46"/>
        <v>0 - 9%</v>
      </c>
      <c r="AE1011" t="str">
        <f t="shared" si="47"/>
        <v/>
      </c>
      <c r="AF1011" t="s">
        <v>1197</v>
      </c>
      <c r="AJ1011" t="s">
        <v>1498</v>
      </c>
      <c r="AM1011" t="s">
        <v>1502</v>
      </c>
      <c r="AN1011" t="s">
        <v>1197</v>
      </c>
      <c r="AP1011" t="s">
        <v>1657</v>
      </c>
      <c r="AT1011" t="s">
        <v>1510</v>
      </c>
      <c r="BA1011" s="10">
        <v>23.00172513</v>
      </c>
      <c r="BB1011">
        <v>0</v>
      </c>
    </row>
    <row r="1012" spans="1:54" ht="15">
      <c r="A1012">
        <v>11605461722</v>
      </c>
      <c r="B1012" t="s">
        <v>1521</v>
      </c>
      <c r="C1012" t="s">
        <v>1461</v>
      </c>
      <c r="E1012" t="s">
        <v>1472</v>
      </c>
      <c r="F1012" t="s">
        <v>129</v>
      </c>
      <c r="G1012">
        <v>0</v>
      </c>
      <c r="H1012" t="s">
        <v>1497</v>
      </c>
      <c r="I1012">
        <v>0</v>
      </c>
      <c r="J1012">
        <v>0</v>
      </c>
      <c r="K1012">
        <v>1</v>
      </c>
      <c r="L1012" t="s">
        <v>1474</v>
      </c>
      <c r="M1012">
        <f>_xlfn.IFNA(VLOOKUP(L1012,'Lookup Tables'!$A$2:$B$8,2,FALSE),"")</f>
        <v>9</v>
      </c>
      <c r="N1012" t="s">
        <v>1228</v>
      </c>
      <c r="O1012" t="s">
        <v>1475</v>
      </c>
      <c r="Q1012" t="s">
        <v>1466</v>
      </c>
      <c r="R1012" t="s">
        <v>1501</v>
      </c>
      <c r="Z1012" t="s">
        <v>1477</v>
      </c>
      <c r="AA1012">
        <v>20</v>
      </c>
      <c r="AB1012" s="10">
        <f t="shared" si="45"/>
        <v>-20</v>
      </c>
      <c r="AC1012" s="10" t="str">
        <f t="shared" si="46"/>
        <v>-20 - -11%</v>
      </c>
      <c r="AE1012" t="str">
        <f t="shared" si="47"/>
        <v/>
      </c>
      <c r="AK1012" t="s">
        <v>1478</v>
      </c>
      <c r="AM1012" t="s">
        <v>1197</v>
      </c>
      <c r="AN1012" t="s">
        <v>1197</v>
      </c>
      <c r="AY1012" t="s">
        <v>1487</v>
      </c>
      <c r="BA1012" s="10">
        <v>19.70899471</v>
      </c>
      <c r="BB1012">
        <v>0</v>
      </c>
    </row>
    <row r="1013" spans="1:54" ht="15">
      <c r="A1013">
        <v>11605486214</v>
      </c>
      <c r="B1013" t="s">
        <v>1521</v>
      </c>
      <c r="C1013" t="s">
        <v>1461</v>
      </c>
      <c r="E1013" t="s">
        <v>1472</v>
      </c>
      <c r="F1013" t="s">
        <v>129</v>
      </c>
      <c r="G1013">
        <v>0</v>
      </c>
      <c r="H1013" t="s">
        <v>1497</v>
      </c>
      <c r="I1013">
        <v>0</v>
      </c>
      <c r="J1013">
        <v>1</v>
      </c>
      <c r="K1013">
        <v>0</v>
      </c>
      <c r="L1013" t="s">
        <v>1499</v>
      </c>
      <c r="M1013">
        <f>_xlfn.IFNA(VLOOKUP(L1013,'Lookup Tables'!$A$2:$B$8,2,FALSE),"")</f>
        <v>15</v>
      </c>
      <c r="N1013" t="s">
        <v>1197</v>
      </c>
      <c r="AB1013" s="10">
        <f t="shared" si="45"/>
        <v>0</v>
      </c>
      <c r="AC1013" s="10" t="str">
        <f t="shared" si="46"/>
        <v>0 - 9%</v>
      </c>
      <c r="AE1013" t="str">
        <f t="shared" si="47"/>
        <v/>
      </c>
      <c r="AF1013" t="s">
        <v>1228</v>
      </c>
      <c r="AI1013" t="s">
        <v>1500</v>
      </c>
      <c r="AM1013" t="s">
        <v>1197</v>
      </c>
      <c r="AN1013" t="s">
        <v>1197</v>
      </c>
      <c r="AY1013" t="s">
        <v>1487</v>
      </c>
      <c r="BA1013" s="10">
        <v>16.88263011</v>
      </c>
      <c r="BB1013">
        <v>0</v>
      </c>
    </row>
    <row r="1014" spans="1:54" ht="15">
      <c r="A1014">
        <v>11605491300</v>
      </c>
      <c r="B1014" t="s">
        <v>1559</v>
      </c>
      <c r="C1014" t="s">
        <v>1461</v>
      </c>
      <c r="E1014" t="s">
        <v>1216</v>
      </c>
      <c r="F1014" t="s">
        <v>117</v>
      </c>
      <c r="G1014">
        <v>10</v>
      </c>
      <c r="H1014" t="s">
        <v>1491</v>
      </c>
      <c r="I1014">
        <v>6</v>
      </c>
      <c r="J1014">
        <v>0</v>
      </c>
      <c r="K1014">
        <v>0</v>
      </c>
      <c r="L1014" t="s">
        <v>1483</v>
      </c>
      <c r="M1014">
        <f>_xlfn.IFNA(VLOOKUP(L1014,'Lookup Tables'!$A$2:$B$8,2,FALSE),"")</f>
        <v>4</v>
      </c>
      <c r="N1014" t="s">
        <v>1228</v>
      </c>
      <c r="O1014" t="s">
        <v>1475</v>
      </c>
      <c r="W1014" t="s">
        <v>1503</v>
      </c>
      <c r="Z1014" t="s">
        <v>1523</v>
      </c>
      <c r="AA1014">
        <v>0</v>
      </c>
      <c r="AB1014" s="10">
        <f t="shared" si="45"/>
        <v>0</v>
      </c>
      <c r="AC1014" s="10" t="str">
        <f t="shared" si="46"/>
        <v>0 - 9%</v>
      </c>
      <c r="AD1014">
        <v>0</v>
      </c>
      <c r="AE1014">
        <f t="shared" si="47"/>
        <v>0</v>
      </c>
      <c r="AF1014" t="s">
        <v>1228</v>
      </c>
      <c r="AH1014" t="s">
        <v>1489</v>
      </c>
      <c r="AM1014" t="s">
        <v>1197</v>
      </c>
      <c r="AN1014" t="s">
        <v>1197</v>
      </c>
      <c r="AR1014" t="s">
        <v>1479</v>
      </c>
      <c r="AT1014" t="s">
        <v>1510</v>
      </c>
      <c r="AY1014" t="s">
        <v>1487</v>
      </c>
      <c r="BA1014" s="10">
        <v>33.19887051</v>
      </c>
      <c r="BB1014">
        <v>0</v>
      </c>
    </row>
    <row r="1015" spans="1:54" ht="15">
      <c r="A1015">
        <v>11605517616</v>
      </c>
      <c r="B1015" t="s">
        <v>1490</v>
      </c>
      <c r="C1015" t="s">
        <v>1461</v>
      </c>
      <c r="E1015" t="s">
        <v>1472</v>
      </c>
      <c r="F1015" t="s">
        <v>117</v>
      </c>
      <c r="G1015">
        <v>7</v>
      </c>
      <c r="H1015" t="s">
        <v>1491</v>
      </c>
      <c r="I1015">
        <v>4</v>
      </c>
      <c r="J1015">
        <v>1</v>
      </c>
      <c r="K1015">
        <v>1</v>
      </c>
      <c r="L1015" t="s">
        <v>1499</v>
      </c>
      <c r="M1015">
        <f>_xlfn.IFNA(VLOOKUP(L1015,'Lookup Tables'!$A$2:$B$8,2,FALSE),"")</f>
        <v>15</v>
      </c>
      <c r="N1015" t="s">
        <v>1197</v>
      </c>
      <c r="AB1015" s="10">
        <f t="shared" si="45"/>
        <v>0</v>
      </c>
      <c r="AC1015" s="10" t="str">
        <f t="shared" si="46"/>
        <v>0 - 9%</v>
      </c>
      <c r="AE1015" t="str">
        <f t="shared" si="47"/>
        <v/>
      </c>
      <c r="AF1015" t="s">
        <v>1228</v>
      </c>
      <c r="AL1015" t="s">
        <v>1525</v>
      </c>
      <c r="AM1015" t="s">
        <v>1197</v>
      </c>
      <c r="AN1015" t="s">
        <v>1197</v>
      </c>
      <c r="AY1015" t="s">
        <v>1487</v>
      </c>
      <c r="BA1015" s="10">
        <v>47.88429591</v>
      </c>
      <c r="BB1015">
        <v>0</v>
      </c>
    </row>
    <row r="1016" spans="1:54" ht="15">
      <c r="A1016">
        <v>11605522396</v>
      </c>
      <c r="B1016" t="s">
        <v>1471</v>
      </c>
      <c r="C1016" t="s">
        <v>1461</v>
      </c>
      <c r="E1016" t="s">
        <v>1216</v>
      </c>
      <c r="F1016" t="s">
        <v>117</v>
      </c>
      <c r="I1016">
        <v>7</v>
      </c>
      <c r="J1016">
        <v>3</v>
      </c>
      <c r="K1016">
        <v>0</v>
      </c>
      <c r="L1016" t="s">
        <v>1488</v>
      </c>
      <c r="M1016" t="str">
        <f>_xlfn.IFNA(VLOOKUP(L1016,'Lookup Tables'!$A$2:$B$8,2,FALSE),"")</f>
        <v/>
      </c>
      <c r="N1016" t="s">
        <v>1197</v>
      </c>
      <c r="AB1016" s="10">
        <f t="shared" si="45"/>
        <v>0</v>
      </c>
      <c r="AC1016" s="10" t="str">
        <f t="shared" si="46"/>
        <v>0 - 9%</v>
      </c>
      <c r="AE1016" t="str">
        <f t="shared" si="47"/>
        <v/>
      </c>
      <c r="AF1016" t="s">
        <v>1228</v>
      </c>
      <c r="AH1016" t="s">
        <v>1489</v>
      </c>
      <c r="AM1016" t="s">
        <v>1197</v>
      </c>
      <c r="AN1016" t="s">
        <v>1197</v>
      </c>
      <c r="AO1016" t="s">
        <v>1495</v>
      </c>
      <c r="AP1016" t="s">
        <v>1495</v>
      </c>
      <c r="AY1016" t="s">
        <v>1487</v>
      </c>
      <c r="BA1016" s="10">
        <v>39.42307692</v>
      </c>
      <c r="BB1016">
        <v>0</v>
      </c>
    </row>
    <row r="1017" spans="1:54" ht="15">
      <c r="A1017">
        <v>11605524477</v>
      </c>
      <c r="B1017" t="s">
        <v>1481</v>
      </c>
      <c r="C1017" t="s">
        <v>1461</v>
      </c>
      <c r="E1017" t="s">
        <v>1216</v>
      </c>
      <c r="F1017" t="s">
        <v>122</v>
      </c>
      <c r="G1017">
        <v>8</v>
      </c>
      <c r="H1017" t="s">
        <v>1491</v>
      </c>
      <c r="I1017">
        <v>5</v>
      </c>
      <c r="J1017">
        <v>0</v>
      </c>
      <c r="K1017">
        <v>0</v>
      </c>
      <c r="L1017" t="s">
        <v>1483</v>
      </c>
      <c r="M1017">
        <f>_xlfn.IFNA(VLOOKUP(L1017,'Lookup Tables'!$A$2:$B$8,2,FALSE),"")</f>
        <v>4</v>
      </c>
      <c r="N1017" t="s">
        <v>1228</v>
      </c>
      <c r="P1017" t="s">
        <v>1465</v>
      </c>
      <c r="Q1017" t="s">
        <v>1466</v>
      </c>
      <c r="S1017" t="s">
        <v>1476</v>
      </c>
      <c r="U1017" t="s">
        <v>1468</v>
      </c>
      <c r="Z1017" t="s">
        <v>1523</v>
      </c>
      <c r="AA1017">
        <v>0</v>
      </c>
      <c r="AB1017" s="10">
        <f t="shared" si="45"/>
        <v>0</v>
      </c>
      <c r="AC1017" s="10" t="str">
        <f t="shared" si="46"/>
        <v>0 - 9%</v>
      </c>
      <c r="AD1017">
        <v>0</v>
      </c>
      <c r="AE1017">
        <f t="shared" si="47"/>
        <v>0</v>
      </c>
      <c r="AF1017" t="s">
        <v>1228</v>
      </c>
      <c r="AI1017" t="s">
        <v>1500</v>
      </c>
      <c r="AM1017" t="s">
        <v>1197</v>
      </c>
      <c r="AN1017" t="s">
        <v>1228</v>
      </c>
      <c r="AO1017" t="s">
        <v>1522</v>
      </c>
      <c r="AS1017" t="s">
        <v>1505</v>
      </c>
      <c r="BA1017" s="10">
        <v>23.92026578</v>
      </c>
      <c r="BB1017">
        <v>0</v>
      </c>
    </row>
    <row r="1018" spans="1:54" ht="15">
      <c r="A1018">
        <v>11605528410</v>
      </c>
      <c r="B1018" t="s">
        <v>1481</v>
      </c>
      <c r="C1018" t="s">
        <v>1461</v>
      </c>
      <c r="E1018" t="s">
        <v>1216</v>
      </c>
      <c r="F1018" t="s">
        <v>144</v>
      </c>
      <c r="G1018">
        <v>17</v>
      </c>
      <c r="H1018" t="s">
        <v>1482</v>
      </c>
      <c r="I1018">
        <v>8</v>
      </c>
      <c r="J1018">
        <v>2</v>
      </c>
      <c r="K1018">
        <v>0</v>
      </c>
      <c r="L1018" t="s">
        <v>1499</v>
      </c>
      <c r="M1018">
        <f>_xlfn.IFNA(VLOOKUP(L1018,'Lookup Tables'!$A$2:$B$8,2,FALSE),"")</f>
        <v>15</v>
      </c>
      <c r="N1018" t="s">
        <v>1487</v>
      </c>
      <c r="AB1018" s="10">
        <f t="shared" si="45"/>
        <v>0</v>
      </c>
      <c r="AC1018" s="10" t="str">
        <f t="shared" si="46"/>
        <v>0 - 9%</v>
      </c>
      <c r="AE1018" t="str">
        <f t="shared" si="47"/>
        <v/>
      </c>
      <c r="AF1018" t="s">
        <v>1228</v>
      </c>
      <c r="AG1018" t="s">
        <v>1485</v>
      </c>
      <c r="AI1018" t="s">
        <v>1500</v>
      </c>
      <c r="AM1018" t="s">
        <v>1197</v>
      </c>
      <c r="AN1018" t="s">
        <v>1197</v>
      </c>
      <c r="AP1018" t="s">
        <v>1495</v>
      </c>
      <c r="AY1018" t="s">
        <v>1487</v>
      </c>
      <c r="BA1018" s="10">
        <v>13.39272457</v>
      </c>
      <c r="BB1018">
        <v>0</v>
      </c>
    </row>
    <row r="1019" spans="1:54" ht="15">
      <c r="A1019">
        <v>11605544010</v>
      </c>
      <c r="B1019" t="s">
        <v>1521</v>
      </c>
      <c r="C1019" t="s">
        <v>1461</v>
      </c>
      <c r="E1019" t="s">
        <v>1472</v>
      </c>
      <c r="F1019" t="s">
        <v>117</v>
      </c>
      <c r="G1019">
        <v>10</v>
      </c>
      <c r="H1019" t="s">
        <v>1491</v>
      </c>
      <c r="I1019">
        <v>3</v>
      </c>
      <c r="J1019">
        <v>1</v>
      </c>
      <c r="K1019">
        <v>0</v>
      </c>
      <c r="L1019" t="s">
        <v>1488</v>
      </c>
      <c r="M1019" t="str">
        <f>_xlfn.IFNA(VLOOKUP(L1019,'Lookup Tables'!$A$2:$B$8,2,FALSE),"")</f>
        <v/>
      </c>
      <c r="N1019" t="s">
        <v>1197</v>
      </c>
      <c r="AB1019" s="10">
        <f t="shared" si="45"/>
        <v>0</v>
      </c>
      <c r="AC1019" s="10" t="str">
        <f t="shared" si="46"/>
        <v>0 - 9%</v>
      </c>
      <c r="AE1019" t="str">
        <f t="shared" si="47"/>
        <v/>
      </c>
      <c r="AF1019" t="s">
        <v>1197</v>
      </c>
      <c r="AJ1019" t="s">
        <v>1498</v>
      </c>
      <c r="AM1019" t="s">
        <v>1502</v>
      </c>
      <c r="AN1019" t="s">
        <v>1197</v>
      </c>
      <c r="AZ1019" t="s">
        <v>1495</v>
      </c>
      <c r="BA1019" s="10">
        <v>41.50943396</v>
      </c>
      <c r="BB1019">
        <v>0</v>
      </c>
    </row>
    <row r="1020" spans="1:54" ht="15">
      <c r="A1020">
        <v>11605556505</v>
      </c>
      <c r="B1020" t="s">
        <v>1548</v>
      </c>
      <c r="C1020" t="s">
        <v>1461</v>
      </c>
      <c r="E1020" t="s">
        <v>1472</v>
      </c>
      <c r="F1020" t="s">
        <v>129</v>
      </c>
      <c r="G1020">
        <v>1</v>
      </c>
      <c r="H1020" t="s">
        <v>1491</v>
      </c>
      <c r="I1020">
        <v>1</v>
      </c>
      <c r="J1020">
        <v>0</v>
      </c>
      <c r="K1020">
        <v>0</v>
      </c>
      <c r="L1020" t="s">
        <v>1474</v>
      </c>
      <c r="M1020">
        <f>_xlfn.IFNA(VLOOKUP(L1020,'Lookup Tables'!$A$2:$B$8,2,FALSE),"")</f>
        <v>9</v>
      </c>
      <c r="N1020" t="s">
        <v>1228</v>
      </c>
      <c r="O1020" t="s">
        <v>1475</v>
      </c>
      <c r="P1020" t="s">
        <v>1465</v>
      </c>
      <c r="Q1020" t="s">
        <v>1466</v>
      </c>
      <c r="R1020" t="s">
        <v>1501</v>
      </c>
      <c r="S1020" t="s">
        <v>1476</v>
      </c>
      <c r="T1020" t="s">
        <v>1467</v>
      </c>
      <c r="U1020" t="s">
        <v>1468</v>
      </c>
      <c r="Z1020" t="s">
        <v>1477</v>
      </c>
      <c r="AA1020">
        <v>48</v>
      </c>
      <c r="AB1020" s="10">
        <f t="shared" si="45"/>
        <v>-48</v>
      </c>
      <c r="AC1020" s="10" t="str">
        <f t="shared" si="46"/>
        <v>-50 - -41%</v>
      </c>
      <c r="AD1020">
        <v>2541</v>
      </c>
      <c r="AE1020">
        <f t="shared" si="47"/>
        <v>-2541</v>
      </c>
      <c r="AF1020" t="s">
        <v>1228</v>
      </c>
      <c r="AI1020" t="s">
        <v>1500</v>
      </c>
      <c r="AM1020" t="s">
        <v>1197</v>
      </c>
      <c r="AN1020" t="s">
        <v>1228</v>
      </c>
      <c r="AO1020" t="s">
        <v>1522</v>
      </c>
      <c r="AQ1020" t="s">
        <v>1496</v>
      </c>
      <c r="AR1020" t="s">
        <v>1479</v>
      </c>
      <c r="AS1020" t="s">
        <v>1505</v>
      </c>
      <c r="AT1020" t="s">
        <v>1510</v>
      </c>
      <c r="AU1020" t="s">
        <v>1518</v>
      </c>
      <c r="AV1020" t="s">
        <v>1480</v>
      </c>
      <c r="AW1020" t="s">
        <v>1511</v>
      </c>
      <c r="AX1020" t="s">
        <v>1512</v>
      </c>
      <c r="BA1020" s="10">
        <v>36.06557377</v>
      </c>
      <c r="BB1020">
        <v>0</v>
      </c>
    </row>
    <row r="1021" spans="1:54" ht="15">
      <c r="A1021">
        <v>11605557834</v>
      </c>
      <c r="B1021" t="s">
        <v>1471</v>
      </c>
      <c r="C1021" t="s">
        <v>1461</v>
      </c>
      <c r="E1021" t="s">
        <v>1492</v>
      </c>
      <c r="I1021">
        <v>2</v>
      </c>
      <c r="J1021">
        <v>1</v>
      </c>
      <c r="K1021">
        <v>0</v>
      </c>
      <c r="L1021" t="s">
        <v>1488</v>
      </c>
      <c r="M1021" t="str">
        <f>_xlfn.IFNA(VLOOKUP(L1021,'Lookup Tables'!$A$2:$B$8,2,FALSE),"")</f>
        <v/>
      </c>
      <c r="N1021" t="s">
        <v>1197</v>
      </c>
      <c r="AB1021" s="10">
        <f t="shared" si="45"/>
        <v>0</v>
      </c>
      <c r="AC1021" s="10" t="str">
        <f t="shared" si="46"/>
        <v>0 - 9%</v>
      </c>
      <c r="AE1021" t="str">
        <f t="shared" si="47"/>
        <v/>
      </c>
      <c r="AF1021" t="s">
        <v>1228</v>
      </c>
      <c r="AH1021" t="s">
        <v>1489</v>
      </c>
      <c r="AM1021" t="s">
        <v>1197</v>
      </c>
      <c r="AN1021" t="s">
        <v>1197</v>
      </c>
      <c r="AO1021" t="s">
        <v>1495</v>
      </c>
      <c r="AP1021" t="s">
        <v>1495</v>
      </c>
      <c r="AY1021" t="s">
        <v>1487</v>
      </c>
      <c r="BA1021" s="10">
        <v>17.59306476</v>
      </c>
      <c r="BB1021">
        <v>0</v>
      </c>
    </row>
    <row r="1022" spans="1:54" ht="15">
      <c r="A1022">
        <v>11605560859</v>
      </c>
      <c r="B1022" t="s">
        <v>1581</v>
      </c>
      <c r="C1022" t="s">
        <v>1461</v>
      </c>
      <c r="E1022" t="s">
        <v>1472</v>
      </c>
      <c r="F1022" t="s">
        <v>129</v>
      </c>
      <c r="G1022">
        <v>0</v>
      </c>
      <c r="H1022" t="s">
        <v>1497</v>
      </c>
      <c r="I1022">
        <v>0</v>
      </c>
      <c r="J1022">
        <v>1</v>
      </c>
      <c r="K1022">
        <v>0</v>
      </c>
      <c r="L1022" t="s">
        <v>1499</v>
      </c>
      <c r="M1022">
        <f>_xlfn.IFNA(VLOOKUP(L1022,'Lookup Tables'!$A$2:$B$8,2,FALSE),"")</f>
        <v>15</v>
      </c>
      <c r="N1022" t="s">
        <v>1487</v>
      </c>
      <c r="AB1022" s="10">
        <f t="shared" si="45"/>
        <v>0</v>
      </c>
      <c r="AC1022" s="10" t="str">
        <f t="shared" si="46"/>
        <v>0 - 9%</v>
      </c>
      <c r="AE1022" t="str">
        <f t="shared" si="47"/>
        <v/>
      </c>
      <c r="AF1022" t="s">
        <v>1228</v>
      </c>
      <c r="AI1022" t="s">
        <v>1500</v>
      </c>
      <c r="AM1022" t="s">
        <v>1197</v>
      </c>
      <c r="AN1022" t="s">
        <v>1197</v>
      </c>
      <c r="AY1022" t="s">
        <v>1487</v>
      </c>
      <c r="BA1022" s="10">
        <v>6.972302</v>
      </c>
      <c r="BB1022">
        <v>0</v>
      </c>
    </row>
    <row r="1023" spans="1:54" ht="15">
      <c r="A1023">
        <v>11605564201</v>
      </c>
      <c r="B1023" t="s">
        <v>1481</v>
      </c>
      <c r="C1023" t="s">
        <v>1461</v>
      </c>
      <c r="E1023" t="s">
        <v>1472</v>
      </c>
      <c r="F1023" t="s">
        <v>122</v>
      </c>
      <c r="G1023">
        <v>80</v>
      </c>
      <c r="H1023" t="s">
        <v>1540</v>
      </c>
      <c r="I1023">
        <v>8</v>
      </c>
      <c r="J1023">
        <v>0</v>
      </c>
      <c r="K1023">
        <v>0</v>
      </c>
      <c r="L1023" t="s">
        <v>1499</v>
      </c>
      <c r="M1023">
        <f>_xlfn.IFNA(VLOOKUP(L1023,'Lookup Tables'!$A$2:$B$8,2,FALSE),"")</f>
        <v>15</v>
      </c>
      <c r="N1023" t="s">
        <v>1197</v>
      </c>
      <c r="AB1023" s="10">
        <f t="shared" si="45"/>
        <v>0</v>
      </c>
      <c r="AC1023" s="10" t="str">
        <f t="shared" si="46"/>
        <v>0 - 9%</v>
      </c>
      <c r="AE1023" t="str">
        <f t="shared" si="47"/>
        <v/>
      </c>
      <c r="AF1023" t="s">
        <v>1228</v>
      </c>
      <c r="AL1023" t="s">
        <v>1525</v>
      </c>
      <c r="AM1023" t="s">
        <v>1197</v>
      </c>
      <c r="AN1023" t="s">
        <v>1197</v>
      </c>
      <c r="AZ1023" t="s">
        <v>1495</v>
      </c>
      <c r="BA1023" s="10">
        <v>22.85714286</v>
      </c>
      <c r="BB1023">
        <v>0</v>
      </c>
    </row>
    <row r="1024" spans="1:54" ht="15">
      <c r="A1024">
        <v>11605573889</v>
      </c>
      <c r="B1024" t="s">
        <v>1564</v>
      </c>
      <c r="C1024" t="s">
        <v>1461</v>
      </c>
      <c r="E1024" t="s">
        <v>1472</v>
      </c>
      <c r="F1024" t="s">
        <v>129</v>
      </c>
      <c r="G1024">
        <v>12</v>
      </c>
      <c r="H1024" t="s">
        <v>1482</v>
      </c>
      <c r="I1024">
        <v>0</v>
      </c>
      <c r="J1024">
        <v>3</v>
      </c>
      <c r="K1024">
        <v>0</v>
      </c>
      <c r="L1024" t="s">
        <v>1499</v>
      </c>
      <c r="M1024">
        <f>_xlfn.IFNA(VLOOKUP(L1024,'Lookup Tables'!$A$2:$B$8,2,FALSE),"")</f>
        <v>15</v>
      </c>
      <c r="N1024" t="s">
        <v>1228</v>
      </c>
      <c r="U1024" t="s">
        <v>1468</v>
      </c>
      <c r="W1024" t="s">
        <v>1503</v>
      </c>
      <c r="Z1024" t="s">
        <v>1470</v>
      </c>
      <c r="AA1024">
        <v>5</v>
      </c>
      <c r="AB1024" s="10">
        <f t="shared" si="45"/>
        <v>5</v>
      </c>
      <c r="AC1024" s="10" t="str">
        <f t="shared" si="46"/>
        <v>0 - 9%</v>
      </c>
      <c r="AE1024" t="str">
        <f t="shared" si="47"/>
        <v/>
      </c>
      <c r="AF1024" t="s">
        <v>1228</v>
      </c>
      <c r="AI1024" t="s">
        <v>1500</v>
      </c>
      <c r="AM1024" t="s">
        <v>1197</v>
      </c>
      <c r="AN1024" t="s">
        <v>1197</v>
      </c>
      <c r="AR1024" t="s">
        <v>1479</v>
      </c>
      <c r="BA1024" s="10">
        <v>3.571428571</v>
      </c>
      <c r="BB1024">
        <v>0</v>
      </c>
    </row>
    <row r="1025" spans="1:54" ht="15">
      <c r="A1025">
        <v>11605588817</v>
      </c>
      <c r="B1025" t="s">
        <v>1481</v>
      </c>
      <c r="C1025" t="s">
        <v>1461</v>
      </c>
      <c r="E1025" t="s">
        <v>1472</v>
      </c>
      <c r="F1025" t="s">
        <v>129</v>
      </c>
      <c r="G1025">
        <v>75</v>
      </c>
      <c r="H1025" t="s">
        <v>1540</v>
      </c>
      <c r="I1025">
        <v>0</v>
      </c>
      <c r="J1025">
        <v>0</v>
      </c>
      <c r="K1025">
        <v>1</v>
      </c>
      <c r="L1025" t="s">
        <v>1499</v>
      </c>
      <c r="M1025">
        <f>_xlfn.IFNA(VLOOKUP(L1025,'Lookup Tables'!$A$2:$B$8,2,FALSE),"")</f>
        <v>15</v>
      </c>
      <c r="N1025" t="s">
        <v>1197</v>
      </c>
      <c r="AB1025" s="10">
        <f t="shared" si="45"/>
        <v>0</v>
      </c>
      <c r="AC1025" s="10" t="str">
        <f t="shared" si="46"/>
        <v>0 - 9%</v>
      </c>
      <c r="AE1025" t="str">
        <f t="shared" si="47"/>
        <v/>
      </c>
      <c r="AF1025" t="s">
        <v>1197</v>
      </c>
      <c r="AJ1025" t="s">
        <v>1498</v>
      </c>
      <c r="AM1025" t="s">
        <v>1197</v>
      </c>
      <c r="AN1025" t="s">
        <v>1197</v>
      </c>
      <c r="AZ1025" t="s">
        <v>1495</v>
      </c>
      <c r="BA1025" s="10">
        <v>22.36542835</v>
      </c>
      <c r="BB1025">
        <v>0</v>
      </c>
    </row>
    <row r="1026" spans="1:54" ht="15">
      <c r="A1026">
        <v>11605596040</v>
      </c>
      <c r="B1026" t="s">
        <v>1481</v>
      </c>
      <c r="C1026" t="s">
        <v>1461</v>
      </c>
      <c r="E1026" t="s">
        <v>1472</v>
      </c>
      <c r="F1026" t="s">
        <v>122</v>
      </c>
      <c r="G1026">
        <v>35</v>
      </c>
      <c r="H1026" t="s">
        <v>1493</v>
      </c>
      <c r="I1026">
        <v>6</v>
      </c>
      <c r="J1026">
        <v>0</v>
      </c>
      <c r="K1026">
        <v>0</v>
      </c>
      <c r="L1026" t="s">
        <v>1483</v>
      </c>
      <c r="M1026">
        <f>_xlfn.IFNA(VLOOKUP(L1026,'Lookup Tables'!$A$2:$B$8,2,FALSE),"")</f>
        <v>4</v>
      </c>
      <c r="N1026" t="s">
        <v>1487</v>
      </c>
      <c r="AB1026" s="10">
        <f aca="true" t="shared" si="48" ref="AB1026:AB1089">IF(AND(Z1026="Decrease",AA1026&lt;&gt;""),-AA1026,IF(AND(ISBLANK(AA1026),OR(N1026="No",N1026="Not Sure",Z1026="No change")),0,IF(ISBLANK(AA1026),"",AA1026)))</f>
        <v>0</v>
      </c>
      <c r="AC1026" s="10" t="str">
        <f aca="true" t="shared" si="49" ref="AC1026:AC1089">_xlfn.IFERROR(_XLFN.CONCAT(_xlfn.FLOOR.MATH(AB1026,10)," - ",_xlfn.FLOOR.MATH(AB1026+10,10)-1,"%"),"")</f>
        <v>0 - 9%</v>
      </c>
      <c r="AE1026" t="str">
        <f aca="true" t="shared" si="50" ref="AE1026:AE1089">IF(ISBLANK(AD1026),"",IF(Z1026="Decrease",-AD1026,AD1026))</f>
        <v/>
      </c>
      <c r="AF1026" t="s">
        <v>1197</v>
      </c>
      <c r="AJ1026" t="s">
        <v>1498</v>
      </c>
      <c r="AM1026" t="s">
        <v>1502</v>
      </c>
      <c r="AN1026" t="s">
        <v>1197</v>
      </c>
      <c r="AP1026" t="s">
        <v>1495</v>
      </c>
      <c r="AT1026" t="s">
        <v>1510</v>
      </c>
      <c r="BA1026" s="10">
        <v>23.71134021</v>
      </c>
      <c r="BB1026">
        <v>0</v>
      </c>
    </row>
    <row r="1027" spans="1:54" ht="15">
      <c r="A1027">
        <v>11605600690</v>
      </c>
      <c r="B1027" t="s">
        <v>1490</v>
      </c>
      <c r="C1027" t="s">
        <v>1461</v>
      </c>
      <c r="E1027" t="s">
        <v>1216</v>
      </c>
      <c r="F1027" t="s">
        <v>117</v>
      </c>
      <c r="G1027">
        <v>20</v>
      </c>
      <c r="H1027" t="s">
        <v>1482</v>
      </c>
      <c r="I1027">
        <v>4</v>
      </c>
      <c r="J1027">
        <v>0</v>
      </c>
      <c r="K1027">
        <v>1</v>
      </c>
      <c r="L1027" t="s">
        <v>1499</v>
      </c>
      <c r="M1027">
        <f>_xlfn.IFNA(VLOOKUP(L1027,'Lookup Tables'!$A$2:$B$8,2,FALSE),"")</f>
        <v>15</v>
      </c>
      <c r="N1027" t="s">
        <v>1228</v>
      </c>
      <c r="O1027" t="s">
        <v>1475</v>
      </c>
      <c r="P1027" t="s">
        <v>1465</v>
      </c>
      <c r="Z1027" t="s">
        <v>1477</v>
      </c>
      <c r="AA1027">
        <v>10</v>
      </c>
      <c r="AB1027" s="10">
        <f t="shared" si="48"/>
        <v>-10</v>
      </c>
      <c r="AC1027" s="10" t="str">
        <f t="shared" si="49"/>
        <v>-10 - -1%</v>
      </c>
      <c r="AD1027">
        <v>645</v>
      </c>
      <c r="AE1027">
        <f t="shared" si="50"/>
        <v>-645</v>
      </c>
      <c r="AF1027" t="s">
        <v>1197</v>
      </c>
      <c r="AJ1027" t="s">
        <v>1498</v>
      </c>
      <c r="AM1027" t="s">
        <v>1502</v>
      </c>
      <c r="AN1027" t="s">
        <v>1197</v>
      </c>
      <c r="AY1027" t="s">
        <v>1487</v>
      </c>
      <c r="BA1027" s="10">
        <v>20.0622084</v>
      </c>
      <c r="BB1027">
        <v>0</v>
      </c>
    </row>
    <row r="1028" spans="1:54" ht="15">
      <c r="A1028">
        <v>11605605647</v>
      </c>
      <c r="B1028" t="s">
        <v>1595</v>
      </c>
      <c r="C1028" t="s">
        <v>1461</v>
      </c>
      <c r="E1028" t="s">
        <v>1216</v>
      </c>
      <c r="F1028" t="s">
        <v>129</v>
      </c>
      <c r="G1028">
        <v>18</v>
      </c>
      <c r="H1028" t="s">
        <v>1482</v>
      </c>
      <c r="I1028">
        <v>1</v>
      </c>
      <c r="J1028">
        <v>0</v>
      </c>
      <c r="K1028">
        <v>0</v>
      </c>
      <c r="L1028" t="s">
        <v>1499</v>
      </c>
      <c r="M1028">
        <f>_xlfn.IFNA(VLOOKUP(L1028,'Lookup Tables'!$A$2:$B$8,2,FALSE),"")</f>
        <v>15</v>
      </c>
      <c r="N1028" t="s">
        <v>1487</v>
      </c>
      <c r="AB1028" s="10">
        <f t="shared" si="48"/>
        <v>0</v>
      </c>
      <c r="AC1028" s="10" t="str">
        <f t="shared" si="49"/>
        <v>0 - 9%</v>
      </c>
      <c r="AE1028" t="str">
        <f t="shared" si="50"/>
        <v/>
      </c>
      <c r="AF1028" t="s">
        <v>1228</v>
      </c>
      <c r="AH1028" t="s">
        <v>1489</v>
      </c>
      <c r="AI1028" t="s">
        <v>1500</v>
      </c>
      <c r="AM1028" t="s">
        <v>1197</v>
      </c>
      <c r="AN1028" t="s">
        <v>1197</v>
      </c>
      <c r="AY1028" t="s">
        <v>1487</v>
      </c>
      <c r="BA1028" s="10">
        <v>5.519480519</v>
      </c>
      <c r="BB1028">
        <v>0</v>
      </c>
    </row>
    <row r="1029" spans="1:54" ht="15">
      <c r="A1029">
        <v>11605620829</v>
      </c>
      <c r="B1029" t="s">
        <v>1521</v>
      </c>
      <c r="C1029" t="s">
        <v>1461</v>
      </c>
      <c r="E1029" t="s">
        <v>1472</v>
      </c>
      <c r="I1029">
        <v>0</v>
      </c>
      <c r="J1029">
        <v>1</v>
      </c>
      <c r="K1029">
        <v>0</v>
      </c>
      <c r="L1029" t="s">
        <v>1488</v>
      </c>
      <c r="M1029" t="str">
        <f>_xlfn.IFNA(VLOOKUP(L1029,'Lookup Tables'!$A$2:$B$8,2,FALSE),"")</f>
        <v/>
      </c>
      <c r="N1029" t="s">
        <v>1228</v>
      </c>
      <c r="Q1029" t="s">
        <v>1466</v>
      </c>
      <c r="R1029" t="s">
        <v>1501</v>
      </c>
      <c r="S1029" t="s">
        <v>1476</v>
      </c>
      <c r="V1029" t="s">
        <v>1469</v>
      </c>
      <c r="AB1029" s="10" t="str">
        <f t="shared" si="48"/>
        <v/>
      </c>
      <c r="AC1029" s="10" t="str">
        <f t="shared" si="49"/>
        <v/>
      </c>
      <c r="AE1029" t="str">
        <f t="shared" si="50"/>
        <v/>
      </c>
      <c r="AF1029" t="s">
        <v>1228</v>
      </c>
      <c r="AH1029" t="s">
        <v>1489</v>
      </c>
      <c r="AM1029" t="s">
        <v>1197</v>
      </c>
      <c r="AN1029" t="s">
        <v>1197</v>
      </c>
      <c r="AQ1029" t="s">
        <v>1496</v>
      </c>
      <c r="AR1029" t="s">
        <v>1479</v>
      </c>
      <c r="AT1029" t="s">
        <v>1510</v>
      </c>
      <c r="AU1029" t="s">
        <v>1518</v>
      </c>
      <c r="AX1029" t="s">
        <v>1512</v>
      </c>
      <c r="BB1029">
        <v>0</v>
      </c>
    </row>
    <row r="1030" spans="1:54" ht="15">
      <c r="A1030">
        <v>11605621367</v>
      </c>
      <c r="B1030" t="s">
        <v>1481</v>
      </c>
      <c r="C1030" t="s">
        <v>1461</v>
      </c>
      <c r="E1030" t="s">
        <v>1472</v>
      </c>
      <c r="F1030" t="s">
        <v>117</v>
      </c>
      <c r="G1030">
        <v>2</v>
      </c>
      <c r="H1030" t="s">
        <v>1491</v>
      </c>
      <c r="I1030">
        <v>3</v>
      </c>
      <c r="J1030">
        <v>0</v>
      </c>
      <c r="K1030">
        <v>0</v>
      </c>
      <c r="L1030" t="s">
        <v>1488</v>
      </c>
      <c r="M1030" t="str">
        <f>_xlfn.IFNA(VLOOKUP(L1030,'Lookup Tables'!$A$2:$B$8,2,FALSE),"")</f>
        <v/>
      </c>
      <c r="N1030" t="s">
        <v>1487</v>
      </c>
      <c r="AB1030" s="10">
        <f t="shared" si="48"/>
        <v>0</v>
      </c>
      <c r="AC1030" s="10" t="str">
        <f t="shared" si="49"/>
        <v>0 - 9%</v>
      </c>
      <c r="AE1030" t="str">
        <f t="shared" si="50"/>
        <v/>
      </c>
      <c r="AF1030" t="s">
        <v>1228</v>
      </c>
      <c r="AH1030" t="s">
        <v>1489</v>
      </c>
      <c r="AM1030" t="s">
        <v>1197</v>
      </c>
      <c r="AN1030" t="s">
        <v>1228</v>
      </c>
      <c r="AO1030" t="s">
        <v>1494</v>
      </c>
      <c r="AQ1030" t="s">
        <v>1496</v>
      </c>
      <c r="AS1030" t="s">
        <v>1505</v>
      </c>
      <c r="BA1030" s="10">
        <v>24.91052255</v>
      </c>
      <c r="BB1030">
        <v>0</v>
      </c>
    </row>
    <row r="1031" spans="1:54" ht="15">
      <c r="A1031">
        <v>11605682337</v>
      </c>
      <c r="B1031" t="s">
        <v>1521</v>
      </c>
      <c r="C1031" t="s">
        <v>1461</v>
      </c>
      <c r="E1031" t="s">
        <v>1216</v>
      </c>
      <c r="F1031" t="s">
        <v>117</v>
      </c>
      <c r="G1031">
        <v>30</v>
      </c>
      <c r="H1031" t="s">
        <v>1463</v>
      </c>
      <c r="I1031">
        <v>2</v>
      </c>
      <c r="J1031">
        <v>2</v>
      </c>
      <c r="K1031">
        <v>1</v>
      </c>
      <c r="L1031" t="s">
        <v>1488</v>
      </c>
      <c r="M1031" t="str">
        <f>_xlfn.IFNA(VLOOKUP(L1031,'Lookup Tables'!$A$2:$B$8,2,FALSE),"")</f>
        <v/>
      </c>
      <c r="N1031" t="s">
        <v>1487</v>
      </c>
      <c r="AB1031" s="10">
        <f t="shared" si="48"/>
        <v>0</v>
      </c>
      <c r="AC1031" s="10" t="str">
        <f t="shared" si="49"/>
        <v>0 - 9%</v>
      </c>
      <c r="AE1031" t="str">
        <f t="shared" si="50"/>
        <v/>
      </c>
      <c r="AF1031" t="s">
        <v>1228</v>
      </c>
      <c r="AL1031" t="s">
        <v>1554</v>
      </c>
      <c r="AM1031" t="s">
        <v>1197</v>
      </c>
      <c r="AN1031" t="s">
        <v>1197</v>
      </c>
      <c r="AT1031" t="s">
        <v>1510</v>
      </c>
      <c r="AX1031" t="s">
        <v>1512</v>
      </c>
      <c r="BA1031" s="10">
        <v>16.08133087</v>
      </c>
      <c r="BB1031">
        <v>0</v>
      </c>
    </row>
    <row r="1032" spans="1:54" ht="15">
      <c r="A1032">
        <v>11605692459</v>
      </c>
      <c r="B1032" t="s">
        <v>1471</v>
      </c>
      <c r="C1032" t="s">
        <v>1504</v>
      </c>
      <c r="E1032" t="s">
        <v>1216</v>
      </c>
      <c r="F1032" t="s">
        <v>117</v>
      </c>
      <c r="G1032">
        <v>65</v>
      </c>
      <c r="H1032" t="s">
        <v>1602</v>
      </c>
      <c r="I1032">
        <v>0</v>
      </c>
      <c r="J1032">
        <v>1</v>
      </c>
      <c r="K1032">
        <v>1</v>
      </c>
      <c r="L1032" t="s">
        <v>1499</v>
      </c>
      <c r="M1032">
        <f>_xlfn.IFNA(VLOOKUP(L1032,'Lookup Tables'!$A$2:$B$8,2,FALSE),"")</f>
        <v>15</v>
      </c>
      <c r="N1032" t="s">
        <v>1197</v>
      </c>
      <c r="AB1032" s="10">
        <f t="shared" si="48"/>
        <v>0</v>
      </c>
      <c r="AC1032" s="10" t="str">
        <f t="shared" si="49"/>
        <v>0 - 9%</v>
      </c>
      <c r="AE1032" t="str">
        <f t="shared" si="50"/>
        <v/>
      </c>
      <c r="AF1032" t="s">
        <v>1228</v>
      </c>
      <c r="AG1032" t="s">
        <v>1485</v>
      </c>
      <c r="AM1032" t="s">
        <v>1197</v>
      </c>
      <c r="AN1032" t="s">
        <v>1197</v>
      </c>
      <c r="AP1032" t="s">
        <v>1495</v>
      </c>
      <c r="AY1032" t="s">
        <v>1487</v>
      </c>
      <c r="BA1032" s="10">
        <v>1.734939759</v>
      </c>
      <c r="BB1032">
        <v>0</v>
      </c>
    </row>
    <row r="1033" spans="1:54" ht="15">
      <c r="A1033">
        <v>11605737231</v>
      </c>
      <c r="B1033" t="s">
        <v>1471</v>
      </c>
      <c r="C1033" t="s">
        <v>1461</v>
      </c>
      <c r="E1033" t="s">
        <v>1216</v>
      </c>
      <c r="F1033" t="s">
        <v>122</v>
      </c>
      <c r="I1033">
        <v>2</v>
      </c>
      <c r="J1033">
        <v>1</v>
      </c>
      <c r="K1033">
        <v>0</v>
      </c>
      <c r="L1033" t="s">
        <v>1488</v>
      </c>
      <c r="M1033" t="str">
        <f>_xlfn.IFNA(VLOOKUP(L1033,'Lookup Tables'!$A$2:$B$8,2,FALSE),"")</f>
        <v/>
      </c>
      <c r="N1033" t="s">
        <v>1487</v>
      </c>
      <c r="AB1033" s="10">
        <f t="shared" si="48"/>
        <v>0</v>
      </c>
      <c r="AC1033" s="10" t="str">
        <f t="shared" si="49"/>
        <v>0 - 9%</v>
      </c>
      <c r="AE1033" t="str">
        <f t="shared" si="50"/>
        <v/>
      </c>
      <c r="AF1033" t="s">
        <v>1228</v>
      </c>
      <c r="AH1033" t="s">
        <v>1489</v>
      </c>
      <c r="AM1033" t="s">
        <v>1502</v>
      </c>
      <c r="AN1033" t="s">
        <v>1487</v>
      </c>
      <c r="AY1033" t="s">
        <v>1487</v>
      </c>
      <c r="BB1033">
        <v>0</v>
      </c>
    </row>
    <row r="1034" spans="1:54" ht="15">
      <c r="A1034">
        <v>11605738137</v>
      </c>
      <c r="B1034" t="s">
        <v>1481</v>
      </c>
      <c r="C1034" t="s">
        <v>1461</v>
      </c>
      <c r="E1034" t="s">
        <v>1216</v>
      </c>
      <c r="F1034" t="s">
        <v>122</v>
      </c>
      <c r="G1034">
        <v>40</v>
      </c>
      <c r="H1034" t="s">
        <v>1493</v>
      </c>
      <c r="I1034">
        <v>4</v>
      </c>
      <c r="J1034">
        <v>0</v>
      </c>
      <c r="K1034">
        <v>0</v>
      </c>
      <c r="L1034" t="s">
        <v>1483</v>
      </c>
      <c r="M1034">
        <f>_xlfn.IFNA(VLOOKUP(L1034,'Lookup Tables'!$A$2:$B$8,2,FALSE),"")</f>
        <v>4</v>
      </c>
      <c r="N1034" t="s">
        <v>1228</v>
      </c>
      <c r="O1034" t="s">
        <v>1475</v>
      </c>
      <c r="P1034" t="s">
        <v>1465</v>
      </c>
      <c r="U1034" t="s">
        <v>1468</v>
      </c>
      <c r="V1034" t="s">
        <v>1469</v>
      </c>
      <c r="Z1034" t="s">
        <v>1477</v>
      </c>
      <c r="AA1034">
        <v>1.8</v>
      </c>
      <c r="AB1034" s="10">
        <f t="shared" si="48"/>
        <v>-1.8</v>
      </c>
      <c r="AC1034" s="10" t="str">
        <f t="shared" si="49"/>
        <v>-10 - -1%</v>
      </c>
      <c r="AD1034">
        <v>5151</v>
      </c>
      <c r="AE1034">
        <f t="shared" si="50"/>
        <v>-5151</v>
      </c>
      <c r="AF1034" t="s">
        <v>1228</v>
      </c>
      <c r="AG1034" t="s">
        <v>1485</v>
      </c>
      <c r="AM1034" t="s">
        <v>1197</v>
      </c>
      <c r="AN1034" t="s">
        <v>1228</v>
      </c>
      <c r="AO1034" t="s">
        <v>1516</v>
      </c>
      <c r="AQ1034" t="s">
        <v>1496</v>
      </c>
      <c r="AR1034" t="s">
        <v>1479</v>
      </c>
      <c r="AT1034" t="s">
        <v>1510</v>
      </c>
      <c r="AY1034" t="s">
        <v>1487</v>
      </c>
      <c r="BA1034" s="10">
        <v>17.14643304</v>
      </c>
      <c r="BB1034">
        <v>0</v>
      </c>
    </row>
    <row r="1035" spans="1:54" ht="15">
      <c r="A1035">
        <v>11605745601</v>
      </c>
      <c r="B1035" t="s">
        <v>1559</v>
      </c>
      <c r="C1035" t="s">
        <v>1461</v>
      </c>
      <c r="E1035" t="s">
        <v>1472</v>
      </c>
      <c r="F1035" t="s">
        <v>129</v>
      </c>
      <c r="G1035">
        <v>10</v>
      </c>
      <c r="H1035" t="s">
        <v>1491</v>
      </c>
      <c r="I1035">
        <v>0</v>
      </c>
      <c r="J1035">
        <v>3</v>
      </c>
      <c r="K1035">
        <v>0</v>
      </c>
      <c r="L1035" t="s">
        <v>1474</v>
      </c>
      <c r="M1035">
        <f>_xlfn.IFNA(VLOOKUP(L1035,'Lookup Tables'!$A$2:$B$8,2,FALSE),"")</f>
        <v>9</v>
      </c>
      <c r="N1035" t="s">
        <v>1228</v>
      </c>
      <c r="O1035" t="s">
        <v>1475</v>
      </c>
      <c r="P1035" t="s">
        <v>1465</v>
      </c>
      <c r="Q1035" t="s">
        <v>1466</v>
      </c>
      <c r="R1035" t="s">
        <v>1501</v>
      </c>
      <c r="S1035" t="s">
        <v>1476</v>
      </c>
      <c r="T1035" t="s">
        <v>1467</v>
      </c>
      <c r="U1035" t="s">
        <v>1468</v>
      </c>
      <c r="V1035" t="s">
        <v>1469</v>
      </c>
      <c r="W1035" t="s">
        <v>1503</v>
      </c>
      <c r="Z1035" t="s">
        <v>1477</v>
      </c>
      <c r="AA1035">
        <v>10</v>
      </c>
      <c r="AB1035" s="10">
        <f t="shared" si="48"/>
        <v>-10</v>
      </c>
      <c r="AC1035" s="10" t="str">
        <f t="shared" si="49"/>
        <v>-10 - -1%</v>
      </c>
      <c r="AD1035">
        <v>1000</v>
      </c>
      <c r="AE1035">
        <f t="shared" si="50"/>
        <v>-1000</v>
      </c>
      <c r="AF1035" t="s">
        <v>1228</v>
      </c>
      <c r="AH1035" t="s">
        <v>1489</v>
      </c>
      <c r="AI1035" t="s">
        <v>1500</v>
      </c>
      <c r="AM1035" t="s">
        <v>1197</v>
      </c>
      <c r="AN1035" t="s">
        <v>1228</v>
      </c>
      <c r="AO1035" t="s">
        <v>1531</v>
      </c>
      <c r="AQ1035" t="s">
        <v>1496</v>
      </c>
      <c r="AR1035" t="s">
        <v>1479</v>
      </c>
      <c r="AS1035" t="s">
        <v>1505</v>
      </c>
      <c r="AT1035" t="s">
        <v>1510</v>
      </c>
      <c r="AU1035" t="s">
        <v>1518</v>
      </c>
      <c r="AW1035" t="s">
        <v>1511</v>
      </c>
      <c r="AX1035" t="s">
        <v>1512</v>
      </c>
      <c r="AY1035" t="s">
        <v>1487</v>
      </c>
      <c r="BA1035" s="10">
        <v>36.78756477</v>
      </c>
      <c r="BB1035">
        <v>0</v>
      </c>
    </row>
    <row r="1036" spans="1:54" ht="15">
      <c r="A1036">
        <v>11605761386</v>
      </c>
      <c r="B1036" t="s">
        <v>1481</v>
      </c>
      <c r="C1036" t="s">
        <v>1461</v>
      </c>
      <c r="E1036" t="s">
        <v>1472</v>
      </c>
      <c r="F1036" t="s">
        <v>129</v>
      </c>
      <c r="G1036">
        <v>2</v>
      </c>
      <c r="H1036" t="s">
        <v>1491</v>
      </c>
      <c r="I1036">
        <v>1</v>
      </c>
      <c r="J1036">
        <v>1</v>
      </c>
      <c r="K1036">
        <v>0</v>
      </c>
      <c r="L1036" t="s">
        <v>1488</v>
      </c>
      <c r="M1036" t="str">
        <f>_xlfn.IFNA(VLOOKUP(L1036,'Lookup Tables'!$A$2:$B$8,2,FALSE),"")</f>
        <v/>
      </c>
      <c r="N1036" t="s">
        <v>1487</v>
      </c>
      <c r="AB1036" s="10">
        <f t="shared" si="48"/>
        <v>0</v>
      </c>
      <c r="AC1036" s="10" t="str">
        <f t="shared" si="49"/>
        <v>0 - 9%</v>
      </c>
      <c r="AE1036" t="str">
        <f t="shared" si="50"/>
        <v/>
      </c>
      <c r="AF1036" t="s">
        <v>1197</v>
      </c>
      <c r="AJ1036" t="s">
        <v>1498</v>
      </c>
      <c r="AM1036" t="s">
        <v>1502</v>
      </c>
      <c r="AN1036" t="s">
        <v>1197</v>
      </c>
      <c r="AY1036" t="s">
        <v>1487</v>
      </c>
      <c r="BA1036" s="10">
        <v>19.01840491</v>
      </c>
      <c r="BB1036">
        <v>0</v>
      </c>
    </row>
    <row r="1037" spans="1:54" ht="15">
      <c r="A1037">
        <v>11605796373</v>
      </c>
      <c r="B1037" t="s">
        <v>1481</v>
      </c>
      <c r="C1037" t="s">
        <v>1461</v>
      </c>
      <c r="E1037" t="s">
        <v>1472</v>
      </c>
      <c r="F1037" t="s">
        <v>117</v>
      </c>
      <c r="G1037">
        <v>5</v>
      </c>
      <c r="H1037" t="s">
        <v>1491</v>
      </c>
      <c r="I1037">
        <v>2</v>
      </c>
      <c r="J1037">
        <v>0</v>
      </c>
      <c r="K1037">
        <v>0</v>
      </c>
      <c r="L1037" t="s">
        <v>1488</v>
      </c>
      <c r="M1037" t="str">
        <f>_xlfn.IFNA(VLOOKUP(L1037,'Lookup Tables'!$A$2:$B$8,2,FALSE),"")</f>
        <v/>
      </c>
      <c r="N1037" t="s">
        <v>1487</v>
      </c>
      <c r="AB1037" s="10">
        <f t="shared" si="48"/>
        <v>0</v>
      </c>
      <c r="AC1037" s="10" t="str">
        <f t="shared" si="49"/>
        <v>0 - 9%</v>
      </c>
      <c r="AE1037" t="str">
        <f t="shared" si="50"/>
        <v/>
      </c>
      <c r="AF1037" t="s">
        <v>1228</v>
      </c>
      <c r="AH1037" t="s">
        <v>1489</v>
      </c>
      <c r="AM1037" t="s">
        <v>1197</v>
      </c>
      <c r="AN1037" t="s">
        <v>1197</v>
      </c>
      <c r="AY1037" t="s">
        <v>1487</v>
      </c>
      <c r="BA1037" s="10">
        <v>9.28319624</v>
      </c>
      <c r="BB1037">
        <v>0</v>
      </c>
    </row>
    <row r="1038" spans="1:54" ht="15">
      <c r="A1038">
        <v>11605809453</v>
      </c>
      <c r="B1038" t="s">
        <v>1559</v>
      </c>
      <c r="C1038" t="s">
        <v>1636</v>
      </c>
      <c r="E1038" t="s">
        <v>1472</v>
      </c>
      <c r="I1038">
        <v>0</v>
      </c>
      <c r="J1038">
        <v>0</v>
      </c>
      <c r="K1038">
        <v>2</v>
      </c>
      <c r="L1038" t="s">
        <v>1488</v>
      </c>
      <c r="M1038" t="str">
        <f>_xlfn.IFNA(VLOOKUP(L1038,'Lookup Tables'!$A$2:$B$8,2,FALSE),"")</f>
        <v/>
      </c>
      <c r="N1038" t="s">
        <v>1228</v>
      </c>
      <c r="V1038" t="s">
        <v>1469</v>
      </c>
      <c r="W1038" t="s">
        <v>1503</v>
      </c>
      <c r="Z1038" t="s">
        <v>1523</v>
      </c>
      <c r="AA1038">
        <v>0</v>
      </c>
      <c r="AB1038" s="10">
        <f t="shared" si="48"/>
        <v>0</v>
      </c>
      <c r="AC1038" s="10" t="str">
        <f t="shared" si="49"/>
        <v>0 - 9%</v>
      </c>
      <c r="AD1038">
        <v>0</v>
      </c>
      <c r="AE1038">
        <f t="shared" si="50"/>
        <v>0</v>
      </c>
      <c r="AF1038" t="s">
        <v>1228</v>
      </c>
      <c r="AL1038" t="s">
        <v>1525</v>
      </c>
      <c r="AM1038" t="s">
        <v>1197</v>
      </c>
      <c r="AN1038" t="s">
        <v>1197</v>
      </c>
      <c r="AY1038" t="s">
        <v>1487</v>
      </c>
      <c r="BB1038">
        <v>0</v>
      </c>
    </row>
    <row r="1039" spans="1:54" ht="15">
      <c r="A1039">
        <v>11605811876</v>
      </c>
      <c r="B1039" t="s">
        <v>1481</v>
      </c>
      <c r="C1039" t="s">
        <v>1461</v>
      </c>
      <c r="E1039" t="s">
        <v>1216</v>
      </c>
      <c r="F1039" t="s">
        <v>117</v>
      </c>
      <c r="G1039">
        <v>16</v>
      </c>
      <c r="H1039" t="s">
        <v>1482</v>
      </c>
      <c r="I1039">
        <v>6</v>
      </c>
      <c r="J1039">
        <v>0</v>
      </c>
      <c r="K1039">
        <v>0</v>
      </c>
      <c r="L1039" t="s">
        <v>1499</v>
      </c>
      <c r="M1039">
        <f>_xlfn.IFNA(VLOOKUP(L1039,'Lookup Tables'!$A$2:$B$8,2,FALSE),"")</f>
        <v>15</v>
      </c>
      <c r="N1039" t="s">
        <v>1228</v>
      </c>
      <c r="U1039" t="s">
        <v>1468</v>
      </c>
      <c r="V1039" t="s">
        <v>1469</v>
      </c>
      <c r="Z1039" t="s">
        <v>1477</v>
      </c>
      <c r="AA1039">
        <v>12</v>
      </c>
      <c r="AB1039" s="10">
        <f t="shared" si="48"/>
        <v>-12</v>
      </c>
      <c r="AC1039" s="10" t="str">
        <f t="shared" si="49"/>
        <v>-20 - -11%</v>
      </c>
      <c r="AD1039">
        <v>4976</v>
      </c>
      <c r="AE1039">
        <f t="shared" si="50"/>
        <v>-4976</v>
      </c>
      <c r="AF1039" t="s">
        <v>1228</v>
      </c>
      <c r="AI1039" t="s">
        <v>1500</v>
      </c>
      <c r="AM1039" t="s">
        <v>1197</v>
      </c>
      <c r="AN1039" t="s">
        <v>1197</v>
      </c>
      <c r="AY1039" t="s">
        <v>1487</v>
      </c>
      <c r="BA1039" s="10">
        <v>22.92993631</v>
      </c>
      <c r="BB1039">
        <v>0</v>
      </c>
    </row>
    <row r="1040" spans="1:54" ht="15">
      <c r="A1040">
        <v>11605884835</v>
      </c>
      <c r="B1040" t="s">
        <v>1575</v>
      </c>
      <c r="C1040" t="s">
        <v>1504</v>
      </c>
      <c r="E1040" t="s">
        <v>1472</v>
      </c>
      <c r="F1040" t="s">
        <v>117</v>
      </c>
      <c r="G1040">
        <v>4</v>
      </c>
      <c r="H1040" t="s">
        <v>1491</v>
      </c>
      <c r="I1040">
        <v>3</v>
      </c>
      <c r="J1040">
        <v>0</v>
      </c>
      <c r="K1040">
        <v>1</v>
      </c>
      <c r="L1040" t="s">
        <v>1488</v>
      </c>
      <c r="M1040" t="str">
        <f>_xlfn.IFNA(VLOOKUP(L1040,'Lookup Tables'!$A$2:$B$8,2,FALSE),"")</f>
        <v/>
      </c>
      <c r="N1040" t="s">
        <v>1228</v>
      </c>
      <c r="Y1040" t="s">
        <v>1519</v>
      </c>
      <c r="Z1040" t="s">
        <v>1477</v>
      </c>
      <c r="AA1040">
        <v>10</v>
      </c>
      <c r="AB1040" s="10">
        <f t="shared" si="48"/>
        <v>-10</v>
      </c>
      <c r="AC1040" s="10" t="str">
        <f t="shared" si="49"/>
        <v>-10 - -1%</v>
      </c>
      <c r="AD1040">
        <v>5000</v>
      </c>
      <c r="AE1040">
        <f t="shared" si="50"/>
        <v>-5000</v>
      </c>
      <c r="BB1040">
        <v>0</v>
      </c>
    </row>
    <row r="1041" spans="1:54" ht="15">
      <c r="A1041">
        <v>11605889611</v>
      </c>
      <c r="B1041" t="s">
        <v>1559</v>
      </c>
      <c r="C1041" t="s">
        <v>1461</v>
      </c>
      <c r="E1041" t="s">
        <v>1472</v>
      </c>
      <c r="F1041" t="s">
        <v>129</v>
      </c>
      <c r="G1041">
        <v>0</v>
      </c>
      <c r="H1041" t="s">
        <v>1497</v>
      </c>
      <c r="I1041">
        <v>0</v>
      </c>
      <c r="J1041">
        <v>1</v>
      </c>
      <c r="K1041">
        <v>0</v>
      </c>
      <c r="L1041" t="s">
        <v>1499</v>
      </c>
      <c r="M1041">
        <f>_xlfn.IFNA(VLOOKUP(L1041,'Lookup Tables'!$A$2:$B$8,2,FALSE),"")</f>
        <v>15</v>
      </c>
      <c r="N1041" t="s">
        <v>1197</v>
      </c>
      <c r="AB1041" s="10">
        <f t="shared" si="48"/>
        <v>0</v>
      </c>
      <c r="AC1041" s="10" t="str">
        <f t="shared" si="49"/>
        <v>0 - 9%</v>
      </c>
      <c r="AE1041" t="str">
        <f t="shared" si="50"/>
        <v/>
      </c>
      <c r="AF1041" t="s">
        <v>1197</v>
      </c>
      <c r="AJ1041" t="s">
        <v>1498</v>
      </c>
      <c r="AM1041" t="s">
        <v>1502</v>
      </c>
      <c r="AN1041" t="s">
        <v>1197</v>
      </c>
      <c r="AP1041" t="s">
        <v>1547</v>
      </c>
      <c r="AY1041" t="s">
        <v>1487</v>
      </c>
      <c r="BA1041" s="10">
        <v>11.84210526</v>
      </c>
      <c r="BB1041">
        <v>0</v>
      </c>
    </row>
    <row r="1042" spans="1:54" ht="15">
      <c r="A1042">
        <v>11605904246</v>
      </c>
      <c r="B1042" t="s">
        <v>1548</v>
      </c>
      <c r="C1042" t="s">
        <v>1461</v>
      </c>
      <c r="E1042" t="s">
        <v>1216</v>
      </c>
      <c r="F1042" t="s">
        <v>117</v>
      </c>
      <c r="I1042">
        <v>1</v>
      </c>
      <c r="J1042">
        <v>0</v>
      </c>
      <c r="K1042">
        <v>0</v>
      </c>
      <c r="L1042" t="s">
        <v>1483</v>
      </c>
      <c r="M1042">
        <f>_xlfn.IFNA(VLOOKUP(L1042,'Lookup Tables'!$A$2:$B$8,2,FALSE),"")</f>
        <v>4</v>
      </c>
      <c r="N1042" t="s">
        <v>1228</v>
      </c>
      <c r="O1042" t="s">
        <v>1475</v>
      </c>
      <c r="P1042" t="s">
        <v>1465</v>
      </c>
      <c r="Q1042" t="s">
        <v>1466</v>
      </c>
      <c r="R1042" t="s">
        <v>1501</v>
      </c>
      <c r="S1042" t="s">
        <v>1476</v>
      </c>
      <c r="T1042" t="s">
        <v>1467</v>
      </c>
      <c r="U1042" t="s">
        <v>1468</v>
      </c>
      <c r="V1042" t="s">
        <v>1469</v>
      </c>
      <c r="Z1042" t="s">
        <v>1477</v>
      </c>
      <c r="AA1042">
        <v>30</v>
      </c>
      <c r="AB1042" s="10">
        <f t="shared" si="48"/>
        <v>-30</v>
      </c>
      <c r="AC1042" s="10" t="str">
        <f t="shared" si="49"/>
        <v>-30 - -21%</v>
      </c>
      <c r="AD1042">
        <v>15625</v>
      </c>
      <c r="AE1042">
        <f t="shared" si="50"/>
        <v>-15625</v>
      </c>
      <c r="AF1042" t="s">
        <v>1228</v>
      </c>
      <c r="AH1042" t="s">
        <v>1489</v>
      </c>
      <c r="AM1042" t="s">
        <v>1228</v>
      </c>
      <c r="AN1042" t="s">
        <v>1228</v>
      </c>
      <c r="AO1042" t="s">
        <v>1516</v>
      </c>
      <c r="AP1042" t="s">
        <v>1551</v>
      </c>
      <c r="AQ1042" t="s">
        <v>1496</v>
      </c>
      <c r="AR1042" t="s">
        <v>1479</v>
      </c>
      <c r="BA1042" s="10">
        <v>24.59016393</v>
      </c>
      <c r="BB1042">
        <v>0</v>
      </c>
    </row>
    <row r="1043" spans="1:54" ht="15">
      <c r="A1043">
        <v>11605905826</v>
      </c>
      <c r="B1043" t="s">
        <v>1471</v>
      </c>
      <c r="C1043" t="s">
        <v>1461</v>
      </c>
      <c r="E1043" t="s">
        <v>1216</v>
      </c>
      <c r="F1043" t="s">
        <v>144</v>
      </c>
      <c r="G1043">
        <v>2</v>
      </c>
      <c r="H1043" t="s">
        <v>1491</v>
      </c>
      <c r="I1043">
        <v>26</v>
      </c>
      <c r="J1043">
        <v>0</v>
      </c>
      <c r="K1043">
        <v>0</v>
      </c>
      <c r="L1043" t="s">
        <v>1488</v>
      </c>
      <c r="M1043" t="str">
        <f>_xlfn.IFNA(VLOOKUP(L1043,'Lookup Tables'!$A$2:$B$8,2,FALSE),"")</f>
        <v/>
      </c>
      <c r="N1043" t="s">
        <v>1487</v>
      </c>
      <c r="AB1043" s="10">
        <f t="shared" si="48"/>
        <v>0</v>
      </c>
      <c r="AC1043" s="10" t="str">
        <f t="shared" si="49"/>
        <v>0 - 9%</v>
      </c>
      <c r="AE1043" t="str">
        <f t="shared" si="50"/>
        <v/>
      </c>
      <c r="AF1043" t="s">
        <v>1228</v>
      </c>
      <c r="AG1043" t="s">
        <v>1485</v>
      </c>
      <c r="AM1043" t="s">
        <v>1502</v>
      </c>
      <c r="AN1043" t="s">
        <v>1197</v>
      </c>
      <c r="AO1043" t="s">
        <v>1495</v>
      </c>
      <c r="AP1043" t="s">
        <v>1495</v>
      </c>
      <c r="AY1043" t="s">
        <v>1487</v>
      </c>
      <c r="BA1043" s="10">
        <v>16.83110286</v>
      </c>
      <c r="BB1043">
        <v>0</v>
      </c>
    </row>
    <row r="1044" spans="1:54" ht="15">
      <c r="A1044">
        <v>11605910257</v>
      </c>
      <c r="B1044" t="s">
        <v>1471</v>
      </c>
      <c r="C1044" t="s">
        <v>1504</v>
      </c>
      <c r="E1044" t="s">
        <v>1216</v>
      </c>
      <c r="F1044" t="s">
        <v>144</v>
      </c>
      <c r="G1044">
        <v>20</v>
      </c>
      <c r="H1044" t="s">
        <v>1482</v>
      </c>
      <c r="I1044">
        <v>40</v>
      </c>
      <c r="J1044">
        <v>0</v>
      </c>
      <c r="K1044">
        <v>0</v>
      </c>
      <c r="L1044" t="s">
        <v>1499</v>
      </c>
      <c r="M1044">
        <f>_xlfn.IFNA(VLOOKUP(L1044,'Lookup Tables'!$A$2:$B$8,2,FALSE),"")</f>
        <v>15</v>
      </c>
      <c r="N1044" t="s">
        <v>1228</v>
      </c>
      <c r="S1044" t="s">
        <v>1476</v>
      </c>
      <c r="U1044" t="s">
        <v>1468</v>
      </c>
      <c r="V1044" t="s">
        <v>1469</v>
      </c>
      <c r="Z1044" t="s">
        <v>1523</v>
      </c>
      <c r="AA1044">
        <v>0</v>
      </c>
      <c r="AB1044" s="10">
        <f t="shared" si="48"/>
        <v>0</v>
      </c>
      <c r="AC1044" s="10" t="str">
        <f t="shared" si="49"/>
        <v>0 - 9%</v>
      </c>
      <c r="AD1044">
        <v>0</v>
      </c>
      <c r="AE1044">
        <f t="shared" si="50"/>
        <v>0</v>
      </c>
      <c r="AF1044" t="s">
        <v>1228</v>
      </c>
      <c r="AG1044" t="s">
        <v>1485</v>
      </c>
      <c r="AM1044" t="s">
        <v>1197</v>
      </c>
      <c r="AN1044" t="s">
        <v>1197</v>
      </c>
      <c r="AT1044" t="s">
        <v>1510</v>
      </c>
      <c r="BB1044">
        <v>0</v>
      </c>
    </row>
    <row r="1045" spans="1:54" ht="15">
      <c r="A1045">
        <v>11605916945</v>
      </c>
      <c r="B1045" t="s">
        <v>1521</v>
      </c>
      <c r="C1045" t="s">
        <v>1461</v>
      </c>
      <c r="E1045" t="s">
        <v>1472</v>
      </c>
      <c r="I1045">
        <v>3</v>
      </c>
      <c r="J1045">
        <v>0</v>
      </c>
      <c r="K1045">
        <v>0</v>
      </c>
      <c r="L1045" t="s">
        <v>1474</v>
      </c>
      <c r="M1045">
        <f>_xlfn.IFNA(VLOOKUP(L1045,'Lookup Tables'!$A$2:$B$8,2,FALSE),"")</f>
        <v>9</v>
      </c>
      <c r="N1045" t="s">
        <v>1228</v>
      </c>
      <c r="O1045" t="s">
        <v>1475</v>
      </c>
      <c r="S1045" t="s">
        <v>1476</v>
      </c>
      <c r="V1045" t="s">
        <v>1469</v>
      </c>
      <c r="Z1045" t="s">
        <v>1523</v>
      </c>
      <c r="AA1045">
        <v>0</v>
      </c>
      <c r="AB1045" s="10">
        <f t="shared" si="48"/>
        <v>0</v>
      </c>
      <c r="AC1045" s="10" t="str">
        <f t="shared" si="49"/>
        <v>0 - 9%</v>
      </c>
      <c r="AD1045">
        <v>0</v>
      </c>
      <c r="AE1045">
        <f t="shared" si="50"/>
        <v>0</v>
      </c>
      <c r="BA1045" s="10">
        <v>33.08036</v>
      </c>
      <c r="BB1045">
        <v>0</v>
      </c>
    </row>
    <row r="1046" spans="1:54" ht="15">
      <c r="A1046">
        <v>11605926205</v>
      </c>
      <c r="B1046" t="s">
        <v>1521</v>
      </c>
      <c r="C1046" t="s">
        <v>1461</v>
      </c>
      <c r="E1046" t="s">
        <v>1216</v>
      </c>
      <c r="F1046" t="s">
        <v>144</v>
      </c>
      <c r="G1046">
        <v>60</v>
      </c>
      <c r="H1046" t="s">
        <v>1571</v>
      </c>
      <c r="I1046">
        <v>21</v>
      </c>
      <c r="J1046">
        <v>1</v>
      </c>
      <c r="K1046">
        <v>0</v>
      </c>
      <c r="L1046" t="s">
        <v>1499</v>
      </c>
      <c r="M1046">
        <f>_xlfn.IFNA(VLOOKUP(L1046,'Lookup Tables'!$A$2:$B$8,2,FALSE),"")</f>
        <v>15</v>
      </c>
      <c r="N1046" t="s">
        <v>1197</v>
      </c>
      <c r="AB1046" s="10">
        <f t="shared" si="48"/>
        <v>0</v>
      </c>
      <c r="AC1046" s="10" t="str">
        <f t="shared" si="49"/>
        <v>0 - 9%</v>
      </c>
      <c r="AE1046" t="str">
        <f t="shared" si="50"/>
        <v/>
      </c>
      <c r="AF1046" t="s">
        <v>1197</v>
      </c>
      <c r="AJ1046" t="s">
        <v>1498</v>
      </c>
      <c r="AM1046" t="s">
        <v>1502</v>
      </c>
      <c r="AN1046" t="s">
        <v>1197</v>
      </c>
      <c r="AZ1046" t="s">
        <v>1495</v>
      </c>
      <c r="BA1046" s="10">
        <v>27.72217945</v>
      </c>
      <c r="BB1046">
        <v>0</v>
      </c>
    </row>
    <row r="1047" spans="1:54" ht="15">
      <c r="A1047">
        <v>11605927949</v>
      </c>
      <c r="B1047" t="s">
        <v>1559</v>
      </c>
      <c r="C1047" t="s">
        <v>1517</v>
      </c>
      <c r="E1047" t="s">
        <v>1216</v>
      </c>
      <c r="F1047" t="s">
        <v>144</v>
      </c>
      <c r="G1047">
        <v>49</v>
      </c>
      <c r="H1047" t="s">
        <v>1473</v>
      </c>
      <c r="I1047">
        <v>15</v>
      </c>
      <c r="J1047">
        <v>0</v>
      </c>
      <c r="K1047">
        <v>4</v>
      </c>
      <c r="L1047" t="s">
        <v>1499</v>
      </c>
      <c r="M1047">
        <f>_xlfn.IFNA(VLOOKUP(L1047,'Lookup Tables'!$A$2:$B$8,2,FALSE),"")</f>
        <v>15</v>
      </c>
      <c r="N1047" t="s">
        <v>1228</v>
      </c>
      <c r="O1047" t="s">
        <v>1475</v>
      </c>
      <c r="Q1047" t="s">
        <v>1466</v>
      </c>
      <c r="R1047" t="s">
        <v>1501</v>
      </c>
      <c r="S1047" t="s">
        <v>1476</v>
      </c>
      <c r="T1047" t="s">
        <v>1467</v>
      </c>
      <c r="U1047" t="s">
        <v>1468</v>
      </c>
      <c r="Z1047" t="s">
        <v>1477</v>
      </c>
      <c r="AA1047">
        <v>25</v>
      </c>
      <c r="AB1047" s="10">
        <f t="shared" si="48"/>
        <v>-25</v>
      </c>
      <c r="AC1047" s="10" t="str">
        <f t="shared" si="49"/>
        <v>-30 - -21%</v>
      </c>
      <c r="AE1047" t="str">
        <f t="shared" si="50"/>
        <v/>
      </c>
      <c r="AF1047" t="s">
        <v>1228</v>
      </c>
      <c r="AG1047" t="s">
        <v>1485</v>
      </c>
      <c r="AH1047" t="s">
        <v>1489</v>
      </c>
      <c r="AM1047" t="s">
        <v>1197</v>
      </c>
      <c r="AN1047" t="s">
        <v>1228</v>
      </c>
      <c r="AO1047" t="s">
        <v>1494</v>
      </c>
      <c r="AP1047" t="s">
        <v>1529</v>
      </c>
      <c r="AY1047" t="s">
        <v>1487</v>
      </c>
      <c r="BA1047" s="10">
        <v>35.53533</v>
      </c>
      <c r="BB1047">
        <v>0</v>
      </c>
    </row>
    <row r="1048" spans="1:54" ht="15">
      <c r="A1048">
        <v>11605929776</v>
      </c>
      <c r="B1048" t="s">
        <v>1471</v>
      </c>
      <c r="C1048" t="s">
        <v>1461</v>
      </c>
      <c r="E1048" t="s">
        <v>1472</v>
      </c>
      <c r="F1048" t="s">
        <v>129</v>
      </c>
      <c r="L1048" t="s">
        <v>1488</v>
      </c>
      <c r="M1048" t="str">
        <f>_xlfn.IFNA(VLOOKUP(L1048,'Lookup Tables'!$A$2:$B$8,2,FALSE),"")</f>
        <v/>
      </c>
      <c r="N1048" t="s">
        <v>1487</v>
      </c>
      <c r="AB1048" s="10">
        <f t="shared" si="48"/>
        <v>0</v>
      </c>
      <c r="AC1048" s="10" t="str">
        <f t="shared" si="49"/>
        <v>0 - 9%</v>
      </c>
      <c r="AE1048" t="str">
        <f t="shared" si="50"/>
        <v/>
      </c>
      <c r="AK1048" t="s">
        <v>1478</v>
      </c>
      <c r="AM1048" t="s">
        <v>1502</v>
      </c>
      <c r="AN1048" t="s">
        <v>1228</v>
      </c>
      <c r="AO1048" t="s">
        <v>1536</v>
      </c>
      <c r="AP1048" t="s">
        <v>1556</v>
      </c>
      <c r="AY1048" t="s">
        <v>1487</v>
      </c>
      <c r="BA1048" s="10">
        <v>8.835027365</v>
      </c>
      <c r="BB1048">
        <v>0</v>
      </c>
    </row>
    <row r="1049" spans="1:54" ht="15">
      <c r="A1049">
        <v>11605949902</v>
      </c>
      <c r="B1049" t="s">
        <v>1471</v>
      </c>
      <c r="C1049" t="s">
        <v>1461</v>
      </c>
      <c r="E1049" t="s">
        <v>1216</v>
      </c>
      <c r="F1049" t="s">
        <v>129</v>
      </c>
      <c r="G1049">
        <v>10</v>
      </c>
      <c r="H1049" t="s">
        <v>1491</v>
      </c>
      <c r="I1049">
        <v>0</v>
      </c>
      <c r="J1049">
        <v>1</v>
      </c>
      <c r="K1049">
        <v>1</v>
      </c>
      <c r="L1049" t="s">
        <v>1499</v>
      </c>
      <c r="M1049">
        <f>_xlfn.IFNA(VLOOKUP(L1049,'Lookup Tables'!$A$2:$B$8,2,FALSE),"")</f>
        <v>15</v>
      </c>
      <c r="N1049" t="s">
        <v>1197</v>
      </c>
      <c r="AB1049" s="10">
        <f t="shared" si="48"/>
        <v>0</v>
      </c>
      <c r="AC1049" s="10" t="str">
        <f t="shared" si="49"/>
        <v>0 - 9%</v>
      </c>
      <c r="AE1049" t="str">
        <f t="shared" si="50"/>
        <v/>
      </c>
      <c r="AF1049" t="s">
        <v>1228</v>
      </c>
      <c r="AH1049" t="s">
        <v>1489</v>
      </c>
      <c r="AM1049" t="s">
        <v>1197</v>
      </c>
      <c r="AN1049" t="s">
        <v>1197</v>
      </c>
      <c r="AY1049" t="s">
        <v>1487</v>
      </c>
      <c r="BA1049" s="10">
        <v>20.99644128</v>
      </c>
      <c r="BB1049">
        <v>0</v>
      </c>
    </row>
    <row r="1050" spans="1:54" ht="15">
      <c r="A1050">
        <v>11605949934</v>
      </c>
      <c r="B1050" t="s">
        <v>1548</v>
      </c>
      <c r="C1050" t="s">
        <v>1504</v>
      </c>
      <c r="E1050" t="s">
        <v>1472</v>
      </c>
      <c r="G1050">
        <v>22</v>
      </c>
      <c r="H1050" t="s">
        <v>1463</v>
      </c>
      <c r="I1050">
        <v>2</v>
      </c>
      <c r="J1050">
        <v>1</v>
      </c>
      <c r="K1050">
        <v>0</v>
      </c>
      <c r="L1050" t="s">
        <v>1499</v>
      </c>
      <c r="M1050">
        <f>_xlfn.IFNA(VLOOKUP(L1050,'Lookup Tables'!$A$2:$B$8,2,FALSE),"")</f>
        <v>15</v>
      </c>
      <c r="N1050" t="s">
        <v>1228</v>
      </c>
      <c r="O1050" t="s">
        <v>1475</v>
      </c>
      <c r="P1050" t="s">
        <v>1465</v>
      </c>
      <c r="Q1050" t="s">
        <v>1466</v>
      </c>
      <c r="R1050" t="s">
        <v>1501</v>
      </c>
      <c r="S1050" t="s">
        <v>1476</v>
      </c>
      <c r="V1050" t="s">
        <v>1469</v>
      </c>
      <c r="Z1050" t="s">
        <v>1477</v>
      </c>
      <c r="AA1050">
        <v>18</v>
      </c>
      <c r="AB1050" s="10">
        <f t="shared" si="48"/>
        <v>-18</v>
      </c>
      <c r="AC1050" s="10" t="str">
        <f t="shared" si="49"/>
        <v>-20 - -11%</v>
      </c>
      <c r="AD1050">
        <v>31341</v>
      </c>
      <c r="AE1050">
        <f t="shared" si="50"/>
        <v>-31341</v>
      </c>
      <c r="AF1050" t="s">
        <v>1228</v>
      </c>
      <c r="AG1050" t="s">
        <v>1485</v>
      </c>
      <c r="AH1050" t="s">
        <v>1489</v>
      </c>
      <c r="AM1050" t="s">
        <v>1197</v>
      </c>
      <c r="AN1050" t="s">
        <v>1228</v>
      </c>
      <c r="AO1050" t="s">
        <v>1516</v>
      </c>
      <c r="AR1050" t="s">
        <v>1479</v>
      </c>
      <c r="BB1050">
        <v>0</v>
      </c>
    </row>
    <row r="1051" spans="1:54" ht="15">
      <c r="A1051">
        <v>11605949967</v>
      </c>
      <c r="B1051" t="s">
        <v>1548</v>
      </c>
      <c r="C1051" t="s">
        <v>1461</v>
      </c>
      <c r="E1051" t="s">
        <v>1492</v>
      </c>
      <c r="F1051" t="s">
        <v>122</v>
      </c>
      <c r="G1051">
        <v>39</v>
      </c>
      <c r="H1051" t="s">
        <v>1493</v>
      </c>
      <c r="I1051">
        <v>2</v>
      </c>
      <c r="J1051">
        <v>0</v>
      </c>
      <c r="K1051">
        <v>0</v>
      </c>
      <c r="L1051" t="s">
        <v>1474</v>
      </c>
      <c r="M1051">
        <f>_xlfn.IFNA(VLOOKUP(L1051,'Lookup Tables'!$A$2:$B$8,2,FALSE),"")</f>
        <v>9</v>
      </c>
      <c r="N1051" t="s">
        <v>1228</v>
      </c>
      <c r="Q1051" t="s">
        <v>1466</v>
      </c>
      <c r="R1051" t="s">
        <v>1501</v>
      </c>
      <c r="T1051" t="s">
        <v>1467</v>
      </c>
      <c r="U1051" t="s">
        <v>1468</v>
      </c>
      <c r="Z1051" t="s">
        <v>1477</v>
      </c>
      <c r="AA1051">
        <v>4</v>
      </c>
      <c r="AB1051" s="10">
        <f t="shared" si="48"/>
        <v>-4</v>
      </c>
      <c r="AC1051" s="10" t="str">
        <f t="shared" si="49"/>
        <v>-10 - -1%</v>
      </c>
      <c r="AD1051">
        <v>1000</v>
      </c>
      <c r="AE1051">
        <f t="shared" si="50"/>
        <v>-1000</v>
      </c>
      <c r="AF1051" t="s">
        <v>1197</v>
      </c>
      <c r="AJ1051" t="s">
        <v>1498</v>
      </c>
      <c r="AM1051" t="s">
        <v>1502</v>
      </c>
      <c r="AN1051" t="s">
        <v>1197</v>
      </c>
      <c r="AT1051" t="s">
        <v>1510</v>
      </c>
      <c r="AU1051" t="s">
        <v>1518</v>
      </c>
      <c r="AX1051" t="s">
        <v>1512</v>
      </c>
      <c r="BA1051" s="10">
        <v>30.29759771</v>
      </c>
      <c r="BB1051">
        <v>0</v>
      </c>
    </row>
    <row r="1052" spans="1:54" ht="15">
      <c r="A1052">
        <v>11605955741</v>
      </c>
      <c r="B1052" t="s">
        <v>1548</v>
      </c>
      <c r="C1052" t="s">
        <v>1528</v>
      </c>
      <c r="E1052" t="s">
        <v>1216</v>
      </c>
      <c r="F1052" t="s">
        <v>117</v>
      </c>
      <c r="G1052">
        <v>8</v>
      </c>
      <c r="H1052" t="s">
        <v>1491</v>
      </c>
      <c r="I1052">
        <v>1</v>
      </c>
      <c r="J1052">
        <v>0</v>
      </c>
      <c r="K1052">
        <v>0</v>
      </c>
      <c r="L1052" t="s">
        <v>1474</v>
      </c>
      <c r="M1052">
        <f>_xlfn.IFNA(VLOOKUP(L1052,'Lookup Tables'!$A$2:$B$8,2,FALSE),"")</f>
        <v>9</v>
      </c>
      <c r="N1052" t="s">
        <v>1197</v>
      </c>
      <c r="AB1052" s="10">
        <f t="shared" si="48"/>
        <v>0</v>
      </c>
      <c r="AC1052" s="10" t="str">
        <f t="shared" si="49"/>
        <v>0 - 9%</v>
      </c>
      <c r="AE1052" t="str">
        <f t="shared" si="50"/>
        <v/>
      </c>
      <c r="AF1052" t="s">
        <v>1197</v>
      </c>
      <c r="AJ1052" t="s">
        <v>1498</v>
      </c>
      <c r="AM1052" t="s">
        <v>1197</v>
      </c>
      <c r="AN1052" t="s">
        <v>1197</v>
      </c>
      <c r="AQ1052" t="s">
        <v>1496</v>
      </c>
      <c r="AS1052" t="s">
        <v>1505</v>
      </c>
      <c r="AT1052" t="s">
        <v>1510</v>
      </c>
      <c r="BB1052">
        <v>0</v>
      </c>
    </row>
    <row r="1053" spans="1:54" ht="15">
      <c r="A1053">
        <v>11605960545</v>
      </c>
      <c r="B1053" t="s">
        <v>1541</v>
      </c>
      <c r="C1053" t="s">
        <v>1461</v>
      </c>
      <c r="E1053" t="s">
        <v>1216</v>
      </c>
      <c r="F1053" t="s">
        <v>144</v>
      </c>
      <c r="G1053">
        <v>20</v>
      </c>
      <c r="H1053" t="s">
        <v>1482</v>
      </c>
      <c r="I1053">
        <v>23</v>
      </c>
      <c r="J1053">
        <v>1</v>
      </c>
      <c r="K1053">
        <v>0</v>
      </c>
      <c r="L1053" t="s">
        <v>1483</v>
      </c>
      <c r="M1053">
        <f>_xlfn.IFNA(VLOOKUP(L1053,'Lookup Tables'!$A$2:$B$8,2,FALSE),"")</f>
        <v>4</v>
      </c>
      <c r="N1053" t="s">
        <v>1487</v>
      </c>
      <c r="AB1053" s="10">
        <f t="shared" si="48"/>
        <v>0</v>
      </c>
      <c r="AC1053" s="10" t="str">
        <f t="shared" si="49"/>
        <v>0 - 9%</v>
      </c>
      <c r="AE1053" t="str">
        <f t="shared" si="50"/>
        <v/>
      </c>
      <c r="AF1053" t="s">
        <v>1228</v>
      </c>
      <c r="AI1053" t="s">
        <v>1500</v>
      </c>
      <c r="AM1053" t="s">
        <v>1197</v>
      </c>
      <c r="AN1053" t="s">
        <v>1228</v>
      </c>
      <c r="AO1053" t="s">
        <v>1516</v>
      </c>
      <c r="AP1053" t="s">
        <v>1495</v>
      </c>
      <c r="AY1053" t="s">
        <v>1487</v>
      </c>
      <c r="BB1053">
        <v>0</v>
      </c>
    </row>
    <row r="1054" spans="1:54" ht="15">
      <c r="A1054">
        <v>11605997568</v>
      </c>
      <c r="B1054" t="s">
        <v>1532</v>
      </c>
      <c r="C1054" t="s">
        <v>1461</v>
      </c>
      <c r="E1054" t="s">
        <v>1216</v>
      </c>
      <c r="F1054" t="s">
        <v>122</v>
      </c>
      <c r="G1054">
        <v>15</v>
      </c>
      <c r="H1054" t="s">
        <v>1482</v>
      </c>
      <c r="I1054">
        <v>15</v>
      </c>
      <c r="J1054">
        <v>0</v>
      </c>
      <c r="K1054">
        <v>0</v>
      </c>
      <c r="L1054" t="s">
        <v>1488</v>
      </c>
      <c r="M1054" t="str">
        <f>_xlfn.IFNA(VLOOKUP(L1054,'Lookup Tables'!$A$2:$B$8,2,FALSE),"")</f>
        <v/>
      </c>
      <c r="N1054" t="s">
        <v>1487</v>
      </c>
      <c r="AB1054" s="10">
        <f t="shared" si="48"/>
        <v>0</v>
      </c>
      <c r="AC1054" s="10" t="str">
        <f t="shared" si="49"/>
        <v>0 - 9%</v>
      </c>
      <c r="AE1054" t="str">
        <f t="shared" si="50"/>
        <v/>
      </c>
      <c r="AF1054" t="s">
        <v>1228</v>
      </c>
      <c r="AH1054" t="s">
        <v>1489</v>
      </c>
      <c r="AI1054" t="s">
        <v>1500</v>
      </c>
      <c r="AM1054" t="s">
        <v>1197</v>
      </c>
      <c r="AN1054" t="s">
        <v>1228</v>
      </c>
      <c r="AO1054" t="s">
        <v>1494</v>
      </c>
      <c r="AY1054" t="s">
        <v>1487</v>
      </c>
      <c r="BA1054" s="10">
        <v>23.95786643</v>
      </c>
      <c r="BB1054">
        <v>0</v>
      </c>
    </row>
    <row r="1055" spans="1:54" ht="15">
      <c r="A1055">
        <v>11606005986</v>
      </c>
      <c r="B1055" t="s">
        <v>1471</v>
      </c>
      <c r="C1055" t="s">
        <v>1461</v>
      </c>
      <c r="E1055" t="s">
        <v>1216</v>
      </c>
      <c r="F1055" t="s">
        <v>122</v>
      </c>
      <c r="G1055">
        <v>15</v>
      </c>
      <c r="H1055" t="s">
        <v>1482</v>
      </c>
      <c r="I1055">
        <v>8</v>
      </c>
      <c r="J1055">
        <v>0</v>
      </c>
      <c r="K1055">
        <v>0</v>
      </c>
      <c r="L1055" t="s">
        <v>1499</v>
      </c>
      <c r="M1055">
        <f>_xlfn.IFNA(VLOOKUP(L1055,'Lookup Tables'!$A$2:$B$8,2,FALSE),"")</f>
        <v>15</v>
      </c>
      <c r="N1055" t="s">
        <v>1197</v>
      </c>
      <c r="AB1055" s="10">
        <f t="shared" si="48"/>
        <v>0</v>
      </c>
      <c r="AC1055" s="10" t="str">
        <f t="shared" si="49"/>
        <v>0 - 9%</v>
      </c>
      <c r="AE1055" t="str">
        <f t="shared" si="50"/>
        <v/>
      </c>
      <c r="AF1055" t="s">
        <v>1228</v>
      </c>
      <c r="AH1055" t="s">
        <v>1489</v>
      </c>
      <c r="AM1055" t="s">
        <v>1197</v>
      </c>
      <c r="AN1055" t="s">
        <v>1197</v>
      </c>
      <c r="AY1055" t="s">
        <v>1487</v>
      </c>
      <c r="BA1055" s="10">
        <v>21.81967888</v>
      </c>
      <c r="BB1055">
        <v>0</v>
      </c>
    </row>
    <row r="1056" spans="1:54" ht="15">
      <c r="A1056">
        <v>11606015125</v>
      </c>
      <c r="B1056" t="s">
        <v>1460</v>
      </c>
      <c r="C1056" t="s">
        <v>1461</v>
      </c>
      <c r="E1056" t="s">
        <v>1216</v>
      </c>
      <c r="F1056" t="s">
        <v>117</v>
      </c>
      <c r="G1056">
        <v>40</v>
      </c>
      <c r="H1056" t="s">
        <v>1493</v>
      </c>
      <c r="I1056">
        <v>5</v>
      </c>
      <c r="J1056">
        <v>0</v>
      </c>
      <c r="K1056">
        <v>0</v>
      </c>
      <c r="L1056" t="s">
        <v>1474</v>
      </c>
      <c r="M1056">
        <f>_xlfn.IFNA(VLOOKUP(L1056,'Lookup Tables'!$A$2:$B$8,2,FALSE),"")</f>
        <v>9</v>
      </c>
      <c r="N1056" t="s">
        <v>1228</v>
      </c>
      <c r="U1056" t="s">
        <v>1468</v>
      </c>
      <c r="Z1056" t="s">
        <v>1477</v>
      </c>
      <c r="AB1056" s="10" t="str">
        <f t="shared" si="48"/>
        <v/>
      </c>
      <c r="AC1056" s="10" t="str">
        <f t="shared" si="49"/>
        <v/>
      </c>
      <c r="AE1056" t="str">
        <f t="shared" si="50"/>
        <v/>
      </c>
      <c r="AF1056" t="s">
        <v>1228</v>
      </c>
      <c r="AI1056" t="s">
        <v>1500</v>
      </c>
      <c r="AM1056" t="s">
        <v>1197</v>
      </c>
      <c r="AN1056" t="s">
        <v>1197</v>
      </c>
      <c r="AT1056" t="s">
        <v>1510</v>
      </c>
      <c r="AU1056" t="s">
        <v>1518</v>
      </c>
      <c r="BA1056" s="10">
        <v>8.14742968</v>
      </c>
      <c r="BB1056">
        <v>0</v>
      </c>
    </row>
    <row r="1057" spans="1:54" ht="15">
      <c r="A1057">
        <v>11606020574</v>
      </c>
      <c r="B1057" t="s">
        <v>1548</v>
      </c>
      <c r="C1057" t="s">
        <v>1461</v>
      </c>
      <c r="E1057" t="s">
        <v>1216</v>
      </c>
      <c r="F1057" t="s">
        <v>117</v>
      </c>
      <c r="G1057">
        <v>5</v>
      </c>
      <c r="H1057" t="s">
        <v>1491</v>
      </c>
      <c r="I1057">
        <v>2</v>
      </c>
      <c r="J1057">
        <v>1</v>
      </c>
      <c r="K1057">
        <v>0</v>
      </c>
      <c r="L1057" t="s">
        <v>1474</v>
      </c>
      <c r="M1057">
        <f>_xlfn.IFNA(VLOOKUP(L1057,'Lookup Tables'!$A$2:$B$8,2,FALSE),"")</f>
        <v>9</v>
      </c>
      <c r="N1057" t="s">
        <v>1228</v>
      </c>
      <c r="O1057" t="s">
        <v>1475</v>
      </c>
      <c r="Q1057" t="s">
        <v>1466</v>
      </c>
      <c r="R1057" t="s">
        <v>1501</v>
      </c>
      <c r="S1057" t="s">
        <v>1476</v>
      </c>
      <c r="V1057" t="s">
        <v>1469</v>
      </c>
      <c r="Z1057" t="s">
        <v>1477</v>
      </c>
      <c r="AA1057">
        <v>15</v>
      </c>
      <c r="AB1057" s="10">
        <f t="shared" si="48"/>
        <v>-15</v>
      </c>
      <c r="AC1057" s="10" t="str">
        <f t="shared" si="49"/>
        <v>-20 - -11%</v>
      </c>
      <c r="AD1057">
        <v>5187</v>
      </c>
      <c r="AE1057">
        <f t="shared" si="50"/>
        <v>-5187</v>
      </c>
      <c r="AF1057" t="s">
        <v>1228</v>
      </c>
      <c r="AH1057" t="s">
        <v>1489</v>
      </c>
      <c r="AM1057" t="s">
        <v>1197</v>
      </c>
      <c r="AN1057" t="s">
        <v>1228</v>
      </c>
      <c r="AO1057" t="s">
        <v>1516</v>
      </c>
      <c r="AR1057" t="s">
        <v>1479</v>
      </c>
      <c r="BA1057" s="10">
        <v>44.69565217</v>
      </c>
      <c r="BB1057">
        <v>0</v>
      </c>
    </row>
    <row r="1058" spans="1:54" ht="15">
      <c r="A1058">
        <v>11606033329</v>
      </c>
      <c r="B1058" t="s">
        <v>1532</v>
      </c>
      <c r="C1058" t="s">
        <v>1461</v>
      </c>
      <c r="E1058" t="s">
        <v>1472</v>
      </c>
      <c r="F1058" t="s">
        <v>129</v>
      </c>
      <c r="G1058">
        <v>0</v>
      </c>
      <c r="H1058" t="s">
        <v>1497</v>
      </c>
      <c r="I1058">
        <v>2</v>
      </c>
      <c r="J1058">
        <v>1</v>
      </c>
      <c r="K1058">
        <v>0</v>
      </c>
      <c r="L1058" t="s">
        <v>1488</v>
      </c>
      <c r="M1058" t="str">
        <f>_xlfn.IFNA(VLOOKUP(L1058,'Lookup Tables'!$A$2:$B$8,2,FALSE),"")</f>
        <v/>
      </c>
      <c r="N1058" t="s">
        <v>1228</v>
      </c>
      <c r="O1058" t="s">
        <v>1475</v>
      </c>
      <c r="P1058" t="s">
        <v>1465</v>
      </c>
      <c r="Q1058" t="s">
        <v>1466</v>
      </c>
      <c r="R1058" t="s">
        <v>1501</v>
      </c>
      <c r="S1058" t="s">
        <v>1476</v>
      </c>
      <c r="T1058" t="s">
        <v>1467</v>
      </c>
      <c r="Z1058" t="s">
        <v>1477</v>
      </c>
      <c r="AA1058">
        <v>100</v>
      </c>
      <c r="AB1058" s="10">
        <f t="shared" si="48"/>
        <v>-100</v>
      </c>
      <c r="AC1058" s="10" t="str">
        <f t="shared" si="49"/>
        <v>-100 - -91%</v>
      </c>
      <c r="AD1058">
        <v>10000</v>
      </c>
      <c r="AE1058">
        <f t="shared" si="50"/>
        <v>-10000</v>
      </c>
      <c r="AF1058" t="s">
        <v>1197</v>
      </c>
      <c r="AJ1058" t="s">
        <v>1498</v>
      </c>
      <c r="AM1058" t="s">
        <v>1502</v>
      </c>
      <c r="AN1058" t="s">
        <v>1197</v>
      </c>
      <c r="AQ1058" t="s">
        <v>1496</v>
      </c>
      <c r="AR1058" t="s">
        <v>1479</v>
      </c>
      <c r="AS1058" t="s">
        <v>1505</v>
      </c>
      <c r="AV1058" t="s">
        <v>1480</v>
      </c>
      <c r="AX1058" t="s">
        <v>1512</v>
      </c>
      <c r="BA1058" s="10">
        <v>22.62569832</v>
      </c>
      <c r="BB1058">
        <v>1</v>
      </c>
    </row>
    <row r="1059" spans="1:54" ht="15">
      <c r="A1059">
        <v>11606051973</v>
      </c>
      <c r="B1059" t="s">
        <v>1532</v>
      </c>
      <c r="C1059" t="s">
        <v>1461</v>
      </c>
      <c r="E1059" t="s">
        <v>1472</v>
      </c>
      <c r="F1059" t="s">
        <v>117</v>
      </c>
      <c r="G1059">
        <v>1</v>
      </c>
      <c r="H1059" t="s">
        <v>1491</v>
      </c>
      <c r="I1059">
        <v>0</v>
      </c>
      <c r="J1059">
        <v>6</v>
      </c>
      <c r="K1059">
        <v>0</v>
      </c>
      <c r="L1059" t="s">
        <v>1499</v>
      </c>
      <c r="M1059">
        <f>_xlfn.IFNA(VLOOKUP(L1059,'Lookup Tables'!$A$2:$B$8,2,FALSE),"")</f>
        <v>15</v>
      </c>
      <c r="N1059" t="s">
        <v>1487</v>
      </c>
      <c r="AB1059" s="10">
        <f t="shared" si="48"/>
        <v>0</v>
      </c>
      <c r="AC1059" s="10" t="str">
        <f t="shared" si="49"/>
        <v>0 - 9%</v>
      </c>
      <c r="AE1059" t="str">
        <f t="shared" si="50"/>
        <v/>
      </c>
      <c r="AF1059" t="s">
        <v>1228</v>
      </c>
      <c r="AL1059" t="s">
        <v>1601</v>
      </c>
      <c r="AM1059" t="s">
        <v>1502</v>
      </c>
      <c r="AN1059" t="s">
        <v>1197</v>
      </c>
      <c r="AR1059" t="s">
        <v>1479</v>
      </c>
      <c r="BA1059" s="10">
        <v>15.677453</v>
      </c>
      <c r="BB1059">
        <v>0</v>
      </c>
    </row>
    <row r="1060" spans="1:54" ht="15">
      <c r="A1060">
        <v>11606080879</v>
      </c>
      <c r="B1060" t="s">
        <v>1521</v>
      </c>
      <c r="C1060" t="s">
        <v>1461</v>
      </c>
      <c r="E1060" t="s">
        <v>1472</v>
      </c>
      <c r="F1060" t="s">
        <v>117</v>
      </c>
      <c r="G1060">
        <v>0</v>
      </c>
      <c r="H1060" t="s">
        <v>1497</v>
      </c>
      <c r="I1060">
        <v>0</v>
      </c>
      <c r="J1060">
        <v>2</v>
      </c>
      <c r="K1060">
        <v>0</v>
      </c>
      <c r="L1060" t="s">
        <v>1488</v>
      </c>
      <c r="M1060" t="str">
        <f>_xlfn.IFNA(VLOOKUP(L1060,'Lookup Tables'!$A$2:$B$8,2,FALSE),"")</f>
        <v/>
      </c>
      <c r="N1060" t="s">
        <v>1197</v>
      </c>
      <c r="AB1060" s="10">
        <f t="shared" si="48"/>
        <v>0</v>
      </c>
      <c r="AC1060" s="10" t="str">
        <f t="shared" si="49"/>
        <v>0 - 9%</v>
      </c>
      <c r="AE1060" t="str">
        <f t="shared" si="50"/>
        <v/>
      </c>
      <c r="AF1060" t="s">
        <v>1228</v>
      </c>
      <c r="AH1060" t="s">
        <v>1489</v>
      </c>
      <c r="AM1060" t="s">
        <v>1197</v>
      </c>
      <c r="AN1060" t="s">
        <v>1197</v>
      </c>
      <c r="AZ1060" t="s">
        <v>1495</v>
      </c>
      <c r="BA1060" s="10">
        <v>28.77534133</v>
      </c>
      <c r="BB1060">
        <v>0</v>
      </c>
    </row>
    <row r="1061" spans="1:54" ht="15">
      <c r="A1061">
        <v>11606083693</v>
      </c>
      <c r="B1061" t="s">
        <v>1532</v>
      </c>
      <c r="C1061" t="s">
        <v>1461</v>
      </c>
      <c r="E1061" t="s">
        <v>1472</v>
      </c>
      <c r="F1061" t="s">
        <v>129</v>
      </c>
      <c r="I1061">
        <v>1</v>
      </c>
      <c r="J1061">
        <v>1</v>
      </c>
      <c r="K1061">
        <v>0</v>
      </c>
      <c r="L1061" t="s">
        <v>1483</v>
      </c>
      <c r="M1061">
        <f>_xlfn.IFNA(VLOOKUP(L1061,'Lookup Tables'!$A$2:$B$8,2,FALSE),"")</f>
        <v>4</v>
      </c>
      <c r="N1061" t="s">
        <v>1228</v>
      </c>
      <c r="O1061" t="s">
        <v>1475</v>
      </c>
      <c r="P1061" t="s">
        <v>1465</v>
      </c>
      <c r="Q1061" t="s">
        <v>1466</v>
      </c>
      <c r="R1061" t="s">
        <v>1501</v>
      </c>
      <c r="S1061" t="s">
        <v>1476</v>
      </c>
      <c r="U1061" t="s">
        <v>1468</v>
      </c>
      <c r="Z1061" t="s">
        <v>1477</v>
      </c>
      <c r="AA1061">
        <v>50</v>
      </c>
      <c r="AB1061" s="10">
        <f t="shared" si="48"/>
        <v>-50</v>
      </c>
      <c r="AC1061" s="10" t="str">
        <f t="shared" si="49"/>
        <v>-50 - -41%</v>
      </c>
      <c r="AD1061">
        <v>60000</v>
      </c>
      <c r="AE1061">
        <f t="shared" si="50"/>
        <v>-60000</v>
      </c>
      <c r="AF1061" t="s">
        <v>1197</v>
      </c>
      <c r="AJ1061" t="s">
        <v>1498</v>
      </c>
      <c r="AM1061" t="s">
        <v>1197</v>
      </c>
      <c r="AN1061" t="s">
        <v>1197</v>
      </c>
      <c r="AQ1061" t="s">
        <v>1496</v>
      </c>
      <c r="AX1061" t="s">
        <v>1512</v>
      </c>
      <c r="BA1061" s="10">
        <v>11.31516588</v>
      </c>
      <c r="BB1061">
        <v>1</v>
      </c>
    </row>
    <row r="1062" spans="1:54" ht="15">
      <c r="A1062">
        <v>11606084831</v>
      </c>
      <c r="B1062" t="s">
        <v>1481</v>
      </c>
      <c r="C1062" t="s">
        <v>1461</v>
      </c>
      <c r="E1062" t="s">
        <v>1216</v>
      </c>
      <c r="F1062" t="s">
        <v>129</v>
      </c>
      <c r="G1062">
        <v>10</v>
      </c>
      <c r="H1062" t="s">
        <v>1491</v>
      </c>
      <c r="I1062">
        <v>1</v>
      </c>
      <c r="J1062">
        <v>1</v>
      </c>
      <c r="K1062">
        <v>0</v>
      </c>
      <c r="L1062" t="s">
        <v>1464</v>
      </c>
      <c r="M1062">
        <f>_xlfn.IFNA(VLOOKUP(L1062,'Lookup Tables'!$A$2:$B$8,2,FALSE),"")</f>
        <v>1</v>
      </c>
      <c r="N1062" t="s">
        <v>1487</v>
      </c>
      <c r="AB1062" s="10">
        <f t="shared" si="48"/>
        <v>0</v>
      </c>
      <c r="AC1062" s="10" t="str">
        <f t="shared" si="49"/>
        <v>0 - 9%</v>
      </c>
      <c r="AE1062" t="str">
        <f t="shared" si="50"/>
        <v/>
      </c>
      <c r="AF1062" t="s">
        <v>1228</v>
      </c>
      <c r="AH1062" t="s">
        <v>1489</v>
      </c>
      <c r="AM1062" t="s">
        <v>1197</v>
      </c>
      <c r="AN1062" t="s">
        <v>1487</v>
      </c>
      <c r="AY1062" t="s">
        <v>1487</v>
      </c>
      <c r="BA1062" s="10">
        <v>15.75757576</v>
      </c>
      <c r="BB1062">
        <v>0</v>
      </c>
    </row>
    <row r="1063" spans="1:54" ht="15">
      <c r="A1063">
        <v>11606087348</v>
      </c>
      <c r="B1063" t="s">
        <v>1548</v>
      </c>
      <c r="C1063" t="s">
        <v>1461</v>
      </c>
      <c r="E1063" t="s">
        <v>1216</v>
      </c>
      <c r="F1063" t="s">
        <v>144</v>
      </c>
      <c r="G1063">
        <v>30</v>
      </c>
      <c r="H1063" t="s">
        <v>1463</v>
      </c>
      <c r="I1063">
        <v>7</v>
      </c>
      <c r="J1063">
        <v>2</v>
      </c>
      <c r="K1063">
        <v>0</v>
      </c>
      <c r="L1063" t="s">
        <v>1499</v>
      </c>
      <c r="M1063">
        <f>_xlfn.IFNA(VLOOKUP(L1063,'Lookup Tables'!$A$2:$B$8,2,FALSE),"")</f>
        <v>15</v>
      </c>
      <c r="N1063" t="s">
        <v>1487</v>
      </c>
      <c r="AB1063" s="10">
        <f t="shared" si="48"/>
        <v>0</v>
      </c>
      <c r="AC1063" s="10" t="str">
        <f t="shared" si="49"/>
        <v>0 - 9%</v>
      </c>
      <c r="AE1063" t="str">
        <f t="shared" si="50"/>
        <v/>
      </c>
      <c r="AF1063" t="s">
        <v>1228</v>
      </c>
      <c r="AG1063" t="s">
        <v>1485</v>
      </c>
      <c r="AM1063" t="s">
        <v>1197</v>
      </c>
      <c r="AN1063" t="s">
        <v>1228</v>
      </c>
      <c r="AO1063" t="s">
        <v>1516</v>
      </c>
      <c r="AQ1063" t="s">
        <v>1496</v>
      </c>
      <c r="BA1063" s="10">
        <v>6.343397377</v>
      </c>
      <c r="BB1063">
        <v>0</v>
      </c>
    </row>
    <row r="1064" spans="1:54" ht="15">
      <c r="A1064">
        <v>11606093079</v>
      </c>
      <c r="B1064" t="s">
        <v>1532</v>
      </c>
      <c r="C1064" t="s">
        <v>1461</v>
      </c>
      <c r="E1064" t="s">
        <v>1472</v>
      </c>
      <c r="F1064" t="s">
        <v>129</v>
      </c>
      <c r="G1064">
        <v>18</v>
      </c>
      <c r="H1064" t="s">
        <v>1482</v>
      </c>
      <c r="I1064">
        <v>0</v>
      </c>
      <c r="J1064">
        <v>0</v>
      </c>
      <c r="K1064">
        <v>0</v>
      </c>
      <c r="L1064" t="s">
        <v>1499</v>
      </c>
      <c r="M1064">
        <f>_xlfn.IFNA(VLOOKUP(L1064,'Lookup Tables'!$A$2:$B$8,2,FALSE),"")</f>
        <v>15</v>
      </c>
      <c r="N1064" t="s">
        <v>1197</v>
      </c>
      <c r="AB1064" s="10">
        <f t="shared" si="48"/>
        <v>0</v>
      </c>
      <c r="AC1064" s="10" t="str">
        <f t="shared" si="49"/>
        <v>0 - 9%</v>
      </c>
      <c r="AE1064" t="str">
        <f t="shared" si="50"/>
        <v/>
      </c>
      <c r="AF1064" t="s">
        <v>1197</v>
      </c>
      <c r="AJ1064" t="s">
        <v>1498</v>
      </c>
      <c r="AN1064" t="s">
        <v>1197</v>
      </c>
      <c r="AU1064" t="s">
        <v>1518</v>
      </c>
      <c r="BA1064" s="10">
        <v>33.08042489</v>
      </c>
      <c r="BB1064">
        <v>0</v>
      </c>
    </row>
    <row r="1065" spans="1:54" ht="15">
      <c r="A1065">
        <v>11606096483</v>
      </c>
      <c r="B1065" t="s">
        <v>1548</v>
      </c>
      <c r="C1065" t="s">
        <v>1461</v>
      </c>
      <c r="E1065" t="s">
        <v>1216</v>
      </c>
      <c r="F1065" t="s">
        <v>117</v>
      </c>
      <c r="G1065">
        <v>25</v>
      </c>
      <c r="H1065" t="s">
        <v>1463</v>
      </c>
      <c r="I1065">
        <v>3</v>
      </c>
      <c r="J1065">
        <v>2</v>
      </c>
      <c r="K1065">
        <v>0</v>
      </c>
      <c r="L1065" t="s">
        <v>1499</v>
      </c>
      <c r="M1065">
        <f>_xlfn.IFNA(VLOOKUP(L1065,'Lookup Tables'!$A$2:$B$8,2,FALSE),"")</f>
        <v>15</v>
      </c>
      <c r="N1065" t="s">
        <v>1197</v>
      </c>
      <c r="AB1065" s="10">
        <f t="shared" si="48"/>
        <v>0</v>
      </c>
      <c r="AC1065" s="10" t="str">
        <f t="shared" si="49"/>
        <v>0 - 9%</v>
      </c>
      <c r="AE1065" t="str">
        <f t="shared" si="50"/>
        <v/>
      </c>
      <c r="AF1065" t="s">
        <v>1228</v>
      </c>
      <c r="AG1065" t="s">
        <v>1485</v>
      </c>
      <c r="AH1065" t="s">
        <v>1489</v>
      </c>
      <c r="AM1065" t="s">
        <v>1197</v>
      </c>
      <c r="AN1065" t="s">
        <v>1228</v>
      </c>
      <c r="AO1065" t="s">
        <v>1516</v>
      </c>
      <c r="AQ1065" t="s">
        <v>1496</v>
      </c>
      <c r="AR1065" t="s">
        <v>1479</v>
      </c>
      <c r="BA1065" s="10">
        <v>16.49976156</v>
      </c>
      <c r="BB1065">
        <v>0</v>
      </c>
    </row>
    <row r="1066" spans="1:54" ht="15">
      <c r="A1066">
        <v>11606106326</v>
      </c>
      <c r="B1066" t="s">
        <v>1481</v>
      </c>
      <c r="C1066" t="s">
        <v>1461</v>
      </c>
      <c r="E1066" t="s">
        <v>1216</v>
      </c>
      <c r="F1066" t="s">
        <v>117</v>
      </c>
      <c r="G1066">
        <v>20</v>
      </c>
      <c r="H1066" t="s">
        <v>1482</v>
      </c>
      <c r="I1066">
        <v>4</v>
      </c>
      <c r="J1066">
        <v>1</v>
      </c>
      <c r="K1066">
        <v>0</v>
      </c>
      <c r="L1066" t="s">
        <v>1474</v>
      </c>
      <c r="M1066">
        <f>_xlfn.IFNA(VLOOKUP(L1066,'Lookup Tables'!$A$2:$B$8,2,FALSE),"")</f>
        <v>9</v>
      </c>
      <c r="N1066" t="s">
        <v>1487</v>
      </c>
      <c r="AB1066" s="10">
        <f t="shared" si="48"/>
        <v>0</v>
      </c>
      <c r="AC1066" s="10" t="str">
        <f t="shared" si="49"/>
        <v>0 - 9%</v>
      </c>
      <c r="AE1066" t="str">
        <f t="shared" si="50"/>
        <v/>
      </c>
      <c r="AF1066" t="s">
        <v>1197</v>
      </c>
      <c r="AJ1066" t="s">
        <v>1498</v>
      </c>
      <c r="AM1066" t="s">
        <v>1502</v>
      </c>
      <c r="AN1066" t="s">
        <v>1487</v>
      </c>
      <c r="AY1066" t="s">
        <v>1487</v>
      </c>
      <c r="BA1066" s="10">
        <v>27.75330396</v>
      </c>
      <c r="BB1066">
        <v>0</v>
      </c>
    </row>
    <row r="1067" spans="1:54" ht="15">
      <c r="A1067">
        <v>11606108120</v>
      </c>
      <c r="B1067" t="s">
        <v>1471</v>
      </c>
      <c r="C1067" t="s">
        <v>1461</v>
      </c>
      <c r="E1067" t="s">
        <v>1216</v>
      </c>
      <c r="F1067" t="s">
        <v>117</v>
      </c>
      <c r="G1067">
        <v>20</v>
      </c>
      <c r="H1067" t="s">
        <v>1482</v>
      </c>
      <c r="I1067">
        <v>5</v>
      </c>
      <c r="J1067">
        <v>0</v>
      </c>
      <c r="K1067">
        <v>0</v>
      </c>
      <c r="L1067" t="s">
        <v>1499</v>
      </c>
      <c r="M1067">
        <f>_xlfn.IFNA(VLOOKUP(L1067,'Lookup Tables'!$A$2:$B$8,2,FALSE),"")</f>
        <v>15</v>
      </c>
      <c r="N1067" t="s">
        <v>1197</v>
      </c>
      <c r="AB1067" s="10">
        <f t="shared" si="48"/>
        <v>0</v>
      </c>
      <c r="AC1067" s="10" t="str">
        <f t="shared" si="49"/>
        <v>0 - 9%</v>
      </c>
      <c r="AE1067" t="str">
        <f t="shared" si="50"/>
        <v/>
      </c>
      <c r="AF1067" t="s">
        <v>1228</v>
      </c>
      <c r="AG1067" t="s">
        <v>1485</v>
      </c>
      <c r="AH1067" t="s">
        <v>1489</v>
      </c>
      <c r="AL1067" t="s">
        <v>1524</v>
      </c>
      <c r="AM1067" t="s">
        <v>1197</v>
      </c>
      <c r="AN1067" t="s">
        <v>1197</v>
      </c>
      <c r="AY1067" t="s">
        <v>1487</v>
      </c>
      <c r="BA1067" s="10">
        <v>21.47922999</v>
      </c>
      <c r="BB1067">
        <v>0</v>
      </c>
    </row>
    <row r="1068" spans="1:54" ht="15">
      <c r="A1068">
        <v>11606131647</v>
      </c>
      <c r="B1068" t="s">
        <v>1471</v>
      </c>
      <c r="C1068" t="s">
        <v>1461</v>
      </c>
      <c r="E1068" t="s">
        <v>1216</v>
      </c>
      <c r="F1068" t="s">
        <v>144</v>
      </c>
      <c r="G1068">
        <v>25</v>
      </c>
      <c r="H1068" t="s">
        <v>1463</v>
      </c>
      <c r="I1068">
        <v>4</v>
      </c>
      <c r="J1068">
        <v>0</v>
      </c>
      <c r="K1068">
        <v>0</v>
      </c>
      <c r="L1068" t="s">
        <v>1488</v>
      </c>
      <c r="M1068" t="str">
        <f>_xlfn.IFNA(VLOOKUP(L1068,'Lookup Tables'!$A$2:$B$8,2,FALSE),"")</f>
        <v/>
      </c>
      <c r="N1068" t="s">
        <v>1228</v>
      </c>
      <c r="O1068" t="s">
        <v>1475</v>
      </c>
      <c r="P1068" t="s">
        <v>1465</v>
      </c>
      <c r="Q1068" t="s">
        <v>1466</v>
      </c>
      <c r="R1068" t="s">
        <v>1501</v>
      </c>
      <c r="U1068" t="s">
        <v>1468</v>
      </c>
      <c r="Z1068" t="s">
        <v>1477</v>
      </c>
      <c r="AB1068" s="10" t="str">
        <f t="shared" si="48"/>
        <v/>
      </c>
      <c r="AC1068" s="10" t="str">
        <f t="shared" si="49"/>
        <v/>
      </c>
      <c r="AE1068" t="str">
        <f t="shared" si="50"/>
        <v/>
      </c>
      <c r="BA1068" s="10">
        <v>16.24843162</v>
      </c>
      <c r="BB1068">
        <v>0</v>
      </c>
    </row>
    <row r="1069" spans="1:54" ht="15">
      <c r="A1069">
        <v>11606137012</v>
      </c>
      <c r="B1069" t="s">
        <v>1481</v>
      </c>
      <c r="C1069" t="s">
        <v>1461</v>
      </c>
      <c r="E1069" t="s">
        <v>1216</v>
      </c>
      <c r="F1069" t="s">
        <v>122</v>
      </c>
      <c r="G1069">
        <v>11</v>
      </c>
      <c r="H1069" t="s">
        <v>1482</v>
      </c>
      <c r="I1069">
        <v>4</v>
      </c>
      <c r="J1069">
        <v>0</v>
      </c>
      <c r="K1069">
        <v>0</v>
      </c>
      <c r="L1069" t="s">
        <v>1499</v>
      </c>
      <c r="M1069">
        <f>_xlfn.IFNA(VLOOKUP(L1069,'Lookup Tables'!$A$2:$B$8,2,FALSE),"")</f>
        <v>15</v>
      </c>
      <c r="N1069" t="s">
        <v>1487</v>
      </c>
      <c r="AB1069" s="10">
        <f t="shared" si="48"/>
        <v>0</v>
      </c>
      <c r="AC1069" s="10" t="str">
        <f t="shared" si="49"/>
        <v>0 - 9%</v>
      </c>
      <c r="AE1069" t="str">
        <f t="shared" si="50"/>
        <v/>
      </c>
      <c r="AF1069" t="s">
        <v>1228</v>
      </c>
      <c r="AH1069" t="s">
        <v>1489</v>
      </c>
      <c r="AM1069" t="s">
        <v>1197</v>
      </c>
      <c r="AN1069" t="s">
        <v>1197</v>
      </c>
      <c r="AR1069" t="s">
        <v>1479</v>
      </c>
      <c r="BA1069" s="10">
        <v>40.41994751</v>
      </c>
      <c r="BB1069">
        <v>0</v>
      </c>
    </row>
    <row r="1070" spans="1:54" ht="15">
      <c r="A1070">
        <v>11606161443</v>
      </c>
      <c r="B1070" t="s">
        <v>1548</v>
      </c>
      <c r="C1070" t="s">
        <v>1461</v>
      </c>
      <c r="E1070" t="s">
        <v>1216</v>
      </c>
      <c r="F1070" t="s">
        <v>117</v>
      </c>
      <c r="G1070">
        <v>5</v>
      </c>
      <c r="H1070" t="s">
        <v>1491</v>
      </c>
      <c r="I1070">
        <v>1</v>
      </c>
      <c r="J1070">
        <v>1</v>
      </c>
      <c r="K1070">
        <v>0</v>
      </c>
      <c r="L1070" t="s">
        <v>1474</v>
      </c>
      <c r="M1070">
        <f>_xlfn.IFNA(VLOOKUP(L1070,'Lookup Tables'!$A$2:$B$8,2,FALSE),"")</f>
        <v>9</v>
      </c>
      <c r="N1070" t="s">
        <v>1228</v>
      </c>
      <c r="O1070" t="s">
        <v>1475</v>
      </c>
      <c r="P1070" t="s">
        <v>1465</v>
      </c>
      <c r="Q1070" t="s">
        <v>1466</v>
      </c>
      <c r="R1070" t="s">
        <v>1501</v>
      </c>
      <c r="S1070" t="s">
        <v>1476</v>
      </c>
      <c r="V1070" t="s">
        <v>1469</v>
      </c>
      <c r="Z1070" t="s">
        <v>1477</v>
      </c>
      <c r="AA1070">
        <v>20</v>
      </c>
      <c r="AB1070" s="10">
        <f t="shared" si="48"/>
        <v>-20</v>
      </c>
      <c r="AC1070" s="10" t="str">
        <f t="shared" si="49"/>
        <v>-20 - -11%</v>
      </c>
      <c r="AD1070">
        <v>11000</v>
      </c>
      <c r="AE1070">
        <f t="shared" si="50"/>
        <v>-11000</v>
      </c>
      <c r="AF1070" t="s">
        <v>1228</v>
      </c>
      <c r="AH1070" t="s">
        <v>1489</v>
      </c>
      <c r="AM1070" t="s">
        <v>1197</v>
      </c>
      <c r="AN1070" t="s">
        <v>1228</v>
      </c>
      <c r="AO1070" t="s">
        <v>1516</v>
      </c>
      <c r="AQ1070" t="s">
        <v>1496</v>
      </c>
      <c r="AR1070" t="s">
        <v>1479</v>
      </c>
      <c r="BA1070" s="10">
        <v>21.61547213</v>
      </c>
      <c r="BB1070">
        <v>0</v>
      </c>
    </row>
    <row r="1071" spans="1:54" ht="15">
      <c r="A1071">
        <v>11606172289</v>
      </c>
      <c r="B1071" t="s">
        <v>1548</v>
      </c>
      <c r="C1071" t="s">
        <v>1504</v>
      </c>
      <c r="E1071" t="s">
        <v>1472</v>
      </c>
      <c r="F1071" t="s">
        <v>122</v>
      </c>
      <c r="G1071">
        <v>5</v>
      </c>
      <c r="H1071" t="s">
        <v>1491</v>
      </c>
      <c r="I1071">
        <v>5</v>
      </c>
      <c r="J1071">
        <v>3</v>
      </c>
      <c r="K1071">
        <v>0</v>
      </c>
      <c r="L1071" t="s">
        <v>1499</v>
      </c>
      <c r="M1071">
        <f>_xlfn.IFNA(VLOOKUP(L1071,'Lookup Tables'!$A$2:$B$8,2,FALSE),"")</f>
        <v>15</v>
      </c>
      <c r="N1071" t="s">
        <v>1228</v>
      </c>
      <c r="Q1071" t="s">
        <v>1466</v>
      </c>
      <c r="Z1071" t="s">
        <v>1477</v>
      </c>
      <c r="AA1071">
        <v>15</v>
      </c>
      <c r="AB1071" s="10">
        <f t="shared" si="48"/>
        <v>-15</v>
      </c>
      <c r="AC1071" s="10" t="str">
        <f t="shared" si="49"/>
        <v>-20 - -11%</v>
      </c>
      <c r="AD1071">
        <v>18900</v>
      </c>
      <c r="AE1071">
        <f t="shared" si="50"/>
        <v>-18900</v>
      </c>
      <c r="AF1071" t="s">
        <v>1228</v>
      </c>
      <c r="AG1071" t="s">
        <v>1485</v>
      </c>
      <c r="AH1071" t="s">
        <v>1489</v>
      </c>
      <c r="AM1071" t="s">
        <v>1197</v>
      </c>
      <c r="AN1071" t="s">
        <v>1228</v>
      </c>
      <c r="AO1071" t="s">
        <v>1516</v>
      </c>
      <c r="AQ1071" t="s">
        <v>1496</v>
      </c>
      <c r="AR1071" t="s">
        <v>1479</v>
      </c>
      <c r="BA1071" s="10">
        <v>6.819599418</v>
      </c>
      <c r="BB1071">
        <v>0</v>
      </c>
    </row>
    <row r="1072" spans="1:54" ht="15">
      <c r="A1072">
        <v>11606173075</v>
      </c>
      <c r="B1072" t="s">
        <v>1481</v>
      </c>
      <c r="C1072" t="s">
        <v>1461</v>
      </c>
      <c r="E1072" t="s">
        <v>1216</v>
      </c>
      <c r="F1072" t="s">
        <v>122</v>
      </c>
      <c r="G1072">
        <v>15</v>
      </c>
      <c r="H1072" t="s">
        <v>1482</v>
      </c>
      <c r="I1072">
        <v>8</v>
      </c>
      <c r="J1072">
        <v>0</v>
      </c>
      <c r="K1072">
        <v>0</v>
      </c>
      <c r="L1072" t="s">
        <v>1499</v>
      </c>
      <c r="M1072">
        <f>_xlfn.IFNA(VLOOKUP(L1072,'Lookup Tables'!$A$2:$B$8,2,FALSE),"")</f>
        <v>15</v>
      </c>
      <c r="N1072" t="s">
        <v>1487</v>
      </c>
      <c r="AB1072" s="10">
        <f t="shared" si="48"/>
        <v>0</v>
      </c>
      <c r="AC1072" s="10" t="str">
        <f t="shared" si="49"/>
        <v>0 - 9%</v>
      </c>
      <c r="AE1072" t="str">
        <f t="shared" si="50"/>
        <v/>
      </c>
      <c r="AF1072" t="s">
        <v>1228</v>
      </c>
      <c r="AH1072" t="s">
        <v>1489</v>
      </c>
      <c r="AM1072" t="s">
        <v>1197</v>
      </c>
      <c r="AN1072" t="s">
        <v>1197</v>
      </c>
      <c r="AP1072" t="s">
        <v>1495</v>
      </c>
      <c r="AT1072" t="s">
        <v>1510</v>
      </c>
      <c r="BA1072" s="10">
        <v>24.02912621</v>
      </c>
      <c r="BB1072">
        <v>0</v>
      </c>
    </row>
    <row r="1073" spans="1:54" ht="15">
      <c r="A1073">
        <v>11606184460</v>
      </c>
      <c r="B1073" t="s">
        <v>1548</v>
      </c>
      <c r="C1073" t="s">
        <v>1504</v>
      </c>
      <c r="E1073" t="s">
        <v>1472</v>
      </c>
      <c r="F1073" t="s">
        <v>122</v>
      </c>
      <c r="G1073">
        <v>35</v>
      </c>
      <c r="H1073" t="s">
        <v>1493</v>
      </c>
      <c r="I1073">
        <v>5</v>
      </c>
      <c r="J1073">
        <v>0</v>
      </c>
      <c r="K1073">
        <v>0</v>
      </c>
      <c r="L1073" t="s">
        <v>1474</v>
      </c>
      <c r="M1073">
        <f>_xlfn.IFNA(VLOOKUP(L1073,'Lookup Tables'!$A$2:$B$8,2,FALSE),"")</f>
        <v>9</v>
      </c>
      <c r="N1073" t="s">
        <v>1487</v>
      </c>
      <c r="AB1073" s="10">
        <f t="shared" si="48"/>
        <v>0</v>
      </c>
      <c r="AC1073" s="10" t="str">
        <f t="shared" si="49"/>
        <v>0 - 9%</v>
      </c>
      <c r="AE1073" t="str">
        <f t="shared" si="50"/>
        <v/>
      </c>
      <c r="AF1073" t="s">
        <v>1228</v>
      </c>
      <c r="AG1073" t="s">
        <v>1485</v>
      </c>
      <c r="AH1073" t="s">
        <v>1489</v>
      </c>
      <c r="AM1073" t="s">
        <v>1197</v>
      </c>
      <c r="AN1073" t="s">
        <v>1228</v>
      </c>
      <c r="AO1073" t="s">
        <v>1516</v>
      </c>
      <c r="AQ1073" t="s">
        <v>1496</v>
      </c>
      <c r="AR1073" t="s">
        <v>1479</v>
      </c>
      <c r="BB1073">
        <v>0</v>
      </c>
    </row>
    <row r="1074" spans="1:54" ht="15">
      <c r="A1074">
        <v>11606188857</v>
      </c>
      <c r="B1074" t="s">
        <v>1559</v>
      </c>
      <c r="C1074" t="s">
        <v>1504</v>
      </c>
      <c r="E1074" t="s">
        <v>1216</v>
      </c>
      <c r="F1074" t="s">
        <v>144</v>
      </c>
      <c r="G1074">
        <v>10</v>
      </c>
      <c r="H1074" t="s">
        <v>1491</v>
      </c>
      <c r="I1074">
        <v>26</v>
      </c>
      <c r="J1074">
        <v>3</v>
      </c>
      <c r="K1074">
        <v>0</v>
      </c>
      <c r="L1074" t="s">
        <v>1488</v>
      </c>
      <c r="M1074" t="str">
        <f>_xlfn.IFNA(VLOOKUP(L1074,'Lookup Tables'!$A$2:$B$8,2,FALSE),"")</f>
        <v/>
      </c>
      <c r="N1074" t="s">
        <v>1228</v>
      </c>
      <c r="Y1074" t="s">
        <v>1484</v>
      </c>
      <c r="Z1074" t="s">
        <v>1523</v>
      </c>
      <c r="AA1074">
        <v>0</v>
      </c>
      <c r="AB1074" s="10">
        <f t="shared" si="48"/>
        <v>0</v>
      </c>
      <c r="AC1074" s="10" t="str">
        <f t="shared" si="49"/>
        <v>0 - 9%</v>
      </c>
      <c r="AD1074">
        <v>0</v>
      </c>
      <c r="AE1074">
        <f t="shared" si="50"/>
        <v>0</v>
      </c>
      <c r="AF1074" t="s">
        <v>1228</v>
      </c>
      <c r="AH1074" t="s">
        <v>1489</v>
      </c>
      <c r="AI1074" t="s">
        <v>1500</v>
      </c>
      <c r="AL1074" t="s">
        <v>1525</v>
      </c>
      <c r="AM1074" t="s">
        <v>1197</v>
      </c>
      <c r="AN1074" t="s">
        <v>1197</v>
      </c>
      <c r="AT1074" t="s">
        <v>1510</v>
      </c>
      <c r="AU1074" t="s">
        <v>1518</v>
      </c>
      <c r="BB1074">
        <v>0</v>
      </c>
    </row>
    <row r="1075" spans="1:54" ht="15">
      <c r="A1075">
        <v>11606195741</v>
      </c>
      <c r="B1075" t="s">
        <v>1548</v>
      </c>
      <c r="C1075" t="s">
        <v>1461</v>
      </c>
      <c r="E1075" t="s">
        <v>1216</v>
      </c>
      <c r="F1075" t="s">
        <v>129</v>
      </c>
      <c r="G1075">
        <v>5</v>
      </c>
      <c r="H1075" t="s">
        <v>1491</v>
      </c>
      <c r="I1075">
        <v>2</v>
      </c>
      <c r="J1075">
        <v>0</v>
      </c>
      <c r="K1075">
        <v>0</v>
      </c>
      <c r="L1075" t="s">
        <v>1499</v>
      </c>
      <c r="M1075">
        <f>_xlfn.IFNA(VLOOKUP(L1075,'Lookup Tables'!$A$2:$B$8,2,FALSE),"")</f>
        <v>15</v>
      </c>
      <c r="N1075" t="s">
        <v>1487</v>
      </c>
      <c r="AB1075" s="10">
        <f t="shared" si="48"/>
        <v>0</v>
      </c>
      <c r="AC1075" s="10" t="str">
        <f t="shared" si="49"/>
        <v>0 - 9%</v>
      </c>
      <c r="AE1075" t="str">
        <f t="shared" si="50"/>
        <v/>
      </c>
      <c r="AF1075" t="s">
        <v>1228</v>
      </c>
      <c r="AG1075" t="s">
        <v>1485</v>
      </c>
      <c r="AH1075" t="s">
        <v>1489</v>
      </c>
      <c r="AM1075" t="s">
        <v>1197</v>
      </c>
      <c r="AN1075" t="s">
        <v>1228</v>
      </c>
      <c r="AO1075" t="s">
        <v>1516</v>
      </c>
      <c r="AQ1075" t="s">
        <v>1496</v>
      </c>
      <c r="AR1075" t="s">
        <v>1479</v>
      </c>
      <c r="AV1075" t="s">
        <v>1480</v>
      </c>
      <c r="BA1075" s="10">
        <v>19.87951807</v>
      </c>
      <c r="BB1075">
        <v>0</v>
      </c>
    </row>
    <row r="1076" spans="1:54" ht="15">
      <c r="A1076">
        <v>11606201659</v>
      </c>
      <c r="B1076" t="s">
        <v>1471</v>
      </c>
      <c r="C1076" t="s">
        <v>1461</v>
      </c>
      <c r="E1076" t="s">
        <v>1216</v>
      </c>
      <c r="F1076" t="s">
        <v>117</v>
      </c>
      <c r="G1076">
        <v>25</v>
      </c>
      <c r="H1076" t="s">
        <v>1463</v>
      </c>
      <c r="I1076">
        <v>3</v>
      </c>
      <c r="J1076">
        <v>0</v>
      </c>
      <c r="K1076">
        <v>0</v>
      </c>
      <c r="L1076" t="s">
        <v>1499</v>
      </c>
      <c r="M1076">
        <f>_xlfn.IFNA(VLOOKUP(L1076,'Lookup Tables'!$A$2:$B$8,2,FALSE),"")</f>
        <v>15</v>
      </c>
      <c r="N1076" t="s">
        <v>1197</v>
      </c>
      <c r="AB1076" s="10">
        <f t="shared" si="48"/>
        <v>0</v>
      </c>
      <c r="AC1076" s="10" t="str">
        <f t="shared" si="49"/>
        <v>0 - 9%</v>
      </c>
      <c r="AE1076" t="str">
        <f t="shared" si="50"/>
        <v/>
      </c>
      <c r="AF1076" t="s">
        <v>1228</v>
      </c>
      <c r="AH1076" t="s">
        <v>1489</v>
      </c>
      <c r="AI1076" t="s">
        <v>1500</v>
      </c>
      <c r="AM1076" t="s">
        <v>1197</v>
      </c>
      <c r="AN1076" t="s">
        <v>1197</v>
      </c>
      <c r="AY1076" t="s">
        <v>1487</v>
      </c>
      <c r="BA1076" s="10">
        <v>5.646359584</v>
      </c>
      <c r="BB1076">
        <v>0</v>
      </c>
    </row>
    <row r="1077" spans="1:54" ht="15">
      <c r="A1077">
        <v>11606205689</v>
      </c>
      <c r="B1077" t="s">
        <v>1481</v>
      </c>
      <c r="C1077" t="s">
        <v>1461</v>
      </c>
      <c r="E1077" t="s">
        <v>1216</v>
      </c>
      <c r="F1077" t="s">
        <v>117</v>
      </c>
      <c r="G1077">
        <v>11</v>
      </c>
      <c r="H1077" t="s">
        <v>1482</v>
      </c>
      <c r="I1077">
        <v>4</v>
      </c>
      <c r="J1077">
        <v>2</v>
      </c>
      <c r="K1077">
        <v>0</v>
      </c>
      <c r="L1077" t="s">
        <v>1474</v>
      </c>
      <c r="M1077">
        <f>_xlfn.IFNA(VLOOKUP(L1077,'Lookup Tables'!$A$2:$B$8,2,FALSE),"")</f>
        <v>9</v>
      </c>
      <c r="N1077" t="s">
        <v>1487</v>
      </c>
      <c r="AB1077" s="10">
        <f t="shared" si="48"/>
        <v>0</v>
      </c>
      <c r="AC1077" s="10" t="str">
        <f t="shared" si="49"/>
        <v>0 - 9%</v>
      </c>
      <c r="AE1077" t="str">
        <f t="shared" si="50"/>
        <v/>
      </c>
      <c r="AF1077" t="s">
        <v>1228</v>
      </c>
      <c r="AG1077" t="s">
        <v>1485</v>
      </c>
      <c r="AH1077" t="s">
        <v>1489</v>
      </c>
      <c r="AM1077" t="s">
        <v>1197</v>
      </c>
      <c r="AN1077" t="s">
        <v>1197</v>
      </c>
      <c r="AP1077" t="s">
        <v>1495</v>
      </c>
      <c r="AY1077" t="s">
        <v>1487</v>
      </c>
      <c r="BA1077" s="10">
        <v>17.12253829</v>
      </c>
      <c r="BB1077">
        <v>0</v>
      </c>
    </row>
    <row r="1078" spans="1:54" ht="15">
      <c r="A1078">
        <v>11606216243</v>
      </c>
      <c r="B1078" t="s">
        <v>1564</v>
      </c>
      <c r="C1078" t="s">
        <v>1461</v>
      </c>
      <c r="E1078" t="s">
        <v>1216</v>
      </c>
      <c r="F1078" t="s">
        <v>122</v>
      </c>
      <c r="G1078">
        <v>20</v>
      </c>
      <c r="H1078" t="s">
        <v>1482</v>
      </c>
      <c r="I1078">
        <v>6</v>
      </c>
      <c r="J1078">
        <v>1</v>
      </c>
      <c r="K1078">
        <v>0</v>
      </c>
      <c r="L1078" t="s">
        <v>1474</v>
      </c>
      <c r="M1078">
        <f>_xlfn.IFNA(VLOOKUP(L1078,'Lookup Tables'!$A$2:$B$8,2,FALSE),"")</f>
        <v>9</v>
      </c>
      <c r="N1078" t="s">
        <v>1228</v>
      </c>
      <c r="O1078" t="s">
        <v>1475</v>
      </c>
      <c r="P1078" t="s">
        <v>1465</v>
      </c>
      <c r="Q1078" t="s">
        <v>1466</v>
      </c>
      <c r="R1078" t="s">
        <v>1501</v>
      </c>
      <c r="S1078" t="s">
        <v>1476</v>
      </c>
      <c r="T1078" t="s">
        <v>1467</v>
      </c>
      <c r="U1078" t="s">
        <v>1468</v>
      </c>
      <c r="V1078" t="s">
        <v>1469</v>
      </c>
      <c r="Z1078" t="s">
        <v>1477</v>
      </c>
      <c r="AA1078">
        <v>30</v>
      </c>
      <c r="AB1078" s="10">
        <f t="shared" si="48"/>
        <v>-30</v>
      </c>
      <c r="AC1078" s="10" t="str">
        <f t="shared" si="49"/>
        <v>-30 - -21%</v>
      </c>
      <c r="AE1078" t="str">
        <f t="shared" si="50"/>
        <v/>
      </c>
      <c r="AF1078" t="s">
        <v>1228</v>
      </c>
      <c r="AG1078" t="s">
        <v>1485</v>
      </c>
      <c r="AI1078" t="s">
        <v>1500</v>
      </c>
      <c r="AM1078" t="s">
        <v>1197</v>
      </c>
      <c r="AN1078" t="s">
        <v>1197</v>
      </c>
      <c r="AQ1078" t="s">
        <v>1496</v>
      </c>
      <c r="AR1078" t="s">
        <v>1479</v>
      </c>
      <c r="AS1078" t="s">
        <v>1505</v>
      </c>
      <c r="AT1078" t="s">
        <v>1510</v>
      </c>
      <c r="AU1078" t="s">
        <v>1518</v>
      </c>
      <c r="AV1078" t="s">
        <v>1480</v>
      </c>
      <c r="AW1078" t="s">
        <v>1511</v>
      </c>
      <c r="AX1078" t="s">
        <v>1512</v>
      </c>
      <c r="BA1078" s="10">
        <v>10.80537</v>
      </c>
      <c r="BB1078">
        <v>0</v>
      </c>
    </row>
    <row r="1079" spans="1:54" ht="15">
      <c r="A1079">
        <v>11606230394</v>
      </c>
      <c r="B1079" t="s">
        <v>1471</v>
      </c>
      <c r="C1079" t="s">
        <v>1461</v>
      </c>
      <c r="E1079" t="s">
        <v>1216</v>
      </c>
      <c r="F1079" t="s">
        <v>117</v>
      </c>
      <c r="G1079">
        <v>12</v>
      </c>
      <c r="H1079" t="s">
        <v>1482</v>
      </c>
      <c r="I1079">
        <v>4</v>
      </c>
      <c r="J1079">
        <v>0</v>
      </c>
      <c r="K1079">
        <v>0</v>
      </c>
      <c r="L1079" t="s">
        <v>1488</v>
      </c>
      <c r="M1079" t="str">
        <f>_xlfn.IFNA(VLOOKUP(L1079,'Lookup Tables'!$A$2:$B$8,2,FALSE),"")</f>
        <v/>
      </c>
      <c r="N1079" t="s">
        <v>1197</v>
      </c>
      <c r="AB1079" s="10">
        <f t="shared" si="48"/>
        <v>0</v>
      </c>
      <c r="AC1079" s="10" t="str">
        <f t="shared" si="49"/>
        <v>0 - 9%</v>
      </c>
      <c r="AE1079" t="str">
        <f t="shared" si="50"/>
        <v/>
      </c>
      <c r="AF1079" t="s">
        <v>1228</v>
      </c>
      <c r="AG1079" t="s">
        <v>1485</v>
      </c>
      <c r="AH1079" t="s">
        <v>1489</v>
      </c>
      <c r="AM1079" t="s">
        <v>1197</v>
      </c>
      <c r="AN1079" t="s">
        <v>1197</v>
      </c>
      <c r="AR1079" t="s">
        <v>1479</v>
      </c>
      <c r="AX1079" t="s">
        <v>1512</v>
      </c>
      <c r="BA1079" s="10">
        <v>17.69616027</v>
      </c>
      <c r="BB1079">
        <v>0</v>
      </c>
    </row>
    <row r="1080" spans="1:54" ht="15">
      <c r="A1080">
        <v>11606233154</v>
      </c>
      <c r="B1080" t="s">
        <v>1471</v>
      </c>
      <c r="C1080" t="s">
        <v>1461</v>
      </c>
      <c r="E1080" t="s">
        <v>1472</v>
      </c>
      <c r="F1080" t="s">
        <v>144</v>
      </c>
      <c r="G1080">
        <v>30</v>
      </c>
      <c r="H1080" t="s">
        <v>1463</v>
      </c>
      <c r="I1080">
        <v>4</v>
      </c>
      <c r="J1080">
        <v>0</v>
      </c>
      <c r="K1080">
        <v>0</v>
      </c>
      <c r="L1080" t="s">
        <v>1488</v>
      </c>
      <c r="M1080" t="str">
        <f>_xlfn.IFNA(VLOOKUP(L1080,'Lookup Tables'!$A$2:$B$8,2,FALSE),"")</f>
        <v/>
      </c>
      <c r="N1080" t="s">
        <v>1487</v>
      </c>
      <c r="AB1080" s="10">
        <f t="shared" si="48"/>
        <v>0</v>
      </c>
      <c r="AC1080" s="10" t="str">
        <f t="shared" si="49"/>
        <v>0 - 9%</v>
      </c>
      <c r="AE1080" t="str">
        <f t="shared" si="50"/>
        <v/>
      </c>
      <c r="AK1080" t="s">
        <v>1478</v>
      </c>
      <c r="AM1080" t="s">
        <v>1197</v>
      </c>
      <c r="AN1080" t="s">
        <v>1487</v>
      </c>
      <c r="AY1080" t="s">
        <v>1487</v>
      </c>
      <c r="BA1080" s="10">
        <v>30.99785336</v>
      </c>
      <c r="BB1080">
        <v>0</v>
      </c>
    </row>
    <row r="1081" spans="1:54" ht="15">
      <c r="A1081">
        <v>11606233240</v>
      </c>
      <c r="B1081" t="s">
        <v>1481</v>
      </c>
      <c r="C1081" t="s">
        <v>1461</v>
      </c>
      <c r="E1081" t="s">
        <v>1216</v>
      </c>
      <c r="F1081" t="s">
        <v>122</v>
      </c>
      <c r="G1081">
        <v>2</v>
      </c>
      <c r="H1081" t="s">
        <v>1491</v>
      </c>
      <c r="I1081">
        <v>8</v>
      </c>
      <c r="J1081">
        <v>3</v>
      </c>
      <c r="K1081">
        <v>0</v>
      </c>
      <c r="L1081" t="s">
        <v>1474</v>
      </c>
      <c r="M1081">
        <f>_xlfn.IFNA(VLOOKUP(L1081,'Lookup Tables'!$A$2:$B$8,2,FALSE),"")</f>
        <v>9</v>
      </c>
      <c r="N1081" t="s">
        <v>1228</v>
      </c>
      <c r="W1081" t="s">
        <v>1503</v>
      </c>
      <c r="Z1081" t="s">
        <v>1523</v>
      </c>
      <c r="AA1081">
        <v>0</v>
      </c>
      <c r="AB1081" s="10">
        <f t="shared" si="48"/>
        <v>0</v>
      </c>
      <c r="AC1081" s="10" t="str">
        <f t="shared" si="49"/>
        <v>0 - 9%</v>
      </c>
      <c r="AD1081">
        <v>0</v>
      </c>
      <c r="AE1081">
        <f t="shared" si="50"/>
        <v>0</v>
      </c>
      <c r="AF1081" t="s">
        <v>1228</v>
      </c>
      <c r="AH1081" t="s">
        <v>1489</v>
      </c>
      <c r="AI1081" t="s">
        <v>1500</v>
      </c>
      <c r="AM1081" t="s">
        <v>1197</v>
      </c>
      <c r="AN1081" t="s">
        <v>1197</v>
      </c>
      <c r="AT1081" t="s">
        <v>1510</v>
      </c>
      <c r="BA1081" s="10">
        <v>33.91053391</v>
      </c>
      <c r="BB1081">
        <v>0</v>
      </c>
    </row>
    <row r="1082" spans="1:54" ht="15">
      <c r="A1082">
        <v>11606241527</v>
      </c>
      <c r="B1082" t="s">
        <v>1481</v>
      </c>
      <c r="C1082" t="s">
        <v>1461</v>
      </c>
      <c r="E1082" t="s">
        <v>1216</v>
      </c>
      <c r="F1082" t="s">
        <v>122</v>
      </c>
      <c r="G1082">
        <v>15</v>
      </c>
      <c r="H1082" t="s">
        <v>1482</v>
      </c>
      <c r="I1082">
        <v>6</v>
      </c>
      <c r="J1082">
        <v>1</v>
      </c>
      <c r="K1082">
        <v>0</v>
      </c>
      <c r="L1082" t="s">
        <v>1474</v>
      </c>
      <c r="M1082">
        <f>_xlfn.IFNA(VLOOKUP(L1082,'Lookup Tables'!$A$2:$B$8,2,FALSE),"")</f>
        <v>9</v>
      </c>
      <c r="N1082" t="s">
        <v>1228</v>
      </c>
      <c r="W1082" t="s">
        <v>1503</v>
      </c>
      <c r="Z1082" t="s">
        <v>1477</v>
      </c>
      <c r="AA1082">
        <v>8</v>
      </c>
      <c r="AB1082" s="10">
        <f t="shared" si="48"/>
        <v>-8</v>
      </c>
      <c r="AC1082" s="10" t="str">
        <f t="shared" si="49"/>
        <v>-10 - -1%</v>
      </c>
      <c r="AD1082">
        <v>6776</v>
      </c>
      <c r="AE1082">
        <f t="shared" si="50"/>
        <v>-6776</v>
      </c>
      <c r="AF1082" t="s">
        <v>1228</v>
      </c>
      <c r="AH1082" t="s">
        <v>1489</v>
      </c>
      <c r="AM1082" t="s">
        <v>1197</v>
      </c>
      <c r="AN1082" t="s">
        <v>1197</v>
      </c>
      <c r="AP1082" t="s">
        <v>1486</v>
      </c>
      <c r="AR1082" t="s">
        <v>1479</v>
      </c>
      <c r="BA1082" s="10">
        <v>18.59435529</v>
      </c>
      <c r="BB1082">
        <v>0</v>
      </c>
    </row>
    <row r="1083" spans="1:54" ht="15">
      <c r="A1083">
        <v>11606247164</v>
      </c>
      <c r="B1083" t="s">
        <v>1532</v>
      </c>
      <c r="C1083" t="s">
        <v>1461</v>
      </c>
      <c r="E1083" t="s">
        <v>1472</v>
      </c>
      <c r="F1083" t="s">
        <v>129</v>
      </c>
      <c r="I1083">
        <v>4</v>
      </c>
      <c r="J1083">
        <v>0</v>
      </c>
      <c r="K1083">
        <v>1</v>
      </c>
      <c r="L1083" t="s">
        <v>1464</v>
      </c>
      <c r="M1083">
        <f>_xlfn.IFNA(VLOOKUP(L1083,'Lookup Tables'!$A$2:$B$8,2,FALSE),"")</f>
        <v>1</v>
      </c>
      <c r="N1083" t="s">
        <v>1228</v>
      </c>
      <c r="O1083" t="s">
        <v>1475</v>
      </c>
      <c r="P1083" t="s">
        <v>1465</v>
      </c>
      <c r="Q1083" t="s">
        <v>1466</v>
      </c>
      <c r="U1083" t="s">
        <v>1468</v>
      </c>
      <c r="Z1083" t="s">
        <v>1477</v>
      </c>
      <c r="AA1083">
        <v>50</v>
      </c>
      <c r="AB1083" s="10">
        <f t="shared" si="48"/>
        <v>-50</v>
      </c>
      <c r="AC1083" s="10" t="str">
        <f t="shared" si="49"/>
        <v>-50 - -41%</v>
      </c>
      <c r="AD1083">
        <v>15000</v>
      </c>
      <c r="AE1083">
        <f t="shared" si="50"/>
        <v>-15000</v>
      </c>
      <c r="AF1083" t="s">
        <v>1197</v>
      </c>
      <c r="AJ1083" t="s">
        <v>1498</v>
      </c>
      <c r="AM1083" t="s">
        <v>1502</v>
      </c>
      <c r="AN1083" t="s">
        <v>1197</v>
      </c>
      <c r="AQ1083" t="s">
        <v>1496</v>
      </c>
      <c r="AR1083" t="s">
        <v>1479</v>
      </c>
      <c r="AS1083" t="s">
        <v>1505</v>
      </c>
      <c r="AT1083" t="s">
        <v>1510</v>
      </c>
      <c r="AU1083" t="s">
        <v>1518</v>
      </c>
      <c r="AV1083" t="s">
        <v>1480</v>
      </c>
      <c r="AW1083" t="s">
        <v>1511</v>
      </c>
      <c r="BA1083" s="10">
        <v>14.571949</v>
      </c>
      <c r="BB1083">
        <v>0</v>
      </c>
    </row>
    <row r="1084" spans="1:54" ht="15">
      <c r="A1084">
        <v>11606264745</v>
      </c>
      <c r="B1084" t="s">
        <v>1471</v>
      </c>
      <c r="C1084" t="s">
        <v>1461</v>
      </c>
      <c r="E1084" t="s">
        <v>1216</v>
      </c>
      <c r="F1084" t="s">
        <v>117</v>
      </c>
      <c r="G1084">
        <v>20</v>
      </c>
      <c r="H1084" t="s">
        <v>1482</v>
      </c>
      <c r="I1084">
        <v>4</v>
      </c>
      <c r="J1084">
        <v>0</v>
      </c>
      <c r="K1084">
        <v>1</v>
      </c>
      <c r="L1084" t="s">
        <v>1499</v>
      </c>
      <c r="M1084">
        <f>_xlfn.IFNA(VLOOKUP(L1084,'Lookup Tables'!$A$2:$B$8,2,FALSE),"")</f>
        <v>15</v>
      </c>
      <c r="N1084" t="s">
        <v>1228</v>
      </c>
      <c r="O1084" t="s">
        <v>1475</v>
      </c>
      <c r="P1084" t="s">
        <v>1465</v>
      </c>
      <c r="S1084" t="s">
        <v>1476</v>
      </c>
      <c r="T1084" t="s">
        <v>1467</v>
      </c>
      <c r="U1084" t="s">
        <v>1468</v>
      </c>
      <c r="Z1084" t="s">
        <v>1477</v>
      </c>
      <c r="AA1084">
        <v>10</v>
      </c>
      <c r="AB1084" s="10">
        <f t="shared" si="48"/>
        <v>-10</v>
      </c>
      <c r="AC1084" s="10" t="str">
        <f t="shared" si="49"/>
        <v>-10 - -1%</v>
      </c>
      <c r="AD1084">
        <v>20000</v>
      </c>
      <c r="AE1084">
        <f t="shared" si="50"/>
        <v>-20000</v>
      </c>
      <c r="AF1084" t="s">
        <v>1228</v>
      </c>
      <c r="AH1084" t="s">
        <v>1489</v>
      </c>
      <c r="AL1084" t="s">
        <v>1569</v>
      </c>
      <c r="AM1084" t="s">
        <v>1197</v>
      </c>
      <c r="AN1084" t="s">
        <v>1228</v>
      </c>
      <c r="AO1084" t="s">
        <v>1658</v>
      </c>
      <c r="AP1084" t="s">
        <v>1495</v>
      </c>
      <c r="AQ1084" t="s">
        <v>1496</v>
      </c>
      <c r="AR1084" t="s">
        <v>1479</v>
      </c>
      <c r="AT1084" t="s">
        <v>1510</v>
      </c>
      <c r="AU1084" t="s">
        <v>1518</v>
      </c>
      <c r="AV1084" t="s">
        <v>1480</v>
      </c>
      <c r="BA1084" s="10">
        <v>17.87439614</v>
      </c>
      <c r="BB1084">
        <v>0</v>
      </c>
    </row>
    <row r="1085" spans="1:54" ht="15">
      <c r="A1085">
        <v>11606268446</v>
      </c>
      <c r="B1085" t="s">
        <v>1481</v>
      </c>
      <c r="C1085" t="s">
        <v>1461</v>
      </c>
      <c r="E1085" t="s">
        <v>1472</v>
      </c>
      <c r="F1085" t="s">
        <v>117</v>
      </c>
      <c r="G1085">
        <v>1</v>
      </c>
      <c r="H1085" t="s">
        <v>1491</v>
      </c>
      <c r="I1085">
        <v>1</v>
      </c>
      <c r="J1085">
        <v>1</v>
      </c>
      <c r="K1085">
        <v>0</v>
      </c>
      <c r="L1085" t="s">
        <v>1474</v>
      </c>
      <c r="M1085">
        <f>_xlfn.IFNA(VLOOKUP(L1085,'Lookup Tables'!$A$2:$B$8,2,FALSE),"")</f>
        <v>9</v>
      </c>
      <c r="N1085" t="s">
        <v>1197</v>
      </c>
      <c r="AB1085" s="10">
        <f t="shared" si="48"/>
        <v>0</v>
      </c>
      <c r="AC1085" s="10" t="str">
        <f t="shared" si="49"/>
        <v>0 - 9%</v>
      </c>
      <c r="AE1085" t="str">
        <f t="shared" si="50"/>
        <v/>
      </c>
      <c r="AF1085" t="s">
        <v>1228</v>
      </c>
      <c r="AH1085" t="s">
        <v>1489</v>
      </c>
      <c r="AM1085" t="s">
        <v>1502</v>
      </c>
      <c r="AN1085" t="s">
        <v>1487</v>
      </c>
      <c r="AY1085" t="s">
        <v>1487</v>
      </c>
      <c r="BA1085" s="10">
        <v>27.60683761</v>
      </c>
      <c r="BB1085">
        <v>0</v>
      </c>
    </row>
    <row r="1086" spans="1:54" ht="15">
      <c r="A1086">
        <v>11606270000</v>
      </c>
      <c r="B1086" t="s">
        <v>1564</v>
      </c>
      <c r="C1086" t="s">
        <v>1461</v>
      </c>
      <c r="E1086" t="s">
        <v>1216</v>
      </c>
      <c r="F1086" t="s">
        <v>129</v>
      </c>
      <c r="G1086">
        <v>20</v>
      </c>
      <c r="H1086" t="s">
        <v>1482</v>
      </c>
      <c r="I1086">
        <v>5</v>
      </c>
      <c r="J1086">
        <v>1</v>
      </c>
      <c r="K1086">
        <v>1</v>
      </c>
      <c r="L1086" t="s">
        <v>1499</v>
      </c>
      <c r="M1086">
        <f>_xlfn.IFNA(VLOOKUP(L1086,'Lookup Tables'!$A$2:$B$8,2,FALSE),"")</f>
        <v>15</v>
      </c>
      <c r="N1086" t="s">
        <v>1228</v>
      </c>
      <c r="U1086" t="s">
        <v>1468</v>
      </c>
      <c r="Z1086" t="s">
        <v>1523</v>
      </c>
      <c r="AA1086">
        <v>0</v>
      </c>
      <c r="AB1086" s="10">
        <f t="shared" si="48"/>
        <v>0</v>
      </c>
      <c r="AC1086" s="10" t="str">
        <f t="shared" si="49"/>
        <v>0 - 9%</v>
      </c>
      <c r="AD1086">
        <v>0</v>
      </c>
      <c r="AE1086">
        <f t="shared" si="50"/>
        <v>0</v>
      </c>
      <c r="AF1086" t="s">
        <v>1228</v>
      </c>
      <c r="AG1086" t="s">
        <v>1485</v>
      </c>
      <c r="AH1086" t="s">
        <v>1489</v>
      </c>
      <c r="AI1086" t="s">
        <v>1500</v>
      </c>
      <c r="AM1086" t="s">
        <v>1197</v>
      </c>
      <c r="AN1086" t="s">
        <v>1487</v>
      </c>
      <c r="AP1086" t="s">
        <v>1495</v>
      </c>
      <c r="AV1086" t="s">
        <v>1480</v>
      </c>
      <c r="BA1086" s="10">
        <v>16.94796</v>
      </c>
      <c r="BB1086">
        <v>0</v>
      </c>
    </row>
    <row r="1087" spans="1:54" ht="15">
      <c r="A1087">
        <v>11606279673</v>
      </c>
      <c r="B1087" t="s">
        <v>1521</v>
      </c>
      <c r="C1087" t="s">
        <v>1461</v>
      </c>
      <c r="E1087" t="s">
        <v>1472</v>
      </c>
      <c r="F1087" t="s">
        <v>117</v>
      </c>
      <c r="G1087">
        <v>4</v>
      </c>
      <c r="H1087" t="s">
        <v>1491</v>
      </c>
      <c r="I1087">
        <v>0</v>
      </c>
      <c r="J1087">
        <v>2</v>
      </c>
      <c r="K1087">
        <v>0</v>
      </c>
      <c r="L1087" t="s">
        <v>1474</v>
      </c>
      <c r="M1087">
        <f>_xlfn.IFNA(VLOOKUP(L1087,'Lookup Tables'!$A$2:$B$8,2,FALSE),"")</f>
        <v>9</v>
      </c>
      <c r="N1087" t="s">
        <v>1487</v>
      </c>
      <c r="AB1087" s="10">
        <f t="shared" si="48"/>
        <v>0</v>
      </c>
      <c r="AC1087" s="10" t="str">
        <f t="shared" si="49"/>
        <v>0 - 9%</v>
      </c>
      <c r="AE1087" t="str">
        <f t="shared" si="50"/>
        <v/>
      </c>
      <c r="AF1087" t="s">
        <v>1197</v>
      </c>
      <c r="AJ1087" t="s">
        <v>1498</v>
      </c>
      <c r="AM1087" t="s">
        <v>1502</v>
      </c>
      <c r="AN1087" t="s">
        <v>1197</v>
      </c>
      <c r="AQ1087" t="s">
        <v>1496</v>
      </c>
      <c r="AR1087" t="s">
        <v>1479</v>
      </c>
      <c r="AT1087" t="s">
        <v>1510</v>
      </c>
      <c r="AU1087" t="s">
        <v>1518</v>
      </c>
      <c r="AX1087" t="s">
        <v>1512</v>
      </c>
      <c r="BB1087">
        <v>0</v>
      </c>
    </row>
    <row r="1088" spans="1:54" ht="15">
      <c r="A1088">
        <v>11606282874</v>
      </c>
      <c r="B1088" t="s">
        <v>1481</v>
      </c>
      <c r="C1088" t="s">
        <v>1336</v>
      </c>
      <c r="E1088" t="s">
        <v>1472</v>
      </c>
      <c r="F1088" t="s">
        <v>117</v>
      </c>
      <c r="G1088">
        <v>10</v>
      </c>
      <c r="H1088" t="s">
        <v>1491</v>
      </c>
      <c r="I1088">
        <v>2</v>
      </c>
      <c r="J1088">
        <v>1</v>
      </c>
      <c r="K1088">
        <v>0</v>
      </c>
      <c r="L1088" t="s">
        <v>1474</v>
      </c>
      <c r="M1088">
        <f>_xlfn.IFNA(VLOOKUP(L1088,'Lookup Tables'!$A$2:$B$8,2,FALSE),"")</f>
        <v>9</v>
      </c>
      <c r="N1088" t="s">
        <v>1197</v>
      </c>
      <c r="AB1088" s="10">
        <f t="shared" si="48"/>
        <v>0</v>
      </c>
      <c r="AC1088" s="10" t="str">
        <f t="shared" si="49"/>
        <v>0 - 9%</v>
      </c>
      <c r="AE1088" t="str">
        <f t="shared" si="50"/>
        <v/>
      </c>
      <c r="AF1088" t="s">
        <v>1228</v>
      </c>
      <c r="AL1088" t="s">
        <v>1554</v>
      </c>
      <c r="AM1088" t="s">
        <v>1197</v>
      </c>
      <c r="AN1088" t="s">
        <v>1197</v>
      </c>
      <c r="AP1088" t="s">
        <v>1495</v>
      </c>
      <c r="AT1088" t="s">
        <v>1510</v>
      </c>
      <c r="BB1088">
        <v>0</v>
      </c>
    </row>
    <row r="1089" spans="1:54" ht="15">
      <c r="A1089">
        <v>11606288378</v>
      </c>
      <c r="B1089" t="s">
        <v>1471</v>
      </c>
      <c r="C1089" t="s">
        <v>1461</v>
      </c>
      <c r="E1089" t="s">
        <v>1216</v>
      </c>
      <c r="F1089" t="s">
        <v>117</v>
      </c>
      <c r="G1089">
        <v>2</v>
      </c>
      <c r="H1089" t="s">
        <v>1491</v>
      </c>
      <c r="I1089">
        <v>2</v>
      </c>
      <c r="J1089">
        <v>2</v>
      </c>
      <c r="K1089">
        <v>0</v>
      </c>
      <c r="L1089" t="s">
        <v>1483</v>
      </c>
      <c r="M1089">
        <f>_xlfn.IFNA(VLOOKUP(L1089,'Lookup Tables'!$A$2:$B$8,2,FALSE),"")</f>
        <v>4</v>
      </c>
      <c r="N1089" t="s">
        <v>1228</v>
      </c>
      <c r="O1089" t="s">
        <v>1475</v>
      </c>
      <c r="P1089" t="s">
        <v>1465</v>
      </c>
      <c r="Q1089" t="s">
        <v>1466</v>
      </c>
      <c r="R1089" t="s">
        <v>1501</v>
      </c>
      <c r="S1089" t="s">
        <v>1476</v>
      </c>
      <c r="T1089" t="s">
        <v>1467</v>
      </c>
      <c r="U1089" t="s">
        <v>1468</v>
      </c>
      <c r="V1089" t="s">
        <v>1469</v>
      </c>
      <c r="Z1089" t="s">
        <v>1477</v>
      </c>
      <c r="AA1089">
        <v>15</v>
      </c>
      <c r="AB1089" s="10">
        <f t="shared" si="48"/>
        <v>-15</v>
      </c>
      <c r="AC1089" s="10" t="str">
        <f t="shared" si="49"/>
        <v>-20 - -11%</v>
      </c>
      <c r="AE1089" t="str">
        <f t="shared" si="50"/>
        <v/>
      </c>
      <c r="AF1089" t="s">
        <v>1228</v>
      </c>
      <c r="AG1089" t="s">
        <v>1485</v>
      </c>
      <c r="AH1089" t="s">
        <v>1489</v>
      </c>
      <c r="AM1089" t="s">
        <v>1228</v>
      </c>
      <c r="AN1089" t="s">
        <v>1197</v>
      </c>
      <c r="AP1089" t="s">
        <v>1486</v>
      </c>
      <c r="AQ1089" t="s">
        <v>1496</v>
      </c>
      <c r="AR1089" t="s">
        <v>1479</v>
      </c>
      <c r="BA1089" s="10">
        <v>25.95573441</v>
      </c>
      <c r="BB1089">
        <v>0</v>
      </c>
    </row>
    <row r="1090" spans="1:54" ht="15">
      <c r="A1090">
        <v>11606310405</v>
      </c>
      <c r="B1090" t="s">
        <v>1471</v>
      </c>
      <c r="C1090" t="s">
        <v>1461</v>
      </c>
      <c r="E1090" t="s">
        <v>1472</v>
      </c>
      <c r="F1090" t="s">
        <v>117</v>
      </c>
      <c r="G1090">
        <v>10</v>
      </c>
      <c r="H1090" t="s">
        <v>1491</v>
      </c>
      <c r="I1090">
        <v>0</v>
      </c>
      <c r="J1090">
        <v>0</v>
      </c>
      <c r="K1090">
        <v>3</v>
      </c>
      <c r="L1090" t="s">
        <v>1483</v>
      </c>
      <c r="M1090">
        <f>_xlfn.IFNA(VLOOKUP(L1090,'Lookup Tables'!$A$2:$B$8,2,FALSE),"")</f>
        <v>4</v>
      </c>
      <c r="N1090" t="s">
        <v>1487</v>
      </c>
      <c r="AB1090" s="10">
        <f aca="true" t="shared" si="51" ref="AB1090:AB1153">IF(AND(Z1090="Decrease",AA1090&lt;&gt;""),-AA1090,IF(AND(ISBLANK(AA1090),OR(N1090="No",N1090="Not Sure",Z1090="No change")),0,IF(ISBLANK(AA1090),"",AA1090)))</f>
        <v>0</v>
      </c>
      <c r="AC1090" s="10" t="str">
        <f aca="true" t="shared" si="52" ref="AC1090:AC1153">_xlfn.IFERROR(_XLFN.CONCAT(_xlfn.FLOOR.MATH(AB1090,10)," - ",_xlfn.FLOOR.MATH(AB1090+10,10)-1,"%"),"")</f>
        <v>0 - 9%</v>
      </c>
      <c r="AE1090" t="str">
        <f aca="true" t="shared" si="53" ref="AE1090:AE1153">IF(ISBLANK(AD1090),"",IF(Z1090="Decrease",-AD1090,AD1090))</f>
        <v/>
      </c>
      <c r="AF1090" t="s">
        <v>1228</v>
      </c>
      <c r="AH1090" t="s">
        <v>1489</v>
      </c>
      <c r="AM1090" t="s">
        <v>1197</v>
      </c>
      <c r="AN1090" t="s">
        <v>1197</v>
      </c>
      <c r="AY1090" t="s">
        <v>1487</v>
      </c>
      <c r="BA1090" s="10">
        <v>10.92704683</v>
      </c>
      <c r="BB1090">
        <v>0</v>
      </c>
    </row>
    <row r="1091" spans="1:54" ht="15">
      <c r="A1091">
        <v>11606314104</v>
      </c>
      <c r="B1091" t="s">
        <v>1471</v>
      </c>
      <c r="C1091" t="s">
        <v>1461</v>
      </c>
      <c r="E1091" t="s">
        <v>1216</v>
      </c>
      <c r="F1091" t="s">
        <v>117</v>
      </c>
      <c r="I1091">
        <v>23</v>
      </c>
      <c r="J1091">
        <v>4</v>
      </c>
      <c r="K1091">
        <v>0</v>
      </c>
      <c r="L1091" t="s">
        <v>1483</v>
      </c>
      <c r="M1091">
        <f>_xlfn.IFNA(VLOOKUP(L1091,'Lookup Tables'!$A$2:$B$8,2,FALSE),"")</f>
        <v>4</v>
      </c>
      <c r="N1091" t="s">
        <v>1228</v>
      </c>
      <c r="O1091" t="s">
        <v>1475</v>
      </c>
      <c r="P1091" t="s">
        <v>1465</v>
      </c>
      <c r="Q1091" t="s">
        <v>1466</v>
      </c>
      <c r="R1091" t="s">
        <v>1501</v>
      </c>
      <c r="S1091" t="s">
        <v>1476</v>
      </c>
      <c r="U1091" t="s">
        <v>1468</v>
      </c>
      <c r="V1091" t="s">
        <v>1469</v>
      </c>
      <c r="Z1091" t="s">
        <v>1477</v>
      </c>
      <c r="AA1091">
        <v>18</v>
      </c>
      <c r="AB1091" s="10">
        <f t="shared" si="51"/>
        <v>-18</v>
      </c>
      <c r="AC1091" s="10" t="str">
        <f t="shared" si="52"/>
        <v>-20 - -11%</v>
      </c>
      <c r="AD1091">
        <v>18000</v>
      </c>
      <c r="AE1091">
        <f t="shared" si="53"/>
        <v>-18000</v>
      </c>
      <c r="AF1091" t="s">
        <v>1228</v>
      </c>
      <c r="AH1091" t="s">
        <v>1489</v>
      </c>
      <c r="AL1091" t="s">
        <v>1551</v>
      </c>
      <c r="AM1091" t="s">
        <v>1197</v>
      </c>
      <c r="AN1091" t="s">
        <v>1228</v>
      </c>
      <c r="AO1091" t="s">
        <v>1522</v>
      </c>
      <c r="AP1091" t="s">
        <v>1495</v>
      </c>
      <c r="AQ1091" t="s">
        <v>1496</v>
      </c>
      <c r="AR1091" t="s">
        <v>1479</v>
      </c>
      <c r="BA1091" s="10">
        <v>42.41054614</v>
      </c>
      <c r="BB1091">
        <v>0</v>
      </c>
    </row>
    <row r="1092" spans="1:54" ht="15">
      <c r="A1092">
        <v>11606319515</v>
      </c>
      <c r="B1092" t="s">
        <v>1471</v>
      </c>
      <c r="C1092" t="s">
        <v>1461</v>
      </c>
      <c r="E1092" t="s">
        <v>1216</v>
      </c>
      <c r="F1092" t="s">
        <v>122</v>
      </c>
      <c r="G1092">
        <v>10</v>
      </c>
      <c r="H1092" t="s">
        <v>1491</v>
      </c>
      <c r="I1092">
        <v>11</v>
      </c>
      <c r="J1092">
        <v>2</v>
      </c>
      <c r="K1092">
        <v>0</v>
      </c>
      <c r="L1092" t="s">
        <v>1464</v>
      </c>
      <c r="M1092">
        <f>_xlfn.IFNA(VLOOKUP(L1092,'Lookup Tables'!$A$2:$B$8,2,FALSE),"")</f>
        <v>1</v>
      </c>
      <c r="N1092" t="s">
        <v>1228</v>
      </c>
      <c r="S1092" t="s">
        <v>1476</v>
      </c>
      <c r="U1092" t="s">
        <v>1468</v>
      </c>
      <c r="V1092" t="s">
        <v>1469</v>
      </c>
      <c r="Z1092" t="s">
        <v>1477</v>
      </c>
      <c r="AB1092" s="10" t="str">
        <f t="shared" si="51"/>
        <v/>
      </c>
      <c r="AC1092" s="10" t="str">
        <f t="shared" si="52"/>
        <v/>
      </c>
      <c r="AE1092" t="str">
        <f t="shared" si="53"/>
        <v/>
      </c>
      <c r="AF1092" t="s">
        <v>1228</v>
      </c>
      <c r="AH1092" t="s">
        <v>1489</v>
      </c>
      <c r="AM1092" t="s">
        <v>1228</v>
      </c>
      <c r="AN1092" t="s">
        <v>1197</v>
      </c>
      <c r="AR1092" t="s">
        <v>1479</v>
      </c>
      <c r="AS1092" t="s">
        <v>1505</v>
      </c>
      <c r="AU1092" t="s">
        <v>1518</v>
      </c>
      <c r="AV1092" t="s">
        <v>1480</v>
      </c>
      <c r="BA1092" s="10">
        <v>23.81944825</v>
      </c>
      <c r="BB1092">
        <v>0</v>
      </c>
    </row>
    <row r="1093" spans="1:54" ht="15">
      <c r="A1093">
        <v>11606326578</v>
      </c>
      <c r="B1093" t="s">
        <v>1548</v>
      </c>
      <c r="C1093" t="s">
        <v>1461</v>
      </c>
      <c r="E1093" t="s">
        <v>1216</v>
      </c>
      <c r="F1093" t="s">
        <v>117</v>
      </c>
      <c r="G1093">
        <v>22</v>
      </c>
      <c r="H1093" t="s">
        <v>1463</v>
      </c>
      <c r="I1093">
        <v>4</v>
      </c>
      <c r="J1093">
        <v>0</v>
      </c>
      <c r="K1093">
        <v>0</v>
      </c>
      <c r="L1093" t="s">
        <v>1474</v>
      </c>
      <c r="M1093">
        <f>_xlfn.IFNA(VLOOKUP(L1093,'Lookup Tables'!$A$2:$B$8,2,FALSE),"")</f>
        <v>9</v>
      </c>
      <c r="N1093" t="s">
        <v>1487</v>
      </c>
      <c r="AB1093" s="10">
        <f t="shared" si="51"/>
        <v>0</v>
      </c>
      <c r="AC1093" s="10" t="str">
        <f t="shared" si="52"/>
        <v>0 - 9%</v>
      </c>
      <c r="AE1093" t="str">
        <f t="shared" si="53"/>
        <v/>
      </c>
      <c r="AF1093" t="s">
        <v>1228</v>
      </c>
      <c r="AH1093" t="s">
        <v>1489</v>
      </c>
      <c r="AM1093" t="s">
        <v>1197</v>
      </c>
      <c r="AN1093" t="s">
        <v>1197</v>
      </c>
      <c r="AY1093" t="s">
        <v>1487</v>
      </c>
      <c r="BA1093" s="10">
        <v>19.00058106</v>
      </c>
      <c r="BB1093">
        <v>0</v>
      </c>
    </row>
    <row r="1094" spans="1:54" ht="15">
      <c r="A1094">
        <v>11606348264</v>
      </c>
      <c r="B1094" t="s">
        <v>1481</v>
      </c>
      <c r="C1094" t="s">
        <v>1461</v>
      </c>
      <c r="E1094" t="s">
        <v>1216</v>
      </c>
      <c r="F1094" t="s">
        <v>122</v>
      </c>
      <c r="G1094">
        <v>9</v>
      </c>
      <c r="H1094" t="s">
        <v>1491</v>
      </c>
      <c r="I1094">
        <v>12</v>
      </c>
      <c r="J1094">
        <v>0</v>
      </c>
      <c r="K1094">
        <v>0</v>
      </c>
      <c r="L1094" t="s">
        <v>1478</v>
      </c>
      <c r="M1094" t="str">
        <f>_xlfn.IFNA(VLOOKUP(L1094,'Lookup Tables'!$A$2:$B$8,2,FALSE),"")</f>
        <v/>
      </c>
      <c r="N1094" t="s">
        <v>1228</v>
      </c>
      <c r="Q1094" t="s">
        <v>1466</v>
      </c>
      <c r="Z1094" t="s">
        <v>1523</v>
      </c>
      <c r="AA1094">
        <v>0</v>
      </c>
      <c r="AB1094" s="10">
        <f t="shared" si="51"/>
        <v>0</v>
      </c>
      <c r="AC1094" s="10" t="str">
        <f t="shared" si="52"/>
        <v>0 - 9%</v>
      </c>
      <c r="AD1094">
        <v>0</v>
      </c>
      <c r="AE1094">
        <f t="shared" si="53"/>
        <v>0</v>
      </c>
      <c r="AF1094" t="s">
        <v>1228</v>
      </c>
      <c r="AH1094" t="s">
        <v>1489</v>
      </c>
      <c r="AM1094" t="s">
        <v>1197</v>
      </c>
      <c r="AN1094" t="s">
        <v>1228</v>
      </c>
      <c r="AO1094" t="s">
        <v>1494</v>
      </c>
      <c r="AP1094" t="s">
        <v>1589</v>
      </c>
      <c r="AQ1094" t="s">
        <v>1496</v>
      </c>
      <c r="AR1094" t="s">
        <v>1479</v>
      </c>
      <c r="AV1094" t="s">
        <v>1480</v>
      </c>
      <c r="BA1094" s="10">
        <v>26.91818567</v>
      </c>
      <c r="BB1094">
        <v>0</v>
      </c>
    </row>
    <row r="1095" spans="1:54" ht="15">
      <c r="A1095">
        <v>11606348849</v>
      </c>
      <c r="B1095" t="s">
        <v>1471</v>
      </c>
      <c r="C1095" t="s">
        <v>1461</v>
      </c>
      <c r="E1095" t="s">
        <v>1216</v>
      </c>
      <c r="F1095" t="s">
        <v>122</v>
      </c>
      <c r="G1095">
        <v>10</v>
      </c>
      <c r="H1095" t="s">
        <v>1491</v>
      </c>
      <c r="I1095">
        <v>16</v>
      </c>
      <c r="J1095">
        <v>1</v>
      </c>
      <c r="K1095">
        <v>0</v>
      </c>
      <c r="L1095" t="s">
        <v>1483</v>
      </c>
      <c r="M1095">
        <f>_xlfn.IFNA(VLOOKUP(L1095,'Lookup Tables'!$A$2:$B$8,2,FALSE),"")</f>
        <v>4</v>
      </c>
      <c r="N1095" t="s">
        <v>1228</v>
      </c>
      <c r="P1095" t="s">
        <v>1465</v>
      </c>
      <c r="Q1095" t="s">
        <v>1466</v>
      </c>
      <c r="U1095" t="s">
        <v>1468</v>
      </c>
      <c r="V1095" t="s">
        <v>1469</v>
      </c>
      <c r="Z1095" t="s">
        <v>1477</v>
      </c>
      <c r="AA1095">
        <v>5</v>
      </c>
      <c r="AB1095" s="10">
        <f t="shared" si="51"/>
        <v>-5</v>
      </c>
      <c r="AC1095" s="10" t="str">
        <f t="shared" si="52"/>
        <v>-10 - -1%</v>
      </c>
      <c r="AD1095">
        <v>2000</v>
      </c>
      <c r="AE1095">
        <f t="shared" si="53"/>
        <v>-2000</v>
      </c>
      <c r="AF1095" t="s">
        <v>1228</v>
      </c>
      <c r="AH1095" t="s">
        <v>1489</v>
      </c>
      <c r="AL1095" t="s">
        <v>1515</v>
      </c>
      <c r="AM1095" t="s">
        <v>1197</v>
      </c>
      <c r="AN1095" t="s">
        <v>1228</v>
      </c>
      <c r="AO1095" t="s">
        <v>1522</v>
      </c>
      <c r="AP1095" t="s">
        <v>1529</v>
      </c>
      <c r="AZ1095" t="s">
        <v>1495</v>
      </c>
      <c r="BA1095" s="10">
        <v>39.0659248</v>
      </c>
      <c r="BB1095">
        <v>0</v>
      </c>
    </row>
    <row r="1096" spans="1:54" ht="15">
      <c r="A1096">
        <v>11606363007</v>
      </c>
      <c r="B1096" t="s">
        <v>1471</v>
      </c>
      <c r="C1096" t="s">
        <v>1461</v>
      </c>
      <c r="E1096" t="s">
        <v>1472</v>
      </c>
      <c r="F1096" t="s">
        <v>117</v>
      </c>
      <c r="G1096">
        <v>3</v>
      </c>
      <c r="H1096" t="s">
        <v>1491</v>
      </c>
      <c r="I1096">
        <v>4</v>
      </c>
      <c r="J1096">
        <v>1</v>
      </c>
      <c r="K1096">
        <v>0</v>
      </c>
      <c r="L1096" t="s">
        <v>1483</v>
      </c>
      <c r="M1096">
        <f>_xlfn.IFNA(VLOOKUP(L1096,'Lookup Tables'!$A$2:$B$8,2,FALSE),"")</f>
        <v>4</v>
      </c>
      <c r="N1096" t="s">
        <v>1228</v>
      </c>
      <c r="S1096" t="s">
        <v>1476</v>
      </c>
      <c r="U1096" t="s">
        <v>1468</v>
      </c>
      <c r="Z1096" t="s">
        <v>1477</v>
      </c>
      <c r="AA1096">
        <v>10</v>
      </c>
      <c r="AB1096" s="10">
        <f t="shared" si="51"/>
        <v>-10</v>
      </c>
      <c r="AC1096" s="10" t="str">
        <f t="shared" si="52"/>
        <v>-10 - -1%</v>
      </c>
      <c r="AE1096" t="str">
        <f t="shared" si="53"/>
        <v/>
      </c>
      <c r="AF1096" t="s">
        <v>1228</v>
      </c>
      <c r="AH1096" t="s">
        <v>1489</v>
      </c>
      <c r="AM1096" t="s">
        <v>1197</v>
      </c>
      <c r="AN1096" t="s">
        <v>1197</v>
      </c>
      <c r="AP1096" t="s">
        <v>1486</v>
      </c>
      <c r="AS1096" t="s">
        <v>1505</v>
      </c>
      <c r="AV1096" t="s">
        <v>1480</v>
      </c>
      <c r="BA1096" s="10">
        <v>19.971</v>
      </c>
      <c r="BB1096">
        <v>0</v>
      </c>
    </row>
    <row r="1097" spans="1:54" ht="15">
      <c r="A1097">
        <v>11606376076</v>
      </c>
      <c r="B1097" t="s">
        <v>1471</v>
      </c>
      <c r="C1097" t="s">
        <v>1461</v>
      </c>
      <c r="E1097" t="s">
        <v>1472</v>
      </c>
      <c r="F1097" t="s">
        <v>117</v>
      </c>
      <c r="G1097">
        <v>5</v>
      </c>
      <c r="H1097" t="s">
        <v>1491</v>
      </c>
      <c r="I1097">
        <v>6</v>
      </c>
      <c r="J1097">
        <v>1</v>
      </c>
      <c r="K1097">
        <v>0</v>
      </c>
      <c r="L1097" t="s">
        <v>1483</v>
      </c>
      <c r="M1097">
        <f>_xlfn.IFNA(VLOOKUP(L1097,'Lookup Tables'!$A$2:$B$8,2,FALSE),"")</f>
        <v>4</v>
      </c>
      <c r="N1097" t="s">
        <v>1228</v>
      </c>
      <c r="S1097" t="s">
        <v>1476</v>
      </c>
      <c r="T1097" t="s">
        <v>1467</v>
      </c>
      <c r="U1097" t="s">
        <v>1468</v>
      </c>
      <c r="Z1097" t="s">
        <v>1477</v>
      </c>
      <c r="AA1097">
        <v>10</v>
      </c>
      <c r="AB1097" s="10">
        <f t="shared" si="51"/>
        <v>-10</v>
      </c>
      <c r="AC1097" s="10" t="str">
        <f t="shared" si="52"/>
        <v>-10 - -1%</v>
      </c>
      <c r="AE1097" t="str">
        <f t="shared" si="53"/>
        <v/>
      </c>
      <c r="AF1097" t="s">
        <v>1228</v>
      </c>
      <c r="AH1097" t="s">
        <v>1489</v>
      </c>
      <c r="AM1097" t="s">
        <v>1197</v>
      </c>
      <c r="AN1097" t="s">
        <v>1197</v>
      </c>
      <c r="AS1097" t="s">
        <v>1505</v>
      </c>
      <c r="AV1097" t="s">
        <v>1480</v>
      </c>
      <c r="BA1097" s="10">
        <v>27.48839608</v>
      </c>
      <c r="BB1097">
        <v>0</v>
      </c>
    </row>
    <row r="1098" spans="1:54" ht="15">
      <c r="A1098">
        <v>11606379200</v>
      </c>
      <c r="B1098" t="s">
        <v>1481</v>
      </c>
      <c r="C1098" t="s">
        <v>1461</v>
      </c>
      <c r="E1098" t="s">
        <v>1216</v>
      </c>
      <c r="F1098" t="s">
        <v>117</v>
      </c>
      <c r="G1098">
        <v>40</v>
      </c>
      <c r="H1098" t="s">
        <v>1493</v>
      </c>
      <c r="I1098">
        <v>4</v>
      </c>
      <c r="J1098">
        <v>1</v>
      </c>
      <c r="K1098">
        <v>0</v>
      </c>
      <c r="L1098" t="s">
        <v>1483</v>
      </c>
      <c r="M1098">
        <f>_xlfn.IFNA(VLOOKUP(L1098,'Lookup Tables'!$A$2:$B$8,2,FALSE),"")</f>
        <v>4</v>
      </c>
      <c r="N1098" t="s">
        <v>1228</v>
      </c>
      <c r="Q1098" t="s">
        <v>1466</v>
      </c>
      <c r="Z1098" t="s">
        <v>1477</v>
      </c>
      <c r="AA1098">
        <v>30</v>
      </c>
      <c r="AB1098" s="10">
        <f t="shared" si="51"/>
        <v>-30</v>
      </c>
      <c r="AC1098" s="10" t="str">
        <f t="shared" si="52"/>
        <v>-30 - -21%</v>
      </c>
      <c r="AE1098" t="str">
        <f t="shared" si="53"/>
        <v/>
      </c>
      <c r="AF1098" t="s">
        <v>1228</v>
      </c>
      <c r="AH1098" t="s">
        <v>1489</v>
      </c>
      <c r="AM1098" t="s">
        <v>1197</v>
      </c>
      <c r="AN1098" t="s">
        <v>1197</v>
      </c>
      <c r="AP1098" t="s">
        <v>1495</v>
      </c>
      <c r="AQ1098" t="s">
        <v>1496</v>
      </c>
      <c r="AR1098" t="s">
        <v>1479</v>
      </c>
      <c r="BA1098" s="10">
        <v>18.38755304</v>
      </c>
      <c r="BB1098">
        <v>0</v>
      </c>
    </row>
    <row r="1099" spans="1:54" ht="15">
      <c r="A1099">
        <v>11606390003</v>
      </c>
      <c r="B1099" t="s">
        <v>1471</v>
      </c>
      <c r="C1099" t="s">
        <v>1461</v>
      </c>
      <c r="E1099" t="s">
        <v>1216</v>
      </c>
      <c r="F1099" t="s">
        <v>117</v>
      </c>
      <c r="G1099">
        <v>4</v>
      </c>
      <c r="H1099" t="s">
        <v>1491</v>
      </c>
      <c r="I1099">
        <v>2</v>
      </c>
      <c r="J1099">
        <v>1</v>
      </c>
      <c r="K1099">
        <v>0</v>
      </c>
      <c r="L1099" t="s">
        <v>1464</v>
      </c>
      <c r="M1099">
        <f>_xlfn.IFNA(VLOOKUP(L1099,'Lookup Tables'!$A$2:$B$8,2,FALSE),"")</f>
        <v>1</v>
      </c>
      <c r="N1099" t="s">
        <v>1228</v>
      </c>
      <c r="S1099" t="s">
        <v>1476</v>
      </c>
      <c r="T1099" t="s">
        <v>1467</v>
      </c>
      <c r="U1099" t="s">
        <v>1468</v>
      </c>
      <c r="Z1099" t="s">
        <v>1477</v>
      </c>
      <c r="AA1099">
        <v>10</v>
      </c>
      <c r="AB1099" s="10">
        <f t="shared" si="51"/>
        <v>-10</v>
      </c>
      <c r="AC1099" s="10" t="str">
        <f t="shared" si="52"/>
        <v>-10 - -1%</v>
      </c>
      <c r="AE1099" t="str">
        <f t="shared" si="53"/>
        <v/>
      </c>
      <c r="AF1099" t="s">
        <v>1228</v>
      </c>
      <c r="AH1099" t="s">
        <v>1489</v>
      </c>
      <c r="AM1099" t="s">
        <v>1197</v>
      </c>
      <c r="AN1099" t="s">
        <v>1197</v>
      </c>
      <c r="AS1099" t="s">
        <v>1505</v>
      </c>
      <c r="AV1099" t="s">
        <v>1480</v>
      </c>
      <c r="BA1099" s="10">
        <v>24.62380301</v>
      </c>
      <c r="BB1099">
        <v>0</v>
      </c>
    </row>
    <row r="1100" spans="1:54" ht="15">
      <c r="A1100">
        <v>11606460557</v>
      </c>
      <c r="B1100" t="s">
        <v>1545</v>
      </c>
      <c r="C1100" t="s">
        <v>1461</v>
      </c>
      <c r="E1100" t="s">
        <v>1216</v>
      </c>
      <c r="F1100" t="s">
        <v>117</v>
      </c>
      <c r="G1100">
        <v>7</v>
      </c>
      <c r="H1100" t="s">
        <v>1491</v>
      </c>
      <c r="I1100">
        <v>3</v>
      </c>
      <c r="J1100">
        <v>1</v>
      </c>
      <c r="K1100">
        <v>0</v>
      </c>
      <c r="L1100" t="s">
        <v>1488</v>
      </c>
      <c r="M1100" t="str">
        <f>_xlfn.IFNA(VLOOKUP(L1100,'Lookup Tables'!$A$2:$B$8,2,FALSE),"")</f>
        <v/>
      </c>
      <c r="N1100" t="s">
        <v>1228</v>
      </c>
      <c r="O1100" t="s">
        <v>1475</v>
      </c>
      <c r="Q1100" t="s">
        <v>1466</v>
      </c>
      <c r="R1100" t="s">
        <v>1501</v>
      </c>
      <c r="S1100" t="s">
        <v>1476</v>
      </c>
      <c r="U1100" t="s">
        <v>1468</v>
      </c>
      <c r="Z1100" t="s">
        <v>1477</v>
      </c>
      <c r="AA1100">
        <v>30</v>
      </c>
      <c r="AB1100" s="10">
        <f t="shared" si="51"/>
        <v>-30</v>
      </c>
      <c r="AC1100" s="10" t="str">
        <f t="shared" si="52"/>
        <v>-30 - -21%</v>
      </c>
      <c r="AE1100" t="str">
        <f t="shared" si="53"/>
        <v/>
      </c>
      <c r="AF1100" t="s">
        <v>1228</v>
      </c>
      <c r="AH1100" t="s">
        <v>1489</v>
      </c>
      <c r="AM1100" t="s">
        <v>1197</v>
      </c>
      <c r="AN1100" t="s">
        <v>1197</v>
      </c>
      <c r="AQ1100" t="s">
        <v>1496</v>
      </c>
      <c r="AR1100" t="s">
        <v>1479</v>
      </c>
      <c r="AS1100" t="s">
        <v>1505</v>
      </c>
      <c r="AT1100" t="s">
        <v>1510</v>
      </c>
      <c r="AW1100" t="s">
        <v>1511</v>
      </c>
      <c r="AX1100" t="s">
        <v>1512</v>
      </c>
      <c r="BA1100" s="10">
        <v>28.28054299</v>
      </c>
      <c r="BB1100">
        <v>0</v>
      </c>
    </row>
    <row r="1101" spans="1:54" ht="15">
      <c r="A1101">
        <v>11606498838</v>
      </c>
      <c r="B1101" t="s">
        <v>1559</v>
      </c>
      <c r="C1101" t="s">
        <v>1461</v>
      </c>
      <c r="E1101" t="s">
        <v>1472</v>
      </c>
      <c r="F1101" t="s">
        <v>129</v>
      </c>
      <c r="G1101">
        <v>20</v>
      </c>
      <c r="H1101" t="s">
        <v>1482</v>
      </c>
      <c r="I1101">
        <v>0</v>
      </c>
      <c r="J1101">
        <v>1</v>
      </c>
      <c r="K1101">
        <v>0</v>
      </c>
      <c r="L1101" t="s">
        <v>1474</v>
      </c>
      <c r="M1101">
        <f>_xlfn.IFNA(VLOOKUP(L1101,'Lookup Tables'!$A$2:$B$8,2,FALSE),"")</f>
        <v>9</v>
      </c>
      <c r="N1101" t="s">
        <v>1487</v>
      </c>
      <c r="AB1101" s="10">
        <f t="shared" si="51"/>
        <v>0</v>
      </c>
      <c r="AC1101" s="10" t="str">
        <f t="shared" si="52"/>
        <v>0 - 9%</v>
      </c>
      <c r="AE1101" t="str">
        <f t="shared" si="53"/>
        <v/>
      </c>
      <c r="AF1101" t="s">
        <v>1197</v>
      </c>
      <c r="AJ1101" t="s">
        <v>1498</v>
      </c>
      <c r="AM1101" t="s">
        <v>1502</v>
      </c>
      <c r="AN1101" t="s">
        <v>1197</v>
      </c>
      <c r="AT1101" t="s">
        <v>1510</v>
      </c>
      <c r="AU1101" t="s">
        <v>1518</v>
      </c>
      <c r="AW1101" t="s">
        <v>1511</v>
      </c>
      <c r="AX1101" t="s">
        <v>1512</v>
      </c>
      <c r="BA1101" s="10">
        <v>9.701492537</v>
      </c>
      <c r="BB1101">
        <v>0</v>
      </c>
    </row>
    <row r="1102" spans="1:54" ht="15">
      <c r="A1102">
        <v>11606586078</v>
      </c>
      <c r="B1102" t="s">
        <v>1521</v>
      </c>
      <c r="C1102" t="s">
        <v>1461</v>
      </c>
      <c r="E1102" t="s">
        <v>1216</v>
      </c>
      <c r="F1102" t="s">
        <v>129</v>
      </c>
      <c r="G1102">
        <v>45</v>
      </c>
      <c r="H1102" t="s">
        <v>1473</v>
      </c>
      <c r="I1102">
        <v>0</v>
      </c>
      <c r="J1102">
        <v>3</v>
      </c>
      <c r="K1102">
        <v>1</v>
      </c>
      <c r="L1102" t="s">
        <v>1464</v>
      </c>
      <c r="M1102">
        <f>_xlfn.IFNA(VLOOKUP(L1102,'Lookup Tables'!$A$2:$B$8,2,FALSE),"")</f>
        <v>1</v>
      </c>
      <c r="N1102" t="s">
        <v>1228</v>
      </c>
      <c r="O1102" t="s">
        <v>1475</v>
      </c>
      <c r="P1102" t="s">
        <v>1465</v>
      </c>
      <c r="Q1102" t="s">
        <v>1466</v>
      </c>
      <c r="R1102" t="s">
        <v>1501</v>
      </c>
      <c r="S1102" t="s">
        <v>1476</v>
      </c>
      <c r="T1102" t="s">
        <v>1467</v>
      </c>
      <c r="U1102" t="s">
        <v>1468</v>
      </c>
      <c r="AB1102" s="10" t="str">
        <f t="shared" si="51"/>
        <v/>
      </c>
      <c r="AC1102" s="10" t="str">
        <f t="shared" si="52"/>
        <v/>
      </c>
      <c r="AE1102" t="str">
        <f t="shared" si="53"/>
        <v/>
      </c>
      <c r="AL1102" t="s">
        <v>1520</v>
      </c>
      <c r="AN1102" t="s">
        <v>1197</v>
      </c>
      <c r="AY1102" t="s">
        <v>1487</v>
      </c>
      <c r="BA1102" s="10">
        <v>53.7037037</v>
      </c>
      <c r="BB1102">
        <v>0</v>
      </c>
    </row>
    <row r="1103" spans="1:54" ht="15">
      <c r="A1103">
        <v>11607043791</v>
      </c>
      <c r="B1103" t="s">
        <v>1559</v>
      </c>
      <c r="C1103" t="s">
        <v>1461</v>
      </c>
      <c r="E1103" t="s">
        <v>1472</v>
      </c>
      <c r="F1103" t="s">
        <v>129</v>
      </c>
      <c r="G1103">
        <v>0</v>
      </c>
      <c r="H1103" t="s">
        <v>1497</v>
      </c>
      <c r="I1103">
        <v>0</v>
      </c>
      <c r="J1103">
        <v>1</v>
      </c>
      <c r="K1103">
        <v>0</v>
      </c>
      <c r="L1103" t="s">
        <v>1488</v>
      </c>
      <c r="M1103" t="str">
        <f>_xlfn.IFNA(VLOOKUP(L1103,'Lookup Tables'!$A$2:$B$8,2,FALSE),"")</f>
        <v/>
      </c>
      <c r="N1103" t="s">
        <v>1487</v>
      </c>
      <c r="AB1103" s="10">
        <f t="shared" si="51"/>
        <v>0</v>
      </c>
      <c r="AC1103" s="10" t="str">
        <f t="shared" si="52"/>
        <v>0 - 9%</v>
      </c>
      <c r="AE1103" t="str">
        <f t="shared" si="53"/>
        <v/>
      </c>
      <c r="AF1103" t="s">
        <v>1228</v>
      </c>
      <c r="AG1103" t="s">
        <v>1485</v>
      </c>
      <c r="AM1103" t="s">
        <v>1502</v>
      </c>
      <c r="AN1103" t="s">
        <v>1197</v>
      </c>
      <c r="AQ1103" t="s">
        <v>1496</v>
      </c>
      <c r="AR1103" t="s">
        <v>1479</v>
      </c>
      <c r="AV1103" t="s">
        <v>1480</v>
      </c>
      <c r="BA1103" s="10">
        <v>17.08860759</v>
      </c>
      <c r="BB1103">
        <v>0</v>
      </c>
    </row>
    <row r="1104" spans="1:54" ht="15">
      <c r="A1104">
        <v>11607177793</v>
      </c>
      <c r="B1104" t="s">
        <v>1608</v>
      </c>
      <c r="C1104" t="s">
        <v>1461</v>
      </c>
      <c r="E1104" t="s">
        <v>1472</v>
      </c>
      <c r="F1104" t="s">
        <v>129</v>
      </c>
      <c r="G1104">
        <v>65</v>
      </c>
      <c r="H1104" t="s">
        <v>1602</v>
      </c>
      <c r="I1104">
        <v>0</v>
      </c>
      <c r="J1104">
        <v>0</v>
      </c>
      <c r="K1104">
        <v>2</v>
      </c>
      <c r="L1104" t="s">
        <v>1499</v>
      </c>
      <c r="M1104">
        <f>_xlfn.IFNA(VLOOKUP(L1104,'Lookup Tables'!$A$2:$B$8,2,FALSE),"")</f>
        <v>15</v>
      </c>
      <c r="N1104" t="s">
        <v>1487</v>
      </c>
      <c r="AB1104" s="10">
        <f t="shared" si="51"/>
        <v>0</v>
      </c>
      <c r="AC1104" s="10" t="str">
        <f t="shared" si="52"/>
        <v>0 - 9%</v>
      </c>
      <c r="AE1104" t="str">
        <f t="shared" si="53"/>
        <v/>
      </c>
      <c r="AF1104" t="s">
        <v>1228</v>
      </c>
      <c r="AH1104" t="s">
        <v>1489</v>
      </c>
      <c r="AM1104" t="s">
        <v>1197</v>
      </c>
      <c r="AN1104" t="s">
        <v>1197</v>
      </c>
      <c r="AP1104" t="s">
        <v>1495</v>
      </c>
      <c r="AY1104" t="s">
        <v>1487</v>
      </c>
      <c r="BA1104" s="10">
        <v>0</v>
      </c>
      <c r="BB1104">
        <v>0</v>
      </c>
    </row>
    <row r="1105" spans="1:54" ht="15">
      <c r="A1105">
        <v>11607215766</v>
      </c>
      <c r="B1105" t="s">
        <v>1559</v>
      </c>
      <c r="C1105" t="s">
        <v>1461</v>
      </c>
      <c r="E1105" t="s">
        <v>1472</v>
      </c>
      <c r="F1105" t="s">
        <v>117</v>
      </c>
      <c r="G1105">
        <v>2</v>
      </c>
      <c r="H1105" t="s">
        <v>1491</v>
      </c>
      <c r="I1105">
        <v>1</v>
      </c>
      <c r="J1105">
        <v>1</v>
      </c>
      <c r="K1105">
        <v>0</v>
      </c>
      <c r="L1105" t="s">
        <v>1474</v>
      </c>
      <c r="M1105">
        <f>_xlfn.IFNA(VLOOKUP(L1105,'Lookup Tables'!$A$2:$B$8,2,FALSE),"")</f>
        <v>9</v>
      </c>
      <c r="N1105" t="s">
        <v>1228</v>
      </c>
      <c r="O1105" t="s">
        <v>1475</v>
      </c>
      <c r="P1105" t="s">
        <v>1465</v>
      </c>
      <c r="S1105" t="s">
        <v>1476</v>
      </c>
      <c r="T1105" t="s">
        <v>1467</v>
      </c>
      <c r="U1105" t="s">
        <v>1468</v>
      </c>
      <c r="V1105" t="s">
        <v>1469</v>
      </c>
      <c r="Z1105" t="s">
        <v>1477</v>
      </c>
      <c r="AA1105">
        <v>25</v>
      </c>
      <c r="AB1105" s="10">
        <f t="shared" si="51"/>
        <v>-25</v>
      </c>
      <c r="AC1105" s="10" t="str">
        <f t="shared" si="52"/>
        <v>-30 - -21%</v>
      </c>
      <c r="AD1105">
        <v>50000</v>
      </c>
      <c r="AE1105">
        <f t="shared" si="53"/>
        <v>-50000</v>
      </c>
      <c r="AF1105" t="s">
        <v>1228</v>
      </c>
      <c r="AL1105" t="s">
        <v>1525</v>
      </c>
      <c r="AM1105" t="s">
        <v>1228</v>
      </c>
      <c r="AN1105" t="s">
        <v>1228</v>
      </c>
      <c r="AQ1105" t="s">
        <v>1496</v>
      </c>
      <c r="AR1105" t="s">
        <v>1479</v>
      </c>
      <c r="AS1105" t="s">
        <v>1505</v>
      </c>
      <c r="AT1105" t="s">
        <v>1510</v>
      </c>
      <c r="AU1105" t="s">
        <v>1518</v>
      </c>
      <c r="AV1105" t="s">
        <v>1480</v>
      </c>
      <c r="BB1105">
        <v>1</v>
      </c>
    </row>
    <row r="1106" spans="1:54" ht="15">
      <c r="A1106">
        <v>11608244191</v>
      </c>
      <c r="B1106" t="s">
        <v>1576</v>
      </c>
      <c r="C1106" t="s">
        <v>1461</v>
      </c>
      <c r="E1106" t="s">
        <v>1216</v>
      </c>
      <c r="F1106" t="s">
        <v>129</v>
      </c>
      <c r="G1106">
        <v>58</v>
      </c>
      <c r="H1106" t="s">
        <v>1571</v>
      </c>
      <c r="I1106">
        <v>0</v>
      </c>
      <c r="J1106">
        <v>3</v>
      </c>
      <c r="K1106">
        <v>2</v>
      </c>
      <c r="L1106" t="s">
        <v>1474</v>
      </c>
      <c r="M1106">
        <f>_xlfn.IFNA(VLOOKUP(L1106,'Lookup Tables'!$A$2:$B$8,2,FALSE),"")</f>
        <v>9</v>
      </c>
      <c r="N1106" t="s">
        <v>1228</v>
      </c>
      <c r="S1106" t="s">
        <v>1476</v>
      </c>
      <c r="U1106" t="s">
        <v>1468</v>
      </c>
      <c r="Z1106" t="s">
        <v>1477</v>
      </c>
      <c r="AA1106">
        <v>25</v>
      </c>
      <c r="AB1106" s="10">
        <f t="shared" si="51"/>
        <v>-25</v>
      </c>
      <c r="AC1106" s="10" t="str">
        <f t="shared" si="52"/>
        <v>-30 - -21%</v>
      </c>
      <c r="AD1106">
        <v>1500</v>
      </c>
      <c r="AE1106">
        <f t="shared" si="53"/>
        <v>-1500</v>
      </c>
      <c r="AF1106" t="s">
        <v>1228</v>
      </c>
      <c r="AI1106" t="s">
        <v>1500</v>
      </c>
      <c r="AL1106" t="s">
        <v>1639</v>
      </c>
      <c r="AM1106" t="s">
        <v>1197</v>
      </c>
      <c r="AN1106" t="s">
        <v>1197</v>
      </c>
      <c r="AQ1106" t="s">
        <v>1496</v>
      </c>
      <c r="AR1106" t="s">
        <v>1479</v>
      </c>
      <c r="AY1106" t="s">
        <v>1487</v>
      </c>
      <c r="BA1106" s="10">
        <v>8.064516129</v>
      </c>
      <c r="BB1106">
        <v>0</v>
      </c>
    </row>
    <row r="1107" spans="1:54" ht="15">
      <c r="A1107">
        <v>11608534059</v>
      </c>
      <c r="B1107" t="s">
        <v>1561</v>
      </c>
      <c r="C1107" t="s">
        <v>1461</v>
      </c>
      <c r="E1107" t="s">
        <v>1472</v>
      </c>
      <c r="F1107" t="s">
        <v>129</v>
      </c>
      <c r="I1107">
        <v>0</v>
      </c>
      <c r="J1107">
        <v>0</v>
      </c>
      <c r="K1107">
        <v>1</v>
      </c>
      <c r="L1107" t="s">
        <v>1488</v>
      </c>
      <c r="M1107" t="str">
        <f>_xlfn.IFNA(VLOOKUP(L1107,'Lookup Tables'!$A$2:$B$8,2,FALSE),"")</f>
        <v/>
      </c>
      <c r="N1107" t="s">
        <v>1487</v>
      </c>
      <c r="AB1107" s="10">
        <f t="shared" si="51"/>
        <v>0</v>
      </c>
      <c r="AC1107" s="10" t="str">
        <f t="shared" si="52"/>
        <v>0 - 9%</v>
      </c>
      <c r="AE1107" t="str">
        <f t="shared" si="53"/>
        <v/>
      </c>
      <c r="BA1107" s="10">
        <v>5.635739</v>
      </c>
      <c r="BB1107">
        <v>0</v>
      </c>
    </row>
    <row r="1108" spans="1:54" ht="15">
      <c r="A1108">
        <v>11608593272</v>
      </c>
      <c r="B1108" t="s">
        <v>1513</v>
      </c>
      <c r="C1108" t="s">
        <v>1461</v>
      </c>
      <c r="D1108" t="s">
        <v>1410</v>
      </c>
      <c r="E1108" t="s">
        <v>1472</v>
      </c>
      <c r="F1108" t="s">
        <v>117</v>
      </c>
      <c r="G1108">
        <v>0</v>
      </c>
      <c r="H1108" t="s">
        <v>1497</v>
      </c>
      <c r="I1108">
        <v>0</v>
      </c>
      <c r="J1108">
        <v>0</v>
      </c>
      <c r="K1108">
        <v>1</v>
      </c>
      <c r="L1108" t="s">
        <v>1483</v>
      </c>
      <c r="M1108">
        <f>_xlfn.IFNA(VLOOKUP(L1108,'Lookup Tables'!$A$2:$B$8,2,FALSE),"")</f>
        <v>4</v>
      </c>
      <c r="N1108" t="s">
        <v>1228</v>
      </c>
      <c r="AB1108" s="10" t="str">
        <f t="shared" si="51"/>
        <v/>
      </c>
      <c r="AC1108" s="10" t="str">
        <f t="shared" si="52"/>
        <v/>
      </c>
      <c r="AE1108" t="str">
        <f t="shared" si="53"/>
        <v/>
      </c>
      <c r="BA1108" s="10">
        <v>52.32287</v>
      </c>
      <c r="BB1108">
        <v>0</v>
      </c>
    </row>
    <row r="1109" spans="1:54" ht="15">
      <c r="A1109">
        <v>11610417945</v>
      </c>
      <c r="B1109" t="s">
        <v>1545</v>
      </c>
      <c r="C1109" t="s">
        <v>1461</v>
      </c>
      <c r="E1109" t="s">
        <v>1216</v>
      </c>
      <c r="F1109" t="s">
        <v>129</v>
      </c>
      <c r="G1109">
        <v>25</v>
      </c>
      <c r="H1109" t="s">
        <v>1463</v>
      </c>
      <c r="I1109">
        <v>0</v>
      </c>
      <c r="J1109">
        <v>1</v>
      </c>
      <c r="K1109">
        <v>2</v>
      </c>
      <c r="L1109" t="s">
        <v>1474</v>
      </c>
      <c r="M1109">
        <f>_xlfn.IFNA(VLOOKUP(L1109,'Lookup Tables'!$A$2:$B$8,2,FALSE),"")</f>
        <v>9</v>
      </c>
      <c r="N1109" t="s">
        <v>1228</v>
      </c>
      <c r="Q1109" t="s">
        <v>1466</v>
      </c>
      <c r="Z1109" t="s">
        <v>1477</v>
      </c>
      <c r="AA1109">
        <v>25</v>
      </c>
      <c r="AB1109" s="10">
        <f t="shared" si="51"/>
        <v>-25</v>
      </c>
      <c r="AC1109" s="10" t="str">
        <f t="shared" si="52"/>
        <v>-30 - -21%</v>
      </c>
      <c r="AE1109" t="str">
        <f t="shared" si="53"/>
        <v/>
      </c>
      <c r="AF1109" t="s">
        <v>1228</v>
      </c>
      <c r="AH1109" t="s">
        <v>1489</v>
      </c>
      <c r="AM1109" t="s">
        <v>1197</v>
      </c>
      <c r="AN1109" t="s">
        <v>1197</v>
      </c>
      <c r="AY1109" t="s">
        <v>1487</v>
      </c>
      <c r="BA1109" s="10">
        <v>10.98901</v>
      </c>
      <c r="BB1109">
        <v>0</v>
      </c>
    </row>
    <row r="1110" spans="1:54" ht="15">
      <c r="A1110">
        <v>11610965908</v>
      </c>
      <c r="B1110" t="s">
        <v>1603</v>
      </c>
      <c r="C1110" t="s">
        <v>1461</v>
      </c>
      <c r="E1110" t="s">
        <v>1472</v>
      </c>
      <c r="I1110">
        <v>0</v>
      </c>
      <c r="J1110">
        <v>0</v>
      </c>
      <c r="K1110">
        <v>3</v>
      </c>
      <c r="L1110" t="s">
        <v>1499</v>
      </c>
      <c r="M1110">
        <f>_xlfn.IFNA(VLOOKUP(L1110,'Lookup Tables'!$A$2:$B$8,2,FALSE),"")</f>
        <v>15</v>
      </c>
      <c r="N1110" t="s">
        <v>1487</v>
      </c>
      <c r="AB1110" s="10">
        <f t="shared" si="51"/>
        <v>0</v>
      </c>
      <c r="AC1110" s="10" t="str">
        <f t="shared" si="52"/>
        <v>0 - 9%</v>
      </c>
      <c r="AE1110" t="str">
        <f t="shared" si="53"/>
        <v/>
      </c>
      <c r="AF1110" t="s">
        <v>1197</v>
      </c>
      <c r="AJ1110" t="s">
        <v>1498</v>
      </c>
      <c r="AM1110" t="s">
        <v>1502</v>
      </c>
      <c r="AN1110" t="s">
        <v>1487</v>
      </c>
      <c r="AS1110" t="s">
        <v>1505</v>
      </c>
      <c r="BA1110" s="10">
        <v>10.31810767</v>
      </c>
      <c r="BB1110">
        <v>0</v>
      </c>
    </row>
    <row r="1111" spans="1:54" ht="15">
      <c r="A1111">
        <v>11611582651</v>
      </c>
      <c r="B1111" t="s">
        <v>1563</v>
      </c>
      <c r="C1111" t="s">
        <v>1461</v>
      </c>
      <c r="E1111" t="s">
        <v>1492</v>
      </c>
      <c r="F1111" t="s">
        <v>129</v>
      </c>
      <c r="G1111">
        <v>2</v>
      </c>
      <c r="H1111" t="s">
        <v>1491</v>
      </c>
      <c r="I1111">
        <v>0</v>
      </c>
      <c r="J1111">
        <v>0</v>
      </c>
      <c r="K1111">
        <v>0</v>
      </c>
      <c r="L1111" t="s">
        <v>1488</v>
      </c>
      <c r="M1111" t="str">
        <f>_xlfn.IFNA(VLOOKUP(L1111,'Lookup Tables'!$A$2:$B$8,2,FALSE),"")</f>
        <v/>
      </c>
      <c r="N1111" t="s">
        <v>1487</v>
      </c>
      <c r="AB1111" s="10">
        <f t="shared" si="51"/>
        <v>0</v>
      </c>
      <c r="AC1111" s="10" t="str">
        <f t="shared" si="52"/>
        <v>0 - 9%</v>
      </c>
      <c r="AE1111" t="str">
        <f t="shared" si="53"/>
        <v/>
      </c>
      <c r="AF1111" t="s">
        <v>1228</v>
      </c>
      <c r="AH1111" t="s">
        <v>1489</v>
      </c>
      <c r="AM1111" t="s">
        <v>1197</v>
      </c>
      <c r="AN1111" t="s">
        <v>1197</v>
      </c>
      <c r="AY1111" t="s">
        <v>1487</v>
      </c>
      <c r="BB1111">
        <v>0</v>
      </c>
    </row>
    <row r="1112" spans="1:54" ht="15">
      <c r="A1112">
        <v>11612099354</v>
      </c>
      <c r="B1112" t="s">
        <v>1649</v>
      </c>
      <c r="C1112" t="s">
        <v>1461</v>
      </c>
      <c r="E1112" t="s">
        <v>1492</v>
      </c>
      <c r="F1112" t="s">
        <v>117</v>
      </c>
      <c r="G1112">
        <v>0</v>
      </c>
      <c r="H1112" t="s">
        <v>1497</v>
      </c>
      <c r="I1112">
        <v>2</v>
      </c>
      <c r="J1112">
        <v>0</v>
      </c>
      <c r="K1112">
        <v>0</v>
      </c>
      <c r="L1112" t="s">
        <v>1478</v>
      </c>
      <c r="M1112" t="str">
        <f>_xlfn.IFNA(VLOOKUP(L1112,'Lookup Tables'!$A$2:$B$8,2,FALSE),"")</f>
        <v/>
      </c>
      <c r="N1112" t="s">
        <v>1197</v>
      </c>
      <c r="AB1112" s="10">
        <f t="shared" si="51"/>
        <v>0</v>
      </c>
      <c r="AC1112" s="10" t="str">
        <f t="shared" si="52"/>
        <v>0 - 9%</v>
      </c>
      <c r="AE1112" t="str">
        <f t="shared" si="53"/>
        <v/>
      </c>
      <c r="AF1112" t="s">
        <v>1228</v>
      </c>
      <c r="AH1112" t="s">
        <v>1489</v>
      </c>
      <c r="AM1112" t="s">
        <v>1197</v>
      </c>
      <c r="AN1112" t="s">
        <v>1228</v>
      </c>
      <c r="AO1112" t="s">
        <v>1494</v>
      </c>
      <c r="AZ1112" t="s">
        <v>1495</v>
      </c>
      <c r="BA1112" s="10">
        <v>6.477732794</v>
      </c>
      <c r="BB1112">
        <v>0</v>
      </c>
    </row>
    <row r="1113" spans="1:54" ht="15">
      <c r="A1113">
        <v>11612296897</v>
      </c>
      <c r="B1113" t="s">
        <v>1625</v>
      </c>
      <c r="C1113" t="s">
        <v>1461</v>
      </c>
      <c r="E1113" t="s">
        <v>1492</v>
      </c>
      <c r="F1113" t="s">
        <v>129</v>
      </c>
      <c r="G1113">
        <v>1</v>
      </c>
      <c r="H1113" t="s">
        <v>1491</v>
      </c>
      <c r="I1113">
        <v>0</v>
      </c>
      <c r="J1113">
        <v>0</v>
      </c>
      <c r="K1113">
        <v>2</v>
      </c>
      <c r="L1113" t="s">
        <v>1474</v>
      </c>
      <c r="M1113">
        <f>_xlfn.IFNA(VLOOKUP(L1113,'Lookup Tables'!$A$2:$B$8,2,FALSE),"")</f>
        <v>9</v>
      </c>
      <c r="N1113" t="s">
        <v>1487</v>
      </c>
      <c r="AB1113" s="10">
        <f t="shared" si="51"/>
        <v>0</v>
      </c>
      <c r="AC1113" s="10" t="str">
        <f t="shared" si="52"/>
        <v>0 - 9%</v>
      </c>
      <c r="AE1113" t="str">
        <f t="shared" si="53"/>
        <v/>
      </c>
      <c r="AF1113" t="s">
        <v>1228</v>
      </c>
      <c r="AH1113" t="s">
        <v>1489</v>
      </c>
      <c r="AM1113" t="s">
        <v>1197</v>
      </c>
      <c r="AN1113" t="s">
        <v>1197</v>
      </c>
      <c r="AT1113" t="s">
        <v>1510</v>
      </c>
      <c r="BA1113" s="10">
        <v>16.19170984</v>
      </c>
      <c r="BB1113">
        <v>0</v>
      </c>
    </row>
    <row r="1114" spans="1:54" ht="15">
      <c r="A1114">
        <v>11612305318</v>
      </c>
      <c r="B1114" t="s">
        <v>1581</v>
      </c>
      <c r="C1114" t="s">
        <v>1461</v>
      </c>
      <c r="E1114" t="s">
        <v>1216</v>
      </c>
      <c r="F1114" t="s">
        <v>129</v>
      </c>
      <c r="I1114">
        <v>3</v>
      </c>
      <c r="J1114">
        <v>0</v>
      </c>
      <c r="K1114">
        <v>0</v>
      </c>
      <c r="L1114" t="s">
        <v>1499</v>
      </c>
      <c r="M1114">
        <f>_xlfn.IFNA(VLOOKUP(L1114,'Lookup Tables'!$A$2:$B$8,2,FALSE),"")</f>
        <v>15</v>
      </c>
      <c r="N1114" t="s">
        <v>1197</v>
      </c>
      <c r="AB1114" s="10">
        <f t="shared" si="51"/>
        <v>0</v>
      </c>
      <c r="AC1114" s="10" t="str">
        <f t="shared" si="52"/>
        <v>0 - 9%</v>
      </c>
      <c r="AE1114" t="str">
        <f t="shared" si="53"/>
        <v/>
      </c>
      <c r="AL1114" t="s">
        <v>1618</v>
      </c>
      <c r="AM1114" t="s">
        <v>1197</v>
      </c>
      <c r="AN1114" t="s">
        <v>1197</v>
      </c>
      <c r="AP1114" t="s">
        <v>1495</v>
      </c>
      <c r="AZ1114" t="s">
        <v>1495</v>
      </c>
      <c r="BA1114" s="10">
        <v>9.807434</v>
      </c>
      <c r="BB1114">
        <v>0</v>
      </c>
    </row>
    <row r="1115" spans="1:54" ht="15">
      <c r="A1115">
        <v>11612473341</v>
      </c>
      <c r="B1115" t="s">
        <v>1559</v>
      </c>
      <c r="C1115" t="s">
        <v>1461</v>
      </c>
      <c r="E1115" t="s">
        <v>1216</v>
      </c>
      <c r="F1115" t="s">
        <v>117</v>
      </c>
      <c r="G1115">
        <v>10</v>
      </c>
      <c r="H1115" t="s">
        <v>1491</v>
      </c>
      <c r="I1115">
        <v>8</v>
      </c>
      <c r="J1115">
        <v>0</v>
      </c>
      <c r="K1115">
        <v>0</v>
      </c>
      <c r="L1115" t="s">
        <v>1474</v>
      </c>
      <c r="M1115">
        <f>_xlfn.IFNA(VLOOKUP(L1115,'Lookup Tables'!$A$2:$B$8,2,FALSE),"")</f>
        <v>9</v>
      </c>
      <c r="N1115" t="s">
        <v>1228</v>
      </c>
      <c r="O1115" t="s">
        <v>1475</v>
      </c>
      <c r="U1115" t="s">
        <v>1468</v>
      </c>
      <c r="V1115" t="s">
        <v>1469</v>
      </c>
      <c r="Z1115" t="s">
        <v>1477</v>
      </c>
      <c r="AA1115">
        <v>100</v>
      </c>
      <c r="AB1115" s="10">
        <f t="shared" si="51"/>
        <v>-100</v>
      </c>
      <c r="AC1115" s="10" t="str">
        <f t="shared" si="52"/>
        <v>-100 - -91%</v>
      </c>
      <c r="AD1115">
        <v>40000</v>
      </c>
      <c r="AE1115">
        <f t="shared" si="53"/>
        <v>-40000</v>
      </c>
      <c r="AL1115" t="s">
        <v>1515</v>
      </c>
      <c r="AM1115" t="s">
        <v>1228</v>
      </c>
      <c r="AN1115" t="s">
        <v>1228</v>
      </c>
      <c r="AO1115" t="s">
        <v>1538</v>
      </c>
      <c r="AR1115" t="s">
        <v>1479</v>
      </c>
      <c r="AT1115" t="s">
        <v>1510</v>
      </c>
      <c r="BB1115">
        <v>0</v>
      </c>
    </row>
    <row r="1116" spans="1:54" ht="15">
      <c r="A1116">
        <v>11612755472</v>
      </c>
      <c r="B1116" t="s">
        <v>1559</v>
      </c>
      <c r="C1116" t="s">
        <v>1461</v>
      </c>
      <c r="E1116" t="s">
        <v>1472</v>
      </c>
      <c r="F1116" t="s">
        <v>117</v>
      </c>
      <c r="G1116">
        <v>0</v>
      </c>
      <c r="H1116" t="s">
        <v>1497</v>
      </c>
      <c r="I1116">
        <v>0</v>
      </c>
      <c r="J1116">
        <v>2</v>
      </c>
      <c r="K1116">
        <v>0</v>
      </c>
      <c r="L1116" t="s">
        <v>1499</v>
      </c>
      <c r="M1116">
        <f>_xlfn.IFNA(VLOOKUP(L1116,'Lookup Tables'!$A$2:$B$8,2,FALSE),"")</f>
        <v>15</v>
      </c>
      <c r="N1116" t="s">
        <v>1197</v>
      </c>
      <c r="AB1116" s="10">
        <f t="shared" si="51"/>
        <v>0</v>
      </c>
      <c r="AC1116" s="10" t="str">
        <f t="shared" si="52"/>
        <v>0 - 9%</v>
      </c>
      <c r="AE1116" t="str">
        <f t="shared" si="53"/>
        <v/>
      </c>
      <c r="AF1116" t="s">
        <v>1228</v>
      </c>
      <c r="AH1116" t="s">
        <v>1489</v>
      </c>
      <c r="AM1116" t="s">
        <v>1197</v>
      </c>
      <c r="AN1116" t="s">
        <v>1228</v>
      </c>
      <c r="AO1116" t="s">
        <v>1542</v>
      </c>
      <c r="AP1116" t="s">
        <v>1495</v>
      </c>
      <c r="AZ1116" t="s">
        <v>1495</v>
      </c>
      <c r="BB1116">
        <v>0</v>
      </c>
    </row>
    <row r="1117" spans="1:54" ht="15">
      <c r="A1117">
        <v>11612830395</v>
      </c>
      <c r="B1117" t="s">
        <v>1471</v>
      </c>
      <c r="C1117" t="s">
        <v>1461</v>
      </c>
      <c r="E1117" t="s">
        <v>1216</v>
      </c>
      <c r="F1117" t="s">
        <v>117</v>
      </c>
      <c r="G1117">
        <v>25</v>
      </c>
      <c r="H1117" t="s">
        <v>1463</v>
      </c>
      <c r="I1117">
        <v>1</v>
      </c>
      <c r="J1117">
        <v>3</v>
      </c>
      <c r="K1117">
        <v>2</v>
      </c>
      <c r="L1117" t="s">
        <v>1488</v>
      </c>
      <c r="M1117" t="str">
        <f>_xlfn.IFNA(VLOOKUP(L1117,'Lookup Tables'!$A$2:$B$8,2,FALSE),"")</f>
        <v/>
      </c>
      <c r="N1117" t="s">
        <v>1228</v>
      </c>
      <c r="Q1117" t="s">
        <v>1466</v>
      </c>
      <c r="R1117" t="s">
        <v>1501</v>
      </c>
      <c r="S1117" t="s">
        <v>1476</v>
      </c>
      <c r="T1117" t="s">
        <v>1467</v>
      </c>
      <c r="U1117" t="s">
        <v>1468</v>
      </c>
      <c r="V1117" t="s">
        <v>1469</v>
      </c>
      <c r="Z1117" t="s">
        <v>1477</v>
      </c>
      <c r="AA1117">
        <v>25</v>
      </c>
      <c r="AB1117" s="10">
        <f t="shared" si="51"/>
        <v>-25</v>
      </c>
      <c r="AC1117" s="10" t="str">
        <f t="shared" si="52"/>
        <v>-30 - -21%</v>
      </c>
      <c r="AE1117" t="str">
        <f t="shared" si="53"/>
        <v/>
      </c>
      <c r="AF1117" t="s">
        <v>1228</v>
      </c>
      <c r="AH1117" t="s">
        <v>1489</v>
      </c>
      <c r="AL1117" t="s">
        <v>1507</v>
      </c>
      <c r="AM1117" t="s">
        <v>1197</v>
      </c>
      <c r="AN1117" t="s">
        <v>1487</v>
      </c>
      <c r="AR1117" t="s">
        <v>1479</v>
      </c>
      <c r="AU1117" t="s">
        <v>1518</v>
      </c>
      <c r="AV1117" t="s">
        <v>1480</v>
      </c>
      <c r="AY1117" t="s">
        <v>1487</v>
      </c>
      <c r="BA1117" s="10">
        <v>3.209876543</v>
      </c>
      <c r="BB1117">
        <v>0</v>
      </c>
    </row>
    <row r="1118" spans="1:54" ht="15">
      <c r="A1118">
        <v>11613145999</v>
      </c>
      <c r="B1118" t="s">
        <v>1537</v>
      </c>
      <c r="C1118" t="s">
        <v>1461</v>
      </c>
      <c r="E1118" t="s">
        <v>1216</v>
      </c>
      <c r="F1118" t="s">
        <v>129</v>
      </c>
      <c r="G1118">
        <v>99</v>
      </c>
      <c r="H1118" t="s">
        <v>1544</v>
      </c>
      <c r="I1118">
        <v>0</v>
      </c>
      <c r="J1118">
        <v>1</v>
      </c>
      <c r="K1118">
        <v>1</v>
      </c>
      <c r="L1118" t="s">
        <v>1488</v>
      </c>
      <c r="M1118" t="str">
        <f>_xlfn.IFNA(VLOOKUP(L1118,'Lookup Tables'!$A$2:$B$8,2,FALSE),"")</f>
        <v/>
      </c>
      <c r="N1118" t="s">
        <v>1487</v>
      </c>
      <c r="AB1118" s="10">
        <f t="shared" si="51"/>
        <v>0</v>
      </c>
      <c r="AC1118" s="10" t="str">
        <f t="shared" si="52"/>
        <v>0 - 9%</v>
      </c>
      <c r="AE1118" t="str">
        <f t="shared" si="53"/>
        <v/>
      </c>
      <c r="AK1118" t="s">
        <v>1478</v>
      </c>
      <c r="AM1118" t="s">
        <v>1197</v>
      </c>
      <c r="AN1118" t="s">
        <v>1197</v>
      </c>
      <c r="AY1118" t="s">
        <v>1487</v>
      </c>
      <c r="BA1118" s="10">
        <v>29.65964344</v>
      </c>
      <c r="BB1118">
        <v>0</v>
      </c>
    </row>
    <row r="1119" spans="1:54" ht="15">
      <c r="A1119">
        <v>11613147030</v>
      </c>
      <c r="B1119" t="s">
        <v>1564</v>
      </c>
      <c r="C1119" t="s">
        <v>1461</v>
      </c>
      <c r="E1119" t="s">
        <v>1472</v>
      </c>
      <c r="F1119" t="s">
        <v>117</v>
      </c>
      <c r="G1119">
        <v>37</v>
      </c>
      <c r="H1119" t="s">
        <v>1493</v>
      </c>
      <c r="I1119">
        <v>3</v>
      </c>
      <c r="J1119">
        <v>0</v>
      </c>
      <c r="K1119">
        <v>0</v>
      </c>
      <c r="L1119" t="s">
        <v>1488</v>
      </c>
      <c r="M1119" t="str">
        <f>_xlfn.IFNA(VLOOKUP(L1119,'Lookup Tables'!$A$2:$B$8,2,FALSE),"")</f>
        <v/>
      </c>
      <c r="N1119" t="s">
        <v>1197</v>
      </c>
      <c r="AB1119" s="10">
        <f t="shared" si="51"/>
        <v>0</v>
      </c>
      <c r="AC1119" s="10" t="str">
        <f t="shared" si="52"/>
        <v>0 - 9%</v>
      </c>
      <c r="AE1119" t="str">
        <f t="shared" si="53"/>
        <v/>
      </c>
      <c r="AF1119" t="s">
        <v>1228</v>
      </c>
      <c r="AG1119" t="s">
        <v>1485</v>
      </c>
      <c r="AM1119" t="s">
        <v>1197</v>
      </c>
      <c r="AN1119" t="s">
        <v>1197</v>
      </c>
      <c r="AY1119" t="s">
        <v>1487</v>
      </c>
      <c r="BA1119" s="10">
        <v>8.80195599</v>
      </c>
      <c r="BB1119">
        <v>0</v>
      </c>
    </row>
    <row r="1120" spans="1:54" ht="15">
      <c r="A1120">
        <v>11613167419</v>
      </c>
      <c r="B1120" t="s">
        <v>1625</v>
      </c>
      <c r="C1120" t="s">
        <v>1461</v>
      </c>
      <c r="E1120" t="s">
        <v>1472</v>
      </c>
      <c r="F1120" t="s">
        <v>129</v>
      </c>
      <c r="G1120">
        <v>0</v>
      </c>
      <c r="H1120" t="s">
        <v>1497</v>
      </c>
      <c r="I1120">
        <v>0</v>
      </c>
      <c r="J1120">
        <v>2</v>
      </c>
      <c r="K1120">
        <v>1</v>
      </c>
      <c r="L1120" t="s">
        <v>1474</v>
      </c>
      <c r="M1120">
        <f>_xlfn.IFNA(VLOOKUP(L1120,'Lookup Tables'!$A$2:$B$8,2,FALSE),"")</f>
        <v>9</v>
      </c>
      <c r="N1120" t="s">
        <v>1228</v>
      </c>
      <c r="T1120" t="s">
        <v>1467</v>
      </c>
      <c r="U1120" t="s">
        <v>1468</v>
      </c>
      <c r="Z1120" t="s">
        <v>1523</v>
      </c>
      <c r="AA1120">
        <v>0</v>
      </c>
      <c r="AB1120" s="10">
        <f t="shared" si="51"/>
        <v>0</v>
      </c>
      <c r="AC1120" s="10" t="str">
        <f t="shared" si="52"/>
        <v>0 - 9%</v>
      </c>
      <c r="AD1120">
        <v>0</v>
      </c>
      <c r="AE1120">
        <f t="shared" si="53"/>
        <v>0</v>
      </c>
      <c r="AF1120" t="s">
        <v>1197</v>
      </c>
      <c r="AJ1120" t="s">
        <v>1498</v>
      </c>
      <c r="AM1120" t="s">
        <v>1197</v>
      </c>
      <c r="AN1120" t="s">
        <v>1197</v>
      </c>
      <c r="AV1120" t="s">
        <v>1480</v>
      </c>
      <c r="BA1120" s="10">
        <v>13.72693727</v>
      </c>
      <c r="BB1120">
        <v>0</v>
      </c>
    </row>
    <row r="1121" spans="1:54" ht="15">
      <c r="A1121">
        <v>11613367234</v>
      </c>
      <c r="B1121" t="s">
        <v>1490</v>
      </c>
      <c r="C1121" t="s">
        <v>1461</v>
      </c>
      <c r="E1121" t="s">
        <v>1216</v>
      </c>
      <c r="F1121" t="s">
        <v>117</v>
      </c>
      <c r="G1121">
        <v>25</v>
      </c>
      <c r="H1121" t="s">
        <v>1463</v>
      </c>
      <c r="I1121">
        <v>1</v>
      </c>
      <c r="J1121">
        <v>2</v>
      </c>
      <c r="K1121">
        <v>1</v>
      </c>
      <c r="L1121" t="s">
        <v>1488</v>
      </c>
      <c r="M1121" t="str">
        <f>_xlfn.IFNA(VLOOKUP(L1121,'Lookup Tables'!$A$2:$B$8,2,FALSE),"")</f>
        <v/>
      </c>
      <c r="N1121" t="s">
        <v>1228</v>
      </c>
      <c r="O1121" t="s">
        <v>1475</v>
      </c>
      <c r="S1121" t="s">
        <v>1476</v>
      </c>
      <c r="V1121" t="s">
        <v>1469</v>
      </c>
      <c r="Z1121" t="s">
        <v>1523</v>
      </c>
      <c r="AA1121">
        <v>0</v>
      </c>
      <c r="AB1121" s="10">
        <f t="shared" si="51"/>
        <v>0</v>
      </c>
      <c r="AC1121" s="10" t="str">
        <f t="shared" si="52"/>
        <v>0 - 9%</v>
      </c>
      <c r="AD1121">
        <v>0</v>
      </c>
      <c r="AE1121">
        <f t="shared" si="53"/>
        <v>0</v>
      </c>
      <c r="AF1121" t="s">
        <v>1228</v>
      </c>
      <c r="AG1121" t="s">
        <v>1485</v>
      </c>
      <c r="AH1121" t="s">
        <v>1489</v>
      </c>
      <c r="AM1121" t="s">
        <v>1197</v>
      </c>
      <c r="AN1121" t="s">
        <v>1197</v>
      </c>
      <c r="AQ1121" t="s">
        <v>1496</v>
      </c>
      <c r="BA1121" s="10">
        <v>7.680608365</v>
      </c>
      <c r="BB1121">
        <v>0</v>
      </c>
    </row>
    <row r="1122" spans="1:54" ht="15">
      <c r="A1122">
        <v>11613676250</v>
      </c>
      <c r="B1122" t="s">
        <v>1565</v>
      </c>
      <c r="C1122" t="s">
        <v>1504</v>
      </c>
      <c r="E1122" t="s">
        <v>1492</v>
      </c>
      <c r="F1122" t="s">
        <v>122</v>
      </c>
      <c r="G1122">
        <v>10</v>
      </c>
      <c r="H1122" t="s">
        <v>1491</v>
      </c>
      <c r="I1122">
        <v>0</v>
      </c>
      <c r="J1122">
        <v>0</v>
      </c>
      <c r="K1122">
        <v>3</v>
      </c>
      <c r="L1122" t="s">
        <v>1499</v>
      </c>
      <c r="M1122">
        <f>_xlfn.IFNA(VLOOKUP(L1122,'Lookup Tables'!$A$2:$B$8,2,FALSE),"")</f>
        <v>15</v>
      </c>
      <c r="N1122" t="s">
        <v>1197</v>
      </c>
      <c r="AB1122" s="10">
        <f t="shared" si="51"/>
        <v>0</v>
      </c>
      <c r="AC1122" s="10" t="str">
        <f t="shared" si="52"/>
        <v>0 - 9%</v>
      </c>
      <c r="AE1122" t="str">
        <f t="shared" si="53"/>
        <v/>
      </c>
      <c r="AF1122" t="s">
        <v>1228</v>
      </c>
      <c r="AH1122" t="s">
        <v>1489</v>
      </c>
      <c r="AM1122" t="s">
        <v>1197</v>
      </c>
      <c r="AN1122" t="s">
        <v>1197</v>
      </c>
      <c r="AY1122" t="s">
        <v>1487</v>
      </c>
      <c r="BA1122" s="10">
        <v>13.71736428</v>
      </c>
      <c r="BB1122">
        <v>0</v>
      </c>
    </row>
    <row r="1123" spans="1:54" ht="15">
      <c r="A1123">
        <v>11613788552</v>
      </c>
      <c r="B1123" t="s">
        <v>1537</v>
      </c>
      <c r="C1123" t="s">
        <v>1461</v>
      </c>
      <c r="E1123" t="s">
        <v>1216</v>
      </c>
      <c r="F1123" t="s">
        <v>122</v>
      </c>
      <c r="G1123">
        <v>45</v>
      </c>
      <c r="H1123" t="s">
        <v>1473</v>
      </c>
      <c r="I1123">
        <v>8</v>
      </c>
      <c r="J1123">
        <v>1</v>
      </c>
      <c r="K1123">
        <v>0</v>
      </c>
      <c r="L1123" t="s">
        <v>1483</v>
      </c>
      <c r="M1123">
        <f>_xlfn.IFNA(VLOOKUP(L1123,'Lookup Tables'!$A$2:$B$8,2,FALSE),"")</f>
        <v>4</v>
      </c>
      <c r="N1123" t="s">
        <v>1228</v>
      </c>
      <c r="O1123" t="s">
        <v>1475</v>
      </c>
      <c r="S1123" t="s">
        <v>1476</v>
      </c>
      <c r="Z1123" t="s">
        <v>1523</v>
      </c>
      <c r="AA1123">
        <v>0</v>
      </c>
      <c r="AB1123" s="10">
        <f t="shared" si="51"/>
        <v>0</v>
      </c>
      <c r="AC1123" s="10" t="str">
        <f t="shared" si="52"/>
        <v>0 - 9%</v>
      </c>
      <c r="AD1123">
        <v>0</v>
      </c>
      <c r="AE1123">
        <f t="shared" si="53"/>
        <v>0</v>
      </c>
      <c r="BA1123" s="10">
        <v>8.283098906</v>
      </c>
      <c r="BB1123">
        <v>0</v>
      </c>
    </row>
    <row r="1124" spans="1:54" ht="15">
      <c r="A1124">
        <v>11613939983</v>
      </c>
      <c r="B1124" t="s">
        <v>1537</v>
      </c>
      <c r="C1124" t="s">
        <v>1461</v>
      </c>
      <c r="E1124" t="s">
        <v>1472</v>
      </c>
      <c r="F1124" t="s">
        <v>122</v>
      </c>
      <c r="G1124">
        <v>30</v>
      </c>
      <c r="H1124" t="s">
        <v>1463</v>
      </c>
      <c r="I1124">
        <v>3</v>
      </c>
      <c r="J1124">
        <v>0</v>
      </c>
      <c r="K1124">
        <v>0</v>
      </c>
      <c r="L1124" t="s">
        <v>1488</v>
      </c>
      <c r="M1124" t="str">
        <f>_xlfn.IFNA(VLOOKUP(L1124,'Lookup Tables'!$A$2:$B$8,2,FALSE),"")</f>
        <v/>
      </c>
      <c r="N1124" t="s">
        <v>1228</v>
      </c>
      <c r="O1124" t="s">
        <v>1475</v>
      </c>
      <c r="Q1124" t="s">
        <v>1466</v>
      </c>
      <c r="S1124" t="s">
        <v>1476</v>
      </c>
      <c r="U1124" t="s">
        <v>1468</v>
      </c>
      <c r="Z1124" t="s">
        <v>1523</v>
      </c>
      <c r="AA1124">
        <v>0</v>
      </c>
      <c r="AB1124" s="10">
        <f t="shared" si="51"/>
        <v>0</v>
      </c>
      <c r="AC1124" s="10" t="str">
        <f t="shared" si="52"/>
        <v>0 - 9%</v>
      </c>
      <c r="AD1124">
        <v>0</v>
      </c>
      <c r="AE1124">
        <f t="shared" si="53"/>
        <v>0</v>
      </c>
      <c r="AL1124" t="s">
        <v>1520</v>
      </c>
      <c r="AM1124" t="s">
        <v>1502</v>
      </c>
      <c r="AN1124" t="s">
        <v>1487</v>
      </c>
      <c r="AR1124" t="s">
        <v>1479</v>
      </c>
      <c r="BA1124" s="10">
        <v>19.52184927</v>
      </c>
      <c r="BB1124">
        <v>0</v>
      </c>
    </row>
    <row r="1125" spans="1:54" ht="15">
      <c r="A1125">
        <v>11613959197</v>
      </c>
      <c r="B1125" t="s">
        <v>1471</v>
      </c>
      <c r="C1125" t="s">
        <v>1461</v>
      </c>
      <c r="E1125" t="s">
        <v>1216</v>
      </c>
      <c r="F1125" t="s">
        <v>117</v>
      </c>
      <c r="G1125">
        <v>20</v>
      </c>
      <c r="H1125" t="s">
        <v>1482</v>
      </c>
      <c r="I1125">
        <v>8</v>
      </c>
      <c r="J1125">
        <v>2</v>
      </c>
      <c r="K1125">
        <v>0</v>
      </c>
      <c r="L1125" t="s">
        <v>1488</v>
      </c>
      <c r="M1125" t="str">
        <f>_xlfn.IFNA(VLOOKUP(L1125,'Lookup Tables'!$A$2:$B$8,2,FALSE),"")</f>
        <v/>
      </c>
      <c r="N1125" t="s">
        <v>1228</v>
      </c>
      <c r="T1125" t="s">
        <v>1467</v>
      </c>
      <c r="Y1125" t="s">
        <v>1519</v>
      </c>
      <c r="Z1125" t="s">
        <v>1477</v>
      </c>
      <c r="AB1125" s="10" t="str">
        <f t="shared" si="51"/>
        <v/>
      </c>
      <c r="AC1125" s="10" t="str">
        <f t="shared" si="52"/>
        <v/>
      </c>
      <c r="AD1125">
        <v>60000</v>
      </c>
      <c r="AE1125">
        <f t="shared" si="53"/>
        <v>-60000</v>
      </c>
      <c r="AF1125" t="s">
        <v>1228</v>
      </c>
      <c r="AH1125" t="s">
        <v>1489</v>
      </c>
      <c r="AI1125" t="s">
        <v>1500</v>
      </c>
      <c r="AM1125" t="s">
        <v>1197</v>
      </c>
      <c r="AN1125" t="s">
        <v>1197</v>
      </c>
      <c r="AU1125" t="s">
        <v>1518</v>
      </c>
      <c r="AV1125" t="s">
        <v>1480</v>
      </c>
      <c r="AW1125" t="s">
        <v>1511</v>
      </c>
      <c r="BA1125" s="10">
        <v>20.9444845</v>
      </c>
      <c r="BB1125">
        <v>1</v>
      </c>
    </row>
    <row r="1126" spans="1:54" ht="15">
      <c r="A1126">
        <v>11614260279</v>
      </c>
      <c r="B1126" t="s">
        <v>1586</v>
      </c>
      <c r="C1126" t="s">
        <v>1461</v>
      </c>
      <c r="E1126" t="s">
        <v>1216</v>
      </c>
      <c r="F1126" t="s">
        <v>129</v>
      </c>
      <c r="G1126">
        <v>4</v>
      </c>
      <c r="H1126" t="s">
        <v>1491</v>
      </c>
      <c r="I1126">
        <v>0</v>
      </c>
      <c r="J1126">
        <v>1</v>
      </c>
      <c r="K1126">
        <v>1</v>
      </c>
      <c r="L1126" t="s">
        <v>1488</v>
      </c>
      <c r="M1126" t="str">
        <f>_xlfn.IFNA(VLOOKUP(L1126,'Lookup Tables'!$A$2:$B$8,2,FALSE),"")</f>
        <v/>
      </c>
      <c r="N1126" t="s">
        <v>1197</v>
      </c>
      <c r="AB1126" s="10">
        <f t="shared" si="51"/>
        <v>0</v>
      </c>
      <c r="AC1126" s="10" t="str">
        <f t="shared" si="52"/>
        <v>0 - 9%</v>
      </c>
      <c r="AE1126" t="str">
        <f t="shared" si="53"/>
        <v/>
      </c>
      <c r="AF1126" t="s">
        <v>1228</v>
      </c>
      <c r="AH1126" t="s">
        <v>1489</v>
      </c>
      <c r="AM1126" t="s">
        <v>1197</v>
      </c>
      <c r="AN1126" t="s">
        <v>1197</v>
      </c>
      <c r="AS1126" t="s">
        <v>1505</v>
      </c>
      <c r="AV1126" t="s">
        <v>1480</v>
      </c>
      <c r="BA1126" s="10">
        <v>24.61538462</v>
      </c>
      <c r="BB1126">
        <v>0</v>
      </c>
    </row>
    <row r="1127" spans="1:54" ht="15">
      <c r="A1127">
        <v>11614264086</v>
      </c>
      <c r="B1127" t="s">
        <v>1537</v>
      </c>
      <c r="C1127" t="s">
        <v>1461</v>
      </c>
      <c r="E1127" t="s">
        <v>1472</v>
      </c>
      <c r="F1127" t="s">
        <v>129</v>
      </c>
      <c r="G1127">
        <v>0</v>
      </c>
      <c r="H1127" t="s">
        <v>1497</v>
      </c>
      <c r="I1127">
        <v>3</v>
      </c>
      <c r="J1127">
        <v>1</v>
      </c>
      <c r="K1127">
        <v>0</v>
      </c>
      <c r="L1127" t="s">
        <v>1499</v>
      </c>
      <c r="M1127">
        <f>_xlfn.IFNA(VLOOKUP(L1127,'Lookup Tables'!$A$2:$B$8,2,FALSE),"")</f>
        <v>15</v>
      </c>
      <c r="N1127" t="s">
        <v>1197</v>
      </c>
      <c r="AB1127" s="10">
        <f t="shared" si="51"/>
        <v>0</v>
      </c>
      <c r="AC1127" s="10" t="str">
        <f t="shared" si="52"/>
        <v>0 - 9%</v>
      </c>
      <c r="AE1127" t="str">
        <f t="shared" si="53"/>
        <v/>
      </c>
      <c r="AF1127" t="s">
        <v>1197</v>
      </c>
      <c r="AJ1127" t="s">
        <v>1498</v>
      </c>
      <c r="AM1127" t="s">
        <v>1502</v>
      </c>
      <c r="AN1127" t="s">
        <v>1197</v>
      </c>
      <c r="AR1127" t="s">
        <v>1479</v>
      </c>
      <c r="BA1127" s="10">
        <v>8.533659287</v>
      </c>
      <c r="BB1127">
        <v>0</v>
      </c>
    </row>
    <row r="1128" spans="1:54" ht="15">
      <c r="A1128">
        <v>11616534259</v>
      </c>
      <c r="B1128" t="s">
        <v>1513</v>
      </c>
      <c r="C1128" t="s">
        <v>1461</v>
      </c>
      <c r="E1128" t="s">
        <v>1472</v>
      </c>
      <c r="F1128" t="s">
        <v>129</v>
      </c>
      <c r="L1128" t="s">
        <v>1474</v>
      </c>
      <c r="M1128">
        <f>_xlfn.IFNA(VLOOKUP(L1128,'Lookup Tables'!$A$2:$B$8,2,FALSE),"")</f>
        <v>9</v>
      </c>
      <c r="N1128" t="s">
        <v>1228</v>
      </c>
      <c r="P1128" t="s">
        <v>1465</v>
      </c>
      <c r="R1128" t="s">
        <v>1501</v>
      </c>
      <c r="Z1128" t="s">
        <v>1477</v>
      </c>
      <c r="AB1128" s="10" t="str">
        <f t="shared" si="51"/>
        <v/>
      </c>
      <c r="AC1128" s="10" t="str">
        <f t="shared" si="52"/>
        <v/>
      </c>
      <c r="AE1128" t="str">
        <f t="shared" si="53"/>
        <v/>
      </c>
      <c r="AF1128" t="s">
        <v>1197</v>
      </c>
      <c r="AJ1128" t="s">
        <v>1498</v>
      </c>
      <c r="AM1128" t="s">
        <v>1502</v>
      </c>
      <c r="AN1128" t="s">
        <v>1228</v>
      </c>
      <c r="AO1128" t="s">
        <v>1610</v>
      </c>
      <c r="AP1128" t="s">
        <v>1659</v>
      </c>
      <c r="AR1128" t="s">
        <v>1479</v>
      </c>
      <c r="AS1128" t="s">
        <v>1505</v>
      </c>
      <c r="AT1128" t="s">
        <v>1510</v>
      </c>
      <c r="AU1128" t="s">
        <v>1518</v>
      </c>
      <c r="AV1128" t="s">
        <v>1480</v>
      </c>
      <c r="AW1128" t="s">
        <v>1511</v>
      </c>
      <c r="BA1128" s="10">
        <v>60.33645</v>
      </c>
      <c r="BB1128">
        <v>0</v>
      </c>
    </row>
    <row r="1129" spans="1:54" ht="15">
      <c r="A1129">
        <v>11616699523</v>
      </c>
      <c r="B1129" t="s">
        <v>1552</v>
      </c>
      <c r="C1129" t="s">
        <v>1461</v>
      </c>
      <c r="E1129" t="s">
        <v>1492</v>
      </c>
      <c r="F1129" t="s">
        <v>129</v>
      </c>
      <c r="G1129">
        <v>7</v>
      </c>
      <c r="H1129" t="s">
        <v>1491</v>
      </c>
      <c r="I1129">
        <v>1</v>
      </c>
      <c r="J1129">
        <v>1</v>
      </c>
      <c r="K1129">
        <v>0</v>
      </c>
      <c r="L1129" t="s">
        <v>1488</v>
      </c>
      <c r="M1129" t="str">
        <f>_xlfn.IFNA(VLOOKUP(L1129,'Lookup Tables'!$A$2:$B$8,2,FALSE),"")</f>
        <v/>
      </c>
      <c r="N1129" t="s">
        <v>1197</v>
      </c>
      <c r="AB1129" s="10">
        <f t="shared" si="51"/>
        <v>0</v>
      </c>
      <c r="AC1129" s="10" t="str">
        <f t="shared" si="52"/>
        <v>0 - 9%</v>
      </c>
      <c r="AE1129" t="str">
        <f t="shared" si="53"/>
        <v/>
      </c>
      <c r="AF1129" t="s">
        <v>1228</v>
      </c>
      <c r="AH1129" t="s">
        <v>1489</v>
      </c>
      <c r="AM1129" t="s">
        <v>1197</v>
      </c>
      <c r="AN1129" t="s">
        <v>1197</v>
      </c>
      <c r="AP1129" t="s">
        <v>1495</v>
      </c>
      <c r="AY1129" t="s">
        <v>1487</v>
      </c>
      <c r="BA1129" s="10">
        <v>6.378299</v>
      </c>
      <c r="BB1129">
        <v>0</v>
      </c>
    </row>
    <row r="1130" spans="1:54" ht="15">
      <c r="A1130">
        <v>11616820600</v>
      </c>
      <c r="B1130" t="s">
        <v>1537</v>
      </c>
      <c r="C1130" t="s">
        <v>1461</v>
      </c>
      <c r="E1130" t="s">
        <v>1472</v>
      </c>
      <c r="F1130" t="s">
        <v>144</v>
      </c>
      <c r="G1130">
        <v>9</v>
      </c>
      <c r="H1130" t="s">
        <v>1491</v>
      </c>
      <c r="I1130">
        <v>8</v>
      </c>
      <c r="J1130">
        <v>1</v>
      </c>
      <c r="K1130">
        <v>0</v>
      </c>
      <c r="L1130" t="s">
        <v>1474</v>
      </c>
      <c r="M1130">
        <f>_xlfn.IFNA(VLOOKUP(L1130,'Lookup Tables'!$A$2:$B$8,2,FALSE),"")</f>
        <v>9</v>
      </c>
      <c r="N1130" t="s">
        <v>1487</v>
      </c>
      <c r="AB1130" s="10">
        <f t="shared" si="51"/>
        <v>0</v>
      </c>
      <c r="AC1130" s="10" t="str">
        <f t="shared" si="52"/>
        <v>0 - 9%</v>
      </c>
      <c r="AE1130" t="str">
        <f t="shared" si="53"/>
        <v/>
      </c>
      <c r="AF1130" t="s">
        <v>1228</v>
      </c>
      <c r="AI1130" t="s">
        <v>1500</v>
      </c>
      <c r="AM1130" t="s">
        <v>1197</v>
      </c>
      <c r="AN1130" t="s">
        <v>1197</v>
      </c>
      <c r="AP1130" t="s">
        <v>1529</v>
      </c>
      <c r="AQ1130" t="s">
        <v>1496</v>
      </c>
      <c r="AV1130" t="s">
        <v>1480</v>
      </c>
      <c r="BA1130" s="10">
        <v>28.13805021</v>
      </c>
      <c r="BB1130">
        <v>0</v>
      </c>
    </row>
    <row r="1131" spans="1:54" ht="15">
      <c r="A1131">
        <v>11616983481</v>
      </c>
      <c r="B1131" t="s">
        <v>1565</v>
      </c>
      <c r="C1131" t="s">
        <v>1461</v>
      </c>
      <c r="E1131" t="s">
        <v>1216</v>
      </c>
      <c r="F1131" t="s">
        <v>117</v>
      </c>
      <c r="G1131">
        <v>11</v>
      </c>
      <c r="H1131" t="s">
        <v>1482</v>
      </c>
      <c r="I1131">
        <v>3</v>
      </c>
      <c r="J1131">
        <v>0</v>
      </c>
      <c r="K1131">
        <v>3</v>
      </c>
      <c r="L1131" t="s">
        <v>1488</v>
      </c>
      <c r="M1131" t="str">
        <f>_xlfn.IFNA(VLOOKUP(L1131,'Lookup Tables'!$A$2:$B$8,2,FALSE),"")</f>
        <v/>
      </c>
      <c r="N1131" t="s">
        <v>1487</v>
      </c>
      <c r="AB1131" s="10">
        <f t="shared" si="51"/>
        <v>0</v>
      </c>
      <c r="AC1131" s="10" t="str">
        <f t="shared" si="52"/>
        <v>0 - 9%</v>
      </c>
      <c r="AE1131" t="str">
        <f t="shared" si="53"/>
        <v/>
      </c>
      <c r="AF1131" t="s">
        <v>1228</v>
      </c>
      <c r="AG1131" t="s">
        <v>1485</v>
      </c>
      <c r="AI1131" t="s">
        <v>1500</v>
      </c>
      <c r="AM1131" t="s">
        <v>1197</v>
      </c>
      <c r="AN1131" t="s">
        <v>1197</v>
      </c>
      <c r="AY1131" t="s">
        <v>1487</v>
      </c>
      <c r="BA1131" s="10">
        <v>29.26421405</v>
      </c>
      <c r="BB1131">
        <v>0</v>
      </c>
    </row>
  </sheetData>
  <autoFilter ref="A1:BB1131">
    <sortState ref="A2:BB1131">
      <sortCondition sortBy="value" ref="A2:A1131"/>
    </sortState>
  </autoFilter>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0476468-d035-4ea3-87a1-4faf4d754cc2">
      <UserInfo>
        <DisplayName>Darcy Bostic</DisplayName>
        <AccountId>40</AccountId>
        <AccountType/>
      </UserInfo>
      <UserInfo>
        <DisplayName>Michael Cohen</DisplayName>
        <AccountId>31</AccountId>
        <AccountType/>
      </UserInfo>
      <UserInfo>
        <DisplayName>Rebecca Olson</DisplayName>
        <AccountId>42</AccountId>
        <AccountType/>
      </UserInfo>
      <UserInfo>
        <DisplayName>Robert Jensen</DisplayName>
        <AccountId>24</AccountId>
        <AccountType/>
      </UserInfo>
      <UserInfo>
        <DisplayName>Joe Ferrell</DisplayName>
        <AccountId>377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F36BF1109FB5F429DA74837F04F40FF" ma:contentTypeVersion="11" ma:contentTypeDescription="Create a new document." ma:contentTypeScope="" ma:versionID="513ab015d1d4438d001b64ac4288362a">
  <xsd:schema xmlns:xsd="http://www.w3.org/2001/XMLSchema" xmlns:xs="http://www.w3.org/2001/XMLSchema" xmlns:p="http://schemas.microsoft.com/office/2006/metadata/properties" xmlns:ns2="522041fa-2661-4e42-b5b7-4df894a4e5c1" xmlns:ns3="10476468-d035-4ea3-87a1-4faf4d754cc2" targetNamespace="http://schemas.microsoft.com/office/2006/metadata/properties" ma:root="true" ma:fieldsID="b31d809a069b3ee219dde4005c1d5e01" ns2:_="" ns3:_="">
    <xsd:import namespace="522041fa-2661-4e42-b5b7-4df894a4e5c1"/>
    <xsd:import namespace="10476468-d035-4ea3-87a1-4faf4d754cc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2041fa-2661-4e42-b5b7-4df894a4e5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476468-d035-4ea3-87a1-4faf4d754cc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238F8B-BD84-4606-BDBC-AED054E009B1}"/>
</file>

<file path=customXml/itemProps2.xml><?xml version="1.0" encoding="utf-8"?>
<ds:datastoreItem xmlns:ds="http://schemas.openxmlformats.org/officeDocument/2006/customXml" ds:itemID="{3B1922D9-FF37-460E-AC80-35106C7E5D22}"/>
</file>

<file path=customXml/itemProps3.xml><?xml version="1.0" encoding="utf-8"?>
<ds:datastoreItem xmlns:ds="http://schemas.openxmlformats.org/officeDocument/2006/customXml" ds:itemID="{FDC92793-FD33-437D-A8F3-BFE8664DE74C}"/>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Walker Grimshaw</dc:creator>
  <cp:keywords/>
  <dc:description/>
  <cp:lastModifiedBy/>
  <dcterms:created xsi:type="dcterms:W3CDTF">2020-10-20T19:49:32Z</dcterms:created>
  <dcterms:modified xsi:type="dcterms:W3CDTF">2021-05-13T15:57:35Z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0x010100DF36BF1109FB5F429DA74837F04F40FF</vt:lpwstr>
  </property>
</Properties>
</file>