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Override PartName="/xl/drawings/drawing1.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60" windowWidth="14235" windowHeight="8700" tabRatio="556" activeTab="4"/>
  </bookViews>
  <sheets>
    <sheet name="Parameters" sheetId="1" r:id="rId1"/>
    <sheet name="METS" sheetId="2" r:id="rId2"/>
    <sheet name="BMR" sheetId="3" r:id="rId3"/>
    <sheet name="Food Tables" sheetId="4" r:id="rId4"/>
    <sheet name="Calculations" sheetId="5" r:id="rId5"/>
  </sheets>
  <definedNames>
    <definedName name="cals">'Calculations'!$B$18</definedName>
    <definedName name="distance">'Calculations'!$B$1</definedName>
    <definedName name="mileage">'Calculations'!$B$5:$B$7</definedName>
  </definedNames>
  <calcPr fullCalcOnLoad="1"/>
</workbook>
</file>

<file path=xl/comments1.xml><?xml version="1.0" encoding="utf-8"?>
<comments xmlns="http://schemas.openxmlformats.org/spreadsheetml/2006/main">
  <authors>
    <author>Matthew Heberger</author>
    <author>Michael Cohen</author>
  </authors>
  <commentList>
    <comment ref="B8" authorId="0">
      <text>
        <r>
          <rPr>
            <b/>
            <sz val="10"/>
            <rFont val="Tahoma"/>
            <family val="0"/>
          </rPr>
          <t>Matthew Heberger:</t>
        </r>
        <r>
          <rPr>
            <sz val="10"/>
            <rFont val="Tahoma"/>
            <family val="0"/>
          </rPr>
          <t xml:space="preserve">
Step 1 on the EPA page gives 8.8 kg CO</t>
        </r>
        <r>
          <rPr>
            <vertAlign val="subscript"/>
            <sz val="10"/>
            <rFont val="Tahoma"/>
            <family val="2"/>
          </rPr>
          <t>2</t>
        </r>
        <r>
          <rPr>
            <sz val="10"/>
            <rFont val="Tahoma"/>
            <family val="0"/>
          </rPr>
          <t xml:space="preserve"> per gal gas; Step 4 gives an estimate for Greenhouse gases other than CO2 emitted, for example N</t>
        </r>
        <r>
          <rPr>
            <vertAlign val="subscript"/>
            <sz val="10"/>
            <rFont val="Tahoma"/>
            <family val="2"/>
          </rPr>
          <t>2</t>
        </r>
        <r>
          <rPr>
            <sz val="10"/>
            <rFont val="Tahoma"/>
            <family val="0"/>
          </rPr>
          <t>O, CH</t>
        </r>
        <r>
          <rPr>
            <vertAlign val="subscript"/>
            <sz val="10"/>
            <rFont val="Tahoma"/>
            <family val="2"/>
          </rPr>
          <t>4</t>
        </r>
        <r>
          <rPr>
            <sz val="10"/>
            <rFont val="Tahoma"/>
            <family val="0"/>
          </rPr>
          <t>, and HFCs.  Their simplified estimate is these are 5% of emissions, so the result from step 1 is divided by 0.95.</t>
        </r>
      </text>
    </comment>
    <comment ref="B22" authorId="0">
      <text>
        <r>
          <rPr>
            <b/>
            <sz val="10"/>
            <rFont val="Tahoma"/>
            <family val="0"/>
          </rPr>
          <t>Matthew Heberger:</t>
        </r>
        <r>
          <rPr>
            <sz val="10"/>
            <rFont val="Tahoma"/>
            <family val="0"/>
          </rPr>
          <t xml:space="preserve">
see worksheet "BMR"</t>
        </r>
      </text>
    </comment>
    <comment ref="A99" authorId="0">
      <text>
        <r>
          <rPr>
            <b/>
            <sz val="8"/>
            <rFont val="Tahoma"/>
            <family val="0"/>
          </rPr>
          <t>Matthew Heberger:</t>
        </r>
        <r>
          <rPr>
            <sz val="8"/>
            <rFont val="Tahoma"/>
            <family val="0"/>
          </rPr>
          <t xml:space="preserve">
Page 80 in Pimentel and Pimentel, 1996.
For feedlot-produced beef, does not include transportation, processsing, and marketing
</t>
        </r>
      </text>
    </comment>
    <comment ref="B103" authorId="0">
      <text>
        <r>
          <rPr>
            <b/>
            <sz val="8"/>
            <rFont val="Tahoma"/>
            <family val="0"/>
          </rPr>
          <t>Matthew Heberger:</t>
        </r>
        <r>
          <rPr>
            <sz val="8"/>
            <rFont val="Tahoma"/>
            <family val="0"/>
          </rPr>
          <t xml:space="preserve">
This result falls somewhere between the high and the low estimates reported by Garnett (2007).   
Pimentel uses numbers from Durning and Brough (1991), a US publication, and indicates that research from the UK is more energy intensive. 
Durning, A.B. and H.B. Brough (1991), Taking Stock: Animal Farming and the Environment. Worldwatch Institute, Washington, DC.</t>
        </r>
      </text>
    </comment>
    <comment ref="D35" authorId="1">
      <text>
        <r>
          <rPr>
            <b/>
            <sz val="8"/>
            <rFont val="Tahoma"/>
            <family val="0"/>
          </rPr>
          <t>Michael Cohen:</t>
        </r>
        <r>
          <rPr>
            <sz val="8"/>
            <rFont val="Tahoma"/>
            <family val="0"/>
          </rPr>
          <t xml:space="preserve">
note that this includes Goodall's unattributed assumption that "food energy is converted by the body at 80% efficiency"</t>
        </r>
      </text>
    </comment>
  </commentList>
</comments>
</file>

<file path=xl/comments3.xml><?xml version="1.0" encoding="utf-8"?>
<comments xmlns="http://schemas.openxmlformats.org/spreadsheetml/2006/main">
  <authors>
    <author> </author>
  </authors>
  <commentList>
    <comment ref="A17" authorId="0">
      <text>
        <r>
          <rPr>
            <b/>
            <sz val="8"/>
            <rFont val="Tahoma"/>
            <family val="0"/>
          </rPr>
          <t>mean for age 30-39, per cite below</t>
        </r>
      </text>
    </comment>
    <comment ref="A16" authorId="0">
      <text>
        <r>
          <rPr>
            <b/>
            <sz val="8"/>
            <rFont val="Tahoma"/>
            <family val="0"/>
          </rPr>
          <t>mean for typical height, for age 30-39</t>
        </r>
      </text>
    </comment>
  </commentList>
</comments>
</file>

<file path=xl/comments4.xml><?xml version="1.0" encoding="utf-8"?>
<comments xmlns="http://schemas.openxmlformats.org/spreadsheetml/2006/main">
  <authors>
    <author>Matthew Heberger</author>
  </authors>
  <commentList>
    <comment ref="A8" authorId="0">
      <text>
        <r>
          <rPr>
            <sz val="8"/>
            <rFont val="Tahoma"/>
            <family val="2"/>
          </rPr>
          <t>Beef, top sirloin, separable lean only, trimmed to 0" fat, all grades, cooked, broiled. Common Name:  Sirloin steak, Sirloin strip NDB No: 13454 (Nutrient values and weights are for edible portion)</t>
        </r>
      </text>
    </comment>
    <comment ref="A7" authorId="0">
      <text>
        <r>
          <rPr>
            <sz val="8"/>
            <rFont val="Tahoma"/>
            <family val="2"/>
          </rPr>
          <t>USDA Commodity, beef, ground bulk/coarse ground, frozen, cooked NDB No: 23502 (Nutrient values and weights are for edible portion)</t>
        </r>
      </text>
    </comment>
    <comment ref="A4" authorId="0">
      <text>
        <r>
          <rPr>
            <sz val="8"/>
            <rFont val="Tahoma"/>
            <family val="2"/>
          </rPr>
          <t>Apples, raw, with skin
Refuse: 10%  (Core and stem)
Scientific Name:  Malus domestica
Common Name:  Includes USDA commodity food A343
NDB No: 09003 (Nutrient values and weights are for edible portion)</t>
        </r>
      </text>
    </comment>
    <comment ref="A5" authorId="0">
      <text>
        <r>
          <rPr>
            <sz val="8"/>
            <rFont val="Tahoma"/>
            <family val="2"/>
          </rPr>
          <t>Milk, reduced fat, fluid, 2% milkfat, with added vitamin A
Refuse: 0%  
NDB No: 01079 (Nutrient values and weights are for edible portion)</t>
        </r>
      </text>
    </comment>
    <comment ref="A6" authorId="0">
      <text>
        <r>
          <rPr>
            <sz val="8"/>
            <rFont val="Tahoma"/>
            <family val="2"/>
          </rPr>
          <t>Milk, nonfat, fluid, with added vitamin A (fat free or skim)
Refuse: 0%  
NDB No: 01085 (Nutrient values and weights are for edible portion)</t>
        </r>
      </text>
    </comment>
  </commentList>
</comments>
</file>

<file path=xl/sharedStrings.xml><?xml version="1.0" encoding="utf-8"?>
<sst xmlns="http://schemas.openxmlformats.org/spreadsheetml/2006/main" count="2907" uniqueCount="1399">
  <si>
    <t>custodial work - general cleaning, moderate effort</t>
  </si>
  <si>
    <t>custodial work - mopping, moderate effort</t>
  </si>
  <si>
    <t>custodial work - take out trash, moderate effor</t>
  </si>
  <si>
    <t>custodial work - vacuuming, light effort</t>
  </si>
  <si>
    <t>custodial work - vacuuming, moderate effort</t>
  </si>
  <si>
    <t>electrical work, plumbing</t>
  </si>
  <si>
    <t>farming, baling hay, cleaning barn, poultry work,vigorous effort</t>
  </si>
  <si>
    <t>farming, chasing cattle, non-strenuous(walking), moderate effort</t>
  </si>
  <si>
    <t>farming, chasing cattle or other livestock on horseback, moderate effor</t>
  </si>
  <si>
    <t>farming, chasing cattle or other livestock, driving, light effort</t>
  </si>
  <si>
    <t>farming, driving harvester, cutting hay, irrigation work</t>
  </si>
  <si>
    <t>farming, driving tractor</t>
  </si>
  <si>
    <t>farming, feeding small animals</t>
  </si>
  <si>
    <t>farming, feeding cattle, horses</t>
  </si>
  <si>
    <t>farming, hauling water for animals, general hauling water</t>
  </si>
  <si>
    <t>farming, taking care of animals (grooming, brushing, shearing sheep, assisting with birthing, medical care, branding)</t>
  </si>
  <si>
    <t>farming, forking straw bales, cleaning corral or barn, vigorous effort</t>
  </si>
  <si>
    <t>farming, milking by hand, moderate effort</t>
  </si>
  <si>
    <t>farming, milking by machine, light effort</t>
  </si>
  <si>
    <t>farming, shoveling grain, moderate effort</t>
  </si>
  <si>
    <t>fire fighter, general</t>
  </si>
  <si>
    <t>fire fighter, climbing ladder with full gear</t>
  </si>
  <si>
    <t>fire fighter, hauling hoses on ground</t>
  </si>
  <si>
    <t>forestry, ax chopping, fast</t>
  </si>
  <si>
    <t>forestry, ax chopping, slow</t>
  </si>
  <si>
    <t>forestry, barking trees</t>
  </si>
  <si>
    <t>forestry, carrying logs</t>
  </si>
  <si>
    <t>forestry, felling trees</t>
  </si>
  <si>
    <t>forestry, general</t>
  </si>
  <si>
    <t>forestry, hoeing</t>
  </si>
  <si>
    <t>forestry, planting by hand</t>
  </si>
  <si>
    <t>forestry, sawing by hand</t>
  </si>
  <si>
    <t>forestry, sawing, power</t>
  </si>
  <si>
    <t>forestry, trimming trees</t>
  </si>
  <si>
    <t>forestry, weeding</t>
  </si>
  <si>
    <t>furriery</t>
  </si>
  <si>
    <t>horse grooming</t>
  </si>
  <si>
    <t>horse racing, galloping</t>
  </si>
  <si>
    <t>horse racing, trotting</t>
  </si>
  <si>
    <t>horse racing, walking</t>
  </si>
  <si>
    <t>locksmith</t>
  </si>
  <si>
    <t>machine tooling, machining, working sheet meta</t>
  </si>
  <si>
    <t>machine tooling, operating lathe</t>
  </si>
  <si>
    <t>machine tooling, operating punch press</t>
  </si>
  <si>
    <t>machine tooling, tapping and drilling</t>
  </si>
  <si>
    <t>Lindeburg, M.E. (2003), Environmental Engineering Reference Manual, 2nd Edition. Professional Publications, Inc., Belmont, California. Table 37.3 on page 37-6 gives specific gravity of 0.68 - 0.74.  Average is 0.71.</t>
  </si>
  <si>
    <t>Energy content of diesel fuel by mass</t>
  </si>
  <si>
    <t>Specific gravity of diesel</t>
  </si>
  <si>
    <t>Density of diesel</t>
  </si>
  <si>
    <t>Mass of a gallon of diesel</t>
  </si>
  <si>
    <t>Energy content of gallon of diesel</t>
  </si>
  <si>
    <t>Lindeburg, M.E. (2003), Environmental Engineering Reference Manual, 2nd Edition. Professional Publications, Inc., Belmont, California. Table 37.3 on page 37-6 gives lower and upper values of 18,000 - 19,110 Btu/lbm. Average of the two is 18,555.  Multiplied by 2.326 to obtain 45540 kJ/kg.</t>
  </si>
  <si>
    <t>above, in lb / gal</t>
  </si>
  <si>
    <t>Emissions factor for diesel</t>
  </si>
  <si>
    <r>
      <t>lbm CO</t>
    </r>
    <r>
      <rPr>
        <vertAlign val="subscript"/>
        <sz val="10"/>
        <rFont val="Arial"/>
        <family val="2"/>
      </rPr>
      <t>2</t>
    </r>
    <r>
      <rPr>
        <sz val="10"/>
        <rFont val="Arial"/>
        <family val="0"/>
      </rPr>
      <t>-eq/ gal diesel</t>
    </r>
  </si>
  <si>
    <t>US EPA (2004). Unit Conversions, Emissions Factors, and other Reference Data. Page 2. http://www.epa.gov/appdstar/pdf/brochure.pdf</t>
  </si>
  <si>
    <t>MMBtu/gal</t>
  </si>
  <si>
    <t>calculated, agrees with above</t>
  </si>
  <si>
    <r>
      <t>kg CO</t>
    </r>
    <r>
      <rPr>
        <vertAlign val="subscript"/>
        <sz val="10"/>
        <rFont val="Arial"/>
        <family val="2"/>
      </rPr>
      <t>2</t>
    </r>
    <r>
      <rPr>
        <sz val="10"/>
        <rFont val="Arial"/>
        <family val="0"/>
      </rPr>
      <t>-eq/ gal diesel</t>
    </r>
  </si>
  <si>
    <t>(assuming energy from diesel which emits less GHG per MJ)</t>
  </si>
  <si>
    <r>
      <t>GHG emissions per Calorie of food
(g CO</t>
    </r>
    <r>
      <rPr>
        <vertAlign val="subscript"/>
        <sz val="10"/>
        <rFont val="Arial"/>
        <family val="2"/>
      </rPr>
      <t>2</t>
    </r>
    <r>
      <rPr>
        <sz val="10"/>
        <rFont val="Arial"/>
        <family val="0"/>
      </rPr>
      <t>-eq / kcal)</t>
    </r>
  </si>
  <si>
    <r>
      <t>GHG Emissions
(kg CO</t>
    </r>
    <r>
      <rPr>
        <vertAlign val="subscript"/>
        <sz val="10"/>
        <rFont val="Arial"/>
        <family val="2"/>
      </rPr>
      <t>2</t>
    </r>
    <r>
      <rPr>
        <sz val="10"/>
        <rFont val="Arial"/>
        <family val="2"/>
      </rPr>
      <t>-eq / day)</t>
    </r>
  </si>
  <si>
    <t>GHG emissions from eating:</t>
  </si>
  <si>
    <t>Difference = Rate at which calories are burned due to the activity (kcal/hr)</t>
  </si>
  <si>
    <t>Calories burned due to the activity (kcal)</t>
  </si>
  <si>
    <t>The equations on this sheet calculate BMR, or resting metabolic rate, RMR</t>
  </si>
  <si>
    <t>for a man or woman (obese or not) as a function of their age, height, and weight.</t>
  </si>
  <si>
    <t>ibid</t>
  </si>
  <si>
    <t>Average daily caloric intake by American women in 2000</t>
  </si>
  <si>
    <t>Average daily total calorie consumption by Americans</t>
  </si>
  <si>
    <t>United States Department of Agriculture, Agriculture Fact Book 2001-2002. Chapter 2, Profiling Food Consumption in America. http://www.usda.gov/factbook/chapter2.htm</t>
  </si>
  <si>
    <t>(Numbers above from 3 source as corroboration)</t>
  </si>
  <si>
    <t>United Nations Food and Agriculture Organization (FAO) (2004), FAO Statistical Yearbook 2004, Issue 2: Country Profiles. http://www.fao.org/statistics/yearbook/vol_1_2/pdf/United-States-of-America.pdf</t>
  </si>
  <si>
    <t>Well-to-pump overall efficiency</t>
  </si>
  <si>
    <t>Additional energy for "well to pump"</t>
  </si>
  <si>
    <r>
      <t>CO</t>
    </r>
    <r>
      <rPr>
        <vertAlign val="subscript"/>
        <sz val="10"/>
        <rFont val="Arial"/>
        <family val="2"/>
      </rPr>
      <t>2</t>
    </r>
    <r>
      <rPr>
        <sz val="10"/>
        <rFont val="Arial"/>
        <family val="2"/>
      </rPr>
      <t xml:space="preserve"> production associated with gasoline production and distribution</t>
    </r>
  </si>
  <si>
    <r>
      <t>Total CO</t>
    </r>
    <r>
      <rPr>
        <vertAlign val="subscript"/>
        <sz val="10"/>
        <rFont val="Arial"/>
        <family val="2"/>
      </rPr>
      <t>2</t>
    </r>
    <r>
      <rPr>
        <sz val="10"/>
        <rFont val="Arial"/>
        <family val="2"/>
      </rPr>
      <t xml:space="preserve"> emitted per gal gasoline (combustion + production)</t>
    </r>
  </si>
  <si>
    <r>
      <t>CO</t>
    </r>
    <r>
      <rPr>
        <vertAlign val="subscript"/>
        <sz val="10"/>
        <rFont val="Arial"/>
        <family val="2"/>
      </rPr>
      <t>2</t>
    </r>
    <r>
      <rPr>
        <sz val="10"/>
        <rFont val="Arial"/>
        <family val="2"/>
      </rPr>
      <t xml:space="preserve"> produced per gallon of gasoline burned by car while driving</t>
    </r>
  </si>
  <si>
    <r>
      <t>kg CO</t>
    </r>
    <r>
      <rPr>
        <vertAlign val="subscript"/>
        <sz val="10"/>
        <rFont val="Arial"/>
        <family val="2"/>
      </rPr>
      <t>2</t>
    </r>
    <r>
      <rPr>
        <sz val="10"/>
        <rFont val="Arial"/>
        <family val="0"/>
      </rPr>
      <t xml:space="preserve"> / gal gasoline</t>
    </r>
  </si>
  <si>
    <t>Greenhouse gases other than CO2 emitted, for example N2O, CH4, and HFCs, as a % of CO2</t>
  </si>
  <si>
    <t>--</t>
  </si>
  <si>
    <t>Meyer, C. "Yield on Beef Carcass - The cuts of beef and their average weights on whole, sides and hind and front quarters of beef."  Webpage accessed 4/2/08. http://www.askthemeatman.com/yield_on_beef_carcass.htm</t>
  </si>
  <si>
    <t>machine tooling, welding</t>
  </si>
  <si>
    <t>masonry, concrete</t>
  </si>
  <si>
    <t>masseur, masseuse (standing)</t>
  </si>
  <si>
    <t>GHG Emissions associated with apple production (high)</t>
  </si>
  <si>
    <r>
      <t>lb CO</t>
    </r>
    <r>
      <rPr>
        <vertAlign val="subscript"/>
        <sz val="10"/>
        <rFont val="Arial"/>
        <family val="2"/>
      </rPr>
      <t>2</t>
    </r>
    <r>
      <rPr>
        <sz val="10"/>
        <rFont val="Arial"/>
        <family val="0"/>
      </rPr>
      <t>-eq / gal gasoline</t>
    </r>
  </si>
  <si>
    <t>Calculated from METS</t>
  </si>
  <si>
    <t>Average age, weight, and height for Americans</t>
  </si>
  <si>
    <t>Efficient vehicle (following Goodall)</t>
  </si>
  <si>
    <t>moving, pushing heavy objects, 75 lbs or more (desks, moving van work)</t>
  </si>
  <si>
    <t>skindiving or SCUBA diving as a frogman (Navy Seal)</t>
  </si>
  <si>
    <t>operating heavy duty equipment/automated, not driving</t>
  </si>
  <si>
    <t>orange grove work</t>
  </si>
  <si>
    <t>printing (standing)</t>
  </si>
  <si>
    <t>police, directing traffic (standing)</t>
  </si>
  <si>
    <t>police, driving a squad car (sitting)</t>
  </si>
  <si>
    <t>police, riding in a squad car (sitting)</t>
  </si>
  <si>
    <t>police, making an arrest (standing)</t>
  </si>
  <si>
    <t>shoe repair, general</t>
  </si>
  <si>
    <t>shoveling, digging ditches</t>
  </si>
  <si>
    <t>shoveling, heavy (more than 16 pounds/minute</t>
  </si>
  <si>
    <t>shoveling, light (less than 10 pounds/minute)</t>
  </si>
  <si>
    <t>shoveling, moderate (10 to 15 pounds/minute)</t>
  </si>
  <si>
    <t>sitting - light office work, general (chemistry lab work, light use of hand tools, watch repair or micro-assembly, light assembly/repair), sitting, reading, driving at work</t>
  </si>
  <si>
    <t>sitting meetings, general, and/or with talking involved,eatting at a business meeting</t>
  </si>
  <si>
    <t>sitting; moderate (heavy levers, riding mower/forklift, crane operation) teaching stretching or yoga</t>
  </si>
  <si>
    <t>standing; light (bartending, store clerk, assembling, filing, duplicating, putting up a Christmas tree), standing and talking at work, changing clothes when teaching physical education</t>
  </si>
  <si>
    <t>standing; light/moderate (assemble/repair heavy parts, welding, stocking, auto repair, pack boxes for moving, etc.), patient care (as in nursing</t>
  </si>
  <si>
    <t>lifting items continuously, 10 – 20 lbs, with limited walking or resting</t>
  </si>
  <si>
    <t>standing; moderate (assembling at fast rate, intermittent, lifting 50 lbs, hitch/twisting ropes)</t>
  </si>
  <si>
    <t>standing; moderate/heavy (lifting more than 50 lbs, masonry, painting, paper hanging</t>
  </si>
  <si>
    <t>steel mill, fettling</t>
  </si>
  <si>
    <t>steel mill, forging</t>
  </si>
  <si>
    <t>steel mill, hand rolling</t>
  </si>
  <si>
    <t>steel mill, merchant mill rolling</t>
  </si>
  <si>
    <t>steel mill, removing slag</t>
  </si>
  <si>
    <t>steel mill, tending furnace</t>
  </si>
  <si>
    <t>steel mill, tipping molds</t>
  </si>
  <si>
    <t>steel mill, working in general</t>
  </si>
  <si>
    <t>tailoring, cutting</t>
  </si>
  <si>
    <t>tailoring, general</t>
  </si>
  <si>
    <t>tailoring, hand sewing</t>
  </si>
  <si>
    <t>tailoring, machine sewing</t>
  </si>
  <si>
    <t>tailoring, pressing</t>
  </si>
  <si>
    <t>tailoring, weaving</t>
  </si>
  <si>
    <t>truck driving, loading and unloading truck (standing)</t>
  </si>
  <si>
    <t>typing, electric, manual or computer</t>
  </si>
  <si>
    <t>using heavy power tools such as pneumatic tools (jackhammers, drills, etc.</t>
  </si>
  <si>
    <t>using heavy tools (not power) such as shovel, pick, tunnel bar, spade</t>
  </si>
  <si>
    <t>walking on job, less than 2.0 mph (in office or lab area), very slow</t>
  </si>
  <si>
    <t>walking on job, 3.0 mph, in office, moderate speed, not carrying anything</t>
  </si>
  <si>
    <t>walking on job, 3.5 mph, in office, brisk speed, not carrying anything</t>
  </si>
  <si>
    <t>walking, 2.5 mph, slowly and carrying light objects less than 25 pounds</t>
  </si>
  <si>
    <t>walking, gathering things at work, ready to leave</t>
  </si>
  <si>
    <t>walking, 3.0 mph, moderately and carrying light objects less than 25 lbs</t>
  </si>
  <si>
    <t>boxing, punching bag</t>
  </si>
  <si>
    <t>boxing, sparring</t>
  </si>
  <si>
    <t>broomball</t>
  </si>
  <si>
    <t>children’s games (hopscotch, 4-square, dodge ball, playground apparatus, t-ball, tetherball, marbles, jacks, acrace games</t>
  </si>
  <si>
    <t>coaching: football, soccer, basketball, baseball, swimming, etc.</t>
  </si>
  <si>
    <t>cricket (batting, bowling)</t>
  </si>
  <si>
    <t>croquet</t>
  </si>
  <si>
    <t>curling</t>
  </si>
  <si>
    <t>darts, wall or lawn</t>
  </si>
  <si>
    <t>drag racing, pushing or driving a car</t>
  </si>
  <si>
    <t>fencing</t>
  </si>
  <si>
    <t>football, competitive</t>
  </si>
  <si>
    <t>football, touch, flag, general (Taylor Code 510</t>
  </si>
  <si>
    <t>football or baseball, playing catch</t>
  </si>
  <si>
    <t>frisbee playing, general</t>
  </si>
  <si>
    <t>frisbee, ultimate</t>
  </si>
  <si>
    <t>golf, general</t>
  </si>
  <si>
    <t>golf carrying clubs</t>
  </si>
  <si>
    <t>golf, walking and carrying clubs (See footnote at end of the Compendium</t>
  </si>
  <si>
    <t>golf, miniature, driving range</t>
  </si>
  <si>
    <t>golf, pulling clubs</t>
  </si>
  <si>
    <t>golf, walking and pulling clubs (See footnote at end of the Compendium</t>
  </si>
  <si>
    <t>golf, using power cart (Taylor Code 070)</t>
  </si>
  <si>
    <t>gymnastics, general</t>
  </si>
  <si>
    <t>hacky sack</t>
  </si>
  <si>
    <t>handball, general (Taylor Code 520)</t>
  </si>
  <si>
    <t>handball, team</t>
  </si>
  <si>
    <t>hand gliding</t>
  </si>
  <si>
    <t>hockey, field</t>
  </si>
  <si>
    <t>hockey, ice</t>
  </si>
  <si>
    <t>horseback riding, general</t>
  </si>
  <si>
    <t>horseback riding, saddling horse, grooming horse</t>
  </si>
  <si>
    <t>horseback riding, trotting</t>
  </si>
  <si>
    <t>horseback riding, walking</t>
  </si>
  <si>
    <t>horseshoe pitching, quoits</t>
  </si>
  <si>
    <t>jai alai</t>
  </si>
  <si>
    <t>judo, jujitsu, karate, kick boxing, tae kwan do</t>
  </si>
  <si>
    <t>juggling</t>
  </si>
  <si>
    <t>kickball</t>
  </si>
  <si>
    <t>lacrosse</t>
  </si>
  <si>
    <t>motor-cross</t>
  </si>
  <si>
    <t>orienteering</t>
  </si>
  <si>
    <t>paddleball, competitive</t>
  </si>
  <si>
    <t>paddleball, casual, general (Taylor Code 460)</t>
  </si>
  <si>
    <t>polo</t>
  </si>
  <si>
    <t>racquetball, competitive</t>
  </si>
  <si>
    <t>racquetball, casual, general (Taylor Code 470)</t>
  </si>
  <si>
    <t>rock climbing, ascending rock</t>
  </si>
  <si>
    <t>rock climbing, rappelling</t>
  </si>
  <si>
    <t>rope jumping, fast</t>
  </si>
  <si>
    <t>rope jumping, moderate, general</t>
  </si>
  <si>
    <t>rope jumping, slow</t>
  </si>
  <si>
    <t>rugby</t>
  </si>
  <si>
    <t>shuffleboard, lawn bowling</t>
  </si>
  <si>
    <t>skateboarding</t>
  </si>
  <si>
    <t>skating, roller (Taylor Code 360)</t>
  </si>
  <si>
    <t>roller blading (in-line skating)</t>
  </si>
  <si>
    <t>sky diving</t>
  </si>
  <si>
    <t>soccer, competitive</t>
  </si>
  <si>
    <t>soccer, casual, general (Taylor Code 540)</t>
  </si>
  <si>
    <t>softball or baseball, fast or slow pitch, general (Taylor Code 440)</t>
  </si>
  <si>
    <t>softball, officiating</t>
  </si>
  <si>
    <t>softball, pitching</t>
  </si>
  <si>
    <t>squash (Taylor Code 530)</t>
  </si>
  <si>
    <t>table tennis, ping pong (Taylor Code 410)</t>
  </si>
  <si>
    <t>tai chi</t>
  </si>
  <si>
    <t>tennis, general</t>
  </si>
  <si>
    <t>tennis, doubles (Taylor Code 430)</t>
  </si>
  <si>
    <t>tennis, doubles</t>
  </si>
  <si>
    <t>tennis, singles (Taylor Code 420)</t>
  </si>
  <si>
    <t>trampoline</t>
  </si>
  <si>
    <t>volleyball (Taylor Code 400)</t>
  </si>
  <si>
    <t>volleyball, competitive, in gymnasium</t>
  </si>
  <si>
    <t>volleyball, beach</t>
  </si>
  <si>
    <t>wrestling (one match = 5 minutes)</t>
  </si>
  <si>
    <t>wallyball, general</t>
  </si>
  <si>
    <t>track and field (shot, discus, hammer throw)</t>
  </si>
  <si>
    <t>track and field (high jump, long jump, triple jump, javelin, pole vault)</t>
  </si>
  <si>
    <t>track and field (steeplechase, hurdles)</t>
  </si>
  <si>
    <t>automobile or light truck (not a semi) driving</t>
  </si>
  <si>
    <t>riding in a car or truck</t>
  </si>
  <si>
    <t>riding in a bus</t>
  </si>
  <si>
    <t>flying airplane</t>
  </si>
  <si>
    <t>motor scooter, motorcycle</t>
  </si>
  <si>
    <t>pushing plane in and out of hangar</t>
  </si>
  <si>
    <t>driving heavy truck, tractor, bus</t>
  </si>
  <si>
    <t>backpacking (Taylor Code 050)</t>
  </si>
  <si>
    <t>carrying infant or 15 pound load (e.g. suitcase), level ground or downstairs</t>
  </si>
  <si>
    <t>carrying load upstairs, general</t>
  </si>
  <si>
    <t>carrying 1 to 15 lb load, upstairs</t>
  </si>
  <si>
    <t>carrying 16 to 24 lb load, upstairs</t>
  </si>
  <si>
    <t>carrying 25 to 49 lb load, upstairs</t>
  </si>
  <si>
    <t>carrying 50 to 74 lb load, upstairs</t>
  </si>
  <si>
    <t>carrying 74+ lb load, upstairs</t>
  </si>
  <si>
    <t>loading /unloading a car</t>
  </si>
  <si>
    <t>climbing hills with 0 to 9 pound load</t>
  </si>
  <si>
    <t>climbing hills with 10 to 20 pound load</t>
  </si>
  <si>
    <t>climbing hills with 21 to 42 pound load</t>
  </si>
  <si>
    <t>climbing hills with 42+ pound load</t>
  </si>
  <si>
    <t>downstairs</t>
  </si>
  <si>
    <t>hiking, cross country (Taylor Code 040)</t>
  </si>
  <si>
    <t>bird watching</t>
  </si>
  <si>
    <t>marching, rapidly, military</t>
  </si>
  <si>
    <t>pushing or pulling stroller with child or walking with children</t>
  </si>
  <si>
    <t>pushing a wheelchair, non-occupational setting</t>
  </si>
  <si>
    <t>race walking</t>
  </si>
  <si>
    <t>rock or mountain climbing (Taylor Code 060)</t>
  </si>
  <si>
    <t>up stairs, using or climbing up ladder (Taylor Code 030)</t>
  </si>
  <si>
    <t>using crutches</t>
  </si>
  <si>
    <t>walking, household walking</t>
  </si>
  <si>
    <t>walking, less than 2.0 mph, level ground, strolling, very slow</t>
  </si>
  <si>
    <t>walking, 2.0 mph, level, slow pace, firm surface</t>
  </si>
  <si>
    <t>walking for pleasure (Taylor Code 010)</t>
  </si>
  <si>
    <t>walking from house to car or bus, from car or bus to go places, from car or bus to and from the worksite</t>
  </si>
  <si>
    <t>walking to neighbor’s house or family’s house for social reasons</t>
  </si>
  <si>
    <t>walking the dog</t>
  </si>
  <si>
    <t>walking, 2.5 mph, firm surface</t>
  </si>
  <si>
    <t>walking, 2.5 mph, downhill</t>
  </si>
  <si>
    <t>walking, 3.0 mph, level, moderate pace, firm surface</t>
  </si>
  <si>
    <t>walking, 3.5 mph, level, brisk, firm surface, walking for exercise</t>
  </si>
  <si>
    <t>walking, 3.5 mph, uphill</t>
  </si>
  <si>
    <t>walking, 4.0 mph, level, firm surface, very brisk pace</t>
  </si>
  <si>
    <t>walking, 4.5 mph, level, firm surface, very, very brisk</t>
  </si>
  <si>
    <t>walking, 5.0 mph</t>
  </si>
  <si>
    <t>walking, for pleasure, work break</t>
  </si>
  <si>
    <t>walking, grass track</t>
  </si>
  <si>
    <t>walking, to work or class (Taylor Code 015)</t>
  </si>
  <si>
    <t>walking to and from an outhouse</t>
  </si>
  <si>
    <t>boating, power</t>
  </si>
  <si>
    <t>canoeing, on camping trip (Taylor Code 270)</t>
  </si>
  <si>
    <t>canoeing, harvesting wild rice, knocking rice off the stalks</t>
  </si>
  <si>
    <t>canoeing, portaging</t>
  </si>
  <si>
    <t>canoeing, rowing, 2.0-3.9 mph, light effort</t>
  </si>
  <si>
    <t>canoeing, rowing, 4.0-5.9 mph, moderate effort</t>
  </si>
  <si>
    <t>canoeing, rowing, &gt;6 mph, vigorous effort</t>
  </si>
  <si>
    <t>canoeing, rowing, for pleasure, general (Taylor Code 250</t>
  </si>
  <si>
    <t>canoeing, rowing, in competition, or crew or sculling (Taylor Code 260</t>
  </si>
  <si>
    <t>diving, springboard or platform</t>
  </si>
  <si>
    <t>kayaking</t>
  </si>
  <si>
    <t>paddle boat</t>
  </si>
  <si>
    <t>sailing, boat and board sailing, windsurfing, ice sailing, general (Taylor Code 235)</t>
  </si>
  <si>
    <t>sailing, in competition</t>
  </si>
  <si>
    <t>sailing, Sunfish/Laser/Hobby Cat, Keel boats, ocean sailing, yachting</t>
  </si>
  <si>
    <t>skiing, water (Taylor Code 220)</t>
  </si>
  <si>
    <t>skimobiling</t>
  </si>
  <si>
    <t>skindiving, fast</t>
  </si>
  <si>
    <t>skindiving, moderate</t>
  </si>
  <si>
    <t>skindiving, scuba diving, general (Taylor Code 310)</t>
  </si>
  <si>
    <t>snorkeling (Taylor Code 320)</t>
  </si>
  <si>
    <t>surfing, body or board</t>
  </si>
  <si>
    <t>swimming laps, freestyle, fast, vigorous effort</t>
  </si>
  <si>
    <t>swimming laps, freestyle, slow, moderate or light effort</t>
  </si>
  <si>
    <t>swimming, backstroke, general</t>
  </si>
  <si>
    <t>swimming, breaststroke, general</t>
  </si>
  <si>
    <t>swimming, butterfly, general</t>
  </si>
  <si>
    <t>swimming, crawl, fast (75 yards/minute), vigorous effort</t>
  </si>
  <si>
    <t>swimming, crawl, slow (50 yards/minute), moderate or light effort</t>
  </si>
  <si>
    <t>swimming, lake, ocean, river (Taylor Codes 280, 295)</t>
  </si>
  <si>
    <t>GHG emissions associated with a vegan American diet (metric tons per year)</t>
  </si>
  <si>
    <t>Additional GHG emissions from animal sources in a</t>
  </si>
  <si>
    <t>GHG emissions associated with a vegan American diet (kg per day)</t>
  </si>
  <si>
    <r>
      <t>kcal/person</t>
    </r>
    <r>
      <rPr>
        <sz val="10"/>
        <rFont val="Arial"/>
        <family val="2"/>
      </rPr>
      <t>·</t>
    </r>
    <r>
      <rPr>
        <sz val="10"/>
        <rFont val="Arial"/>
        <family val="0"/>
      </rPr>
      <t>day</t>
    </r>
  </si>
  <si>
    <t>Average daily calorie consumption by Americans (includes over-eating and food discarded after processing and packaging)</t>
  </si>
  <si>
    <t>Total GHG emissions from a typical American diet</t>
  </si>
  <si>
    <t>miles / gallon gasoline, city mileage, light duty vehicles, cars &amp; trucks</t>
  </si>
  <si>
    <t>Typical city fuel economy</t>
  </si>
  <si>
    <t>Calculated from below</t>
  </si>
  <si>
    <t>Physics Factbook, http://hypertextbook.com/facts/2002/AliciaNoelleJones.shtml</t>
  </si>
  <si>
    <t>Fuel economy for 2006-2007 Light Duty Vehicles, Cars and Trucks, city driving. Page 10 in USEPA, Light-Duty Automotive Technology and Fuel Economy Trends: 1975 through 2007. EPA420-R-07-008, September 2007. http://www.epa.gov/otaq/fetrends.htm</t>
  </si>
  <si>
    <t>Walking (3.0 mph)</t>
  </si>
  <si>
    <t>Activities - Calories consumed</t>
  </si>
  <si>
    <t>swimming, leisurely, not lap swimming, general</t>
  </si>
  <si>
    <t>swimming, sidestroke, general</t>
  </si>
  <si>
    <t>swimming, synchronized</t>
  </si>
  <si>
    <t>swimming, treading water, fast vigorous effort</t>
  </si>
  <si>
    <t>swimming, treading water, moderate effort, general</t>
  </si>
  <si>
    <t>water polo</t>
  </si>
  <si>
    <t>water volleyball</t>
  </si>
  <si>
    <t>water jogging</t>
  </si>
  <si>
    <t>whitewater rafting, kayaking, or canoeing</t>
  </si>
  <si>
    <t>moving ice house (set up/drill holes, etc.)</t>
  </si>
  <si>
    <t>skating, ice, 9 mph or less</t>
  </si>
  <si>
    <t>skating, ice, general (Taylor Code 360)</t>
  </si>
  <si>
    <t>skating, ice, rapidly, more than 9 mph</t>
  </si>
  <si>
    <t>skating, speed, competitive</t>
  </si>
  <si>
    <t>ski jumping (climb up carrying skis)</t>
  </si>
  <si>
    <t>skiing, general</t>
  </si>
  <si>
    <t>skiing, cross country, 2.5 mph, slow or light effort, ski walking</t>
  </si>
  <si>
    <t>skiing, cross country, 4.0-4.9 mph, moderate speed and effort, genera</t>
  </si>
  <si>
    <t>skiing, cross country, 5.0-7.9 mph, brisk speed, vigorous effort</t>
  </si>
  <si>
    <t>skiing, cross country, &gt;8.0 mph, racing</t>
  </si>
  <si>
    <t>skiing, cross country, hard snow, uphill, maximum, snow mountaineering</t>
  </si>
  <si>
    <t>skiing, downhill, light effort</t>
  </si>
  <si>
    <t>skiing, downhill, moderate effort, general</t>
  </si>
  <si>
    <t>skiing, downhill, vigorous effort, racing</t>
  </si>
  <si>
    <t>sledding, tobogganing, bobsledding, luge (Taylor Code 370)</t>
  </si>
  <si>
    <t>snow shoeing</t>
  </si>
  <si>
    <t>snowmobiling</t>
  </si>
  <si>
    <t>sitting in church, in service, attending a ceremony, sitting quietly</t>
  </si>
  <si>
    <t>sitting, playing an instrument at church</t>
  </si>
  <si>
    <t>sitting in church, talking or singing, attending a ceremony, sitting, active participation</t>
  </si>
  <si>
    <t>sitting, reading religious materials at home</t>
  </si>
  <si>
    <t>standing in church (quietly), attending a ceremony, standing quietly</t>
  </si>
  <si>
    <t>standing, singing in church, attending a ceremony, standing, active participation</t>
  </si>
  <si>
    <t>kneeling in church/at home (praying)</t>
  </si>
  <si>
    <t>standing, talking in church</t>
  </si>
  <si>
    <t>walking in church</t>
  </si>
  <si>
    <t>walking, less than 2.0 mph - very slow</t>
  </si>
  <si>
    <t>walking, 3.0 mph, moderate speed, not carrying anything</t>
  </si>
  <si>
    <t>walking, 3.5 mph, brisk speed, not carrying anything</t>
  </si>
  <si>
    <t>walk/stand combination for religious purposes, usher</t>
  </si>
  <si>
    <t>praise with dance or run, spiritual dancing in church</t>
  </si>
  <si>
    <t>serving food at church</t>
  </si>
  <si>
    <t>preparing food at church</t>
  </si>
  <si>
    <t>washing dishes/cleaning kitchen at church</t>
  </si>
  <si>
    <t>eating at church</t>
  </si>
  <si>
    <t>eating/talking at church or standing eating, American Indian Feast days</t>
  </si>
  <si>
    <t>cleaning church</t>
  </si>
  <si>
    <t>general yard work at church</t>
  </si>
  <si>
    <t>standing - moderate (lifting 50 lbs., assembling at fast rate)</t>
  </si>
  <si>
    <t>standing - moderate/heavy work</t>
  </si>
  <si>
    <t>typing, electric, manual, or computer</t>
  </si>
  <si>
    <t>sitting - meeting, general, and/or with talking involved</t>
  </si>
  <si>
    <t>sitting - light office work, in general</t>
  </si>
  <si>
    <t>sitting - moderate work</t>
  </si>
  <si>
    <t>standing - light work (filing, talking, assembling)</t>
  </si>
  <si>
    <t>sitting, child care, only active periods</t>
  </si>
  <si>
    <t>standing, child care, only active periods</t>
  </si>
  <si>
    <t>walk/run play with children, moderate, only active periods</t>
  </si>
  <si>
    <t>walk/run play with children, vigorous, only active periods</t>
  </si>
  <si>
    <t>standing - light/moderate work (pack boxes, assemble/repair, set up chairs/furniture)</t>
  </si>
  <si>
    <t>walking, less than 2.0 mph, very slow</t>
  </si>
  <si>
    <t>walking, 2.5 mph slowly and carrying objects less than 25 pounds</t>
  </si>
  <si>
    <t>walking, 3.0 mph moderately and carrying objects less than 25 pounds, pushing something</t>
  </si>
  <si>
    <t>percentages</t>
  </si>
  <si>
    <t>high steak drive/walk</t>
  </si>
  <si>
    <t>low steak drive/walk</t>
  </si>
  <si>
    <t>high gr beef drive/walk</t>
  </si>
  <si>
    <r>
      <t>kg CO</t>
    </r>
    <r>
      <rPr>
        <vertAlign val="subscript"/>
        <sz val="10"/>
        <rFont val="Arial"/>
        <family val="2"/>
      </rPr>
      <t>2</t>
    </r>
    <r>
      <rPr>
        <sz val="10"/>
        <rFont val="Arial"/>
        <family val="0"/>
      </rPr>
      <t xml:space="preserve"> equivalent/154 mL of milk</t>
    </r>
  </si>
  <si>
    <t>Goodall's Table 10.7, p 194 of "How to Live a Low Carbon Life"</t>
  </si>
  <si>
    <t>calculated from B35</t>
  </si>
  <si>
    <t>high 2%milk drive/walk</t>
  </si>
  <si>
    <t>high nonfat milk drive/walk</t>
  </si>
  <si>
    <t>low nonfat milk drive/walk</t>
  </si>
  <si>
    <t>typical diet drive/walk</t>
  </si>
  <si>
    <t>vegan drive/walk</t>
  </si>
  <si>
    <r>
      <t xml:space="preserve">Frankenfield DC, Rowe WA, Smith JS, and Cooney RN. (2003).Validation of several established equations for resting metabolic rate in obese and nonobese people. </t>
    </r>
    <r>
      <rPr>
        <i/>
        <sz val="12"/>
        <rFont val="Times New Roman"/>
        <family val="1"/>
      </rPr>
      <t>Journal of the American Dietetic Association</t>
    </r>
    <r>
      <rPr>
        <sz val="12"/>
        <rFont val="Times New Roman"/>
        <family val="1"/>
      </rPr>
      <t xml:space="preserve">. </t>
    </r>
    <r>
      <rPr>
        <b/>
        <sz val="12"/>
        <rFont val="Times New Roman"/>
        <family val="1"/>
      </rPr>
      <t>103</t>
    </r>
    <r>
      <rPr>
        <sz val="12"/>
        <rFont val="Times New Roman"/>
        <family val="1"/>
      </rPr>
      <t>: 1152-1159. DOI: 10.1016/S0002-8223(03)00982-9)</t>
    </r>
  </si>
  <si>
    <t>The Mifflin equation for RMR:</t>
  </si>
  <si>
    <t>high steak, drive+sleep</t>
  </si>
  <si>
    <t>low steak, drive+sleep</t>
  </si>
  <si>
    <t>walking, 3.5 mph, briskly and carrying objects less than 25 pounds</t>
  </si>
  <si>
    <t>walk/stand combination, for volunteer purposes</t>
  </si>
  <si>
    <t>miles</t>
  </si>
  <si>
    <t>Ground Beef</t>
  </si>
  <si>
    <t>2% Milk</t>
  </si>
  <si>
    <t>Non-fat Milk</t>
  </si>
  <si>
    <t>Conversion Factors</t>
  </si>
  <si>
    <r>
      <t>kg/m</t>
    </r>
    <r>
      <rPr>
        <sz val="10"/>
        <rFont val="Arial"/>
        <family val="2"/>
      </rPr>
      <t>³</t>
    </r>
  </si>
  <si>
    <t>kcal/day</t>
  </si>
  <si>
    <t>Parameters</t>
  </si>
  <si>
    <t>Average fuel economy for passenger vehicles in the US</t>
  </si>
  <si>
    <t>miles / gallon gasoline</t>
  </si>
  <si>
    <t>Value</t>
  </si>
  <si>
    <t>Units</t>
  </si>
  <si>
    <t>Source</t>
  </si>
  <si>
    <t>kcal/hr</t>
  </si>
  <si>
    <t>Driving a vehicle in moderate to heavy traffic</t>
  </si>
  <si>
    <t>Automotive</t>
  </si>
  <si>
    <t>Ground beef</t>
  </si>
  <si>
    <t>GHG Emissions associated with food production</t>
  </si>
  <si>
    <t>Typical US diet</t>
  </si>
  <si>
    <t>Vegan diet</t>
  </si>
  <si>
    <t>Gas consumed (gal)</t>
  </si>
  <si>
    <t>Bicycling 10 mph</t>
  </si>
  <si>
    <t>Trip Distance</t>
  </si>
  <si>
    <t>–</t>
  </si>
  <si>
    <t>low – high</t>
  </si>
  <si>
    <t xml:space="preserve">A. Ogino, H. Orito, K. Shimada, H. Hirooka, (2007), Evaluating environmental impacts of the Japanese beef cow-calf system by the life cycle assessment method. Animal Science Journal 78: 424–432. Abstract: </t>
  </si>
  <si>
    <t>GHG Emissions for beef production (low estimate)</t>
  </si>
  <si>
    <t>GHG Emissions for beef production (high estimate)</t>
  </si>
  <si>
    <t>GHG Emissions for beef production (carcass)</t>
  </si>
  <si>
    <t>Yield of meat from carcass</t>
  </si>
  <si>
    <t>Estimates of GHG emissions for milk production (high)</t>
  </si>
  <si>
    <t>Milà i Canals L, Cowell SJ, Sim S, Basson L (2007): Comparing Local versus Imported Apples: A Focus on Energy Use. Env Sci Pollut Res 14(5) 338-344. Abstract: http://dx.doi.org/10.1065/espr2007.04.412</t>
  </si>
  <si>
    <t>Emission Factors</t>
  </si>
  <si>
    <t>Electricity Carbon Emission Factor</t>
  </si>
  <si>
    <r>
      <t>lbs CO</t>
    </r>
    <r>
      <rPr>
        <vertAlign val="subscript"/>
        <sz val="10"/>
        <rFont val="Univers"/>
        <family val="2"/>
      </rPr>
      <t>2</t>
    </r>
    <r>
      <rPr>
        <sz val="10"/>
        <rFont val="Univers"/>
        <family val="0"/>
      </rPr>
      <t>/kWh</t>
    </r>
  </si>
  <si>
    <t xml:space="preserve">“Carbon Dioxide Emissions from the Generation of Electric Power in the United States,” EPA report, July 2000. http://tonto.eia.doe.gov/ftproot/environment/co2emiss00.pdf </t>
  </si>
  <si>
    <t>kJ/kg</t>
  </si>
  <si>
    <t>kg/gal</t>
  </si>
  <si>
    <t>kJ/gal</t>
  </si>
  <si>
    <t>MJ/gal</t>
  </si>
  <si>
    <t>Energy input to apple production and distribution (low)</t>
  </si>
  <si>
    <t>Energy input to apple production and distribution (high)</t>
  </si>
  <si>
    <t>GHG Emissions associated with apple production (low)</t>
  </si>
  <si>
    <t>MJ/kg apples</t>
  </si>
  <si>
    <t>Eshel G, and Martin P. (2006), Diet, Energy and Global Warming. Earth Interactions 10:1-17. http://geosci.uchicago.edu/~gidon/papers/nutri/nutriEI.pdf</t>
  </si>
  <si>
    <r>
      <t>kg CO</t>
    </r>
    <r>
      <rPr>
        <vertAlign val="subscript"/>
        <sz val="10"/>
        <rFont val="Univers"/>
        <family val="0"/>
      </rPr>
      <t>2</t>
    </r>
    <r>
      <rPr>
        <sz val="10"/>
        <rFont val="Univers"/>
        <family val="0"/>
      </rPr>
      <t xml:space="preserve"> / MJ</t>
    </r>
  </si>
  <si>
    <r>
      <t>kg CO</t>
    </r>
    <r>
      <rPr>
        <vertAlign val="subscript"/>
        <sz val="10"/>
        <rFont val="Arial"/>
        <family val="2"/>
      </rPr>
      <t>2</t>
    </r>
    <r>
      <rPr>
        <sz val="10"/>
        <rFont val="Arial"/>
        <family val="0"/>
      </rPr>
      <t xml:space="preserve"> equivalent/kg meat</t>
    </r>
  </si>
  <si>
    <r>
      <t>kg CO</t>
    </r>
    <r>
      <rPr>
        <vertAlign val="subscript"/>
        <sz val="10"/>
        <rFont val="Arial"/>
        <family val="2"/>
      </rPr>
      <t>2</t>
    </r>
    <r>
      <rPr>
        <sz val="10"/>
        <rFont val="Arial"/>
        <family val="0"/>
      </rPr>
      <t xml:space="preserve"> equivalent/kg carcass</t>
    </r>
  </si>
  <si>
    <t>Milà i Canals L, Cowell SJ, Sim S, Basson L (2007): Comparing Local versus Imported Apples: A Focus on Energy Use. Env Sci Pollut Res 14(5) 338-344. Abstract: http://dx.doi.org/10.1065/espr2007.04.413</t>
  </si>
  <si>
    <t>Emission Facts: Greenhouse Gas Emissions from a Typical Passenger Vehicle, EPA420-F-05-004, February 2005. http://www.epa.gov/OMS/climate/420f05004.htm</t>
  </si>
  <si>
    <t>(assuming energy from electric power which emits more GHG per MJ)</t>
  </si>
  <si>
    <t>calculated from line above</t>
  </si>
  <si>
    <t>calculated from above</t>
  </si>
  <si>
    <r>
      <t>calculated from line above, using definition of Specific Gravity, using mean density of water of 1,000 kg/m</t>
    </r>
    <r>
      <rPr>
        <sz val="10"/>
        <rFont val="Arial"/>
        <family val="2"/>
      </rPr>
      <t>³</t>
    </r>
  </si>
  <si>
    <t>calculated</t>
  </si>
  <si>
    <t>Average speed (mi/hr)</t>
  </si>
  <si>
    <t>Apples</t>
  </si>
  <si>
    <t>GHG emissions associated with the typical American diet (kg per day)</t>
  </si>
  <si>
    <r>
      <t>metric ton CO</t>
    </r>
    <r>
      <rPr>
        <vertAlign val="subscript"/>
        <sz val="10"/>
        <rFont val="Arial"/>
        <family val="2"/>
      </rPr>
      <t>2</t>
    </r>
    <r>
      <rPr>
        <sz val="10"/>
        <rFont val="Arial"/>
        <family val="0"/>
      </rPr>
      <t xml:space="preserve"> / yr</t>
    </r>
  </si>
  <si>
    <t>p 8 -9 in Eshel G, and Martin P. (2006), Diet, Energy and Global Warming. Earth Interactions 10:1-17. http://geosci.uchicago.edu/~gidon/papers/nutri/nutriEI.pdf</t>
  </si>
  <si>
    <r>
      <t>kg CO</t>
    </r>
    <r>
      <rPr>
        <vertAlign val="subscript"/>
        <sz val="10"/>
        <rFont val="Arial"/>
        <family val="2"/>
      </rPr>
      <t>2</t>
    </r>
    <r>
      <rPr>
        <sz val="10"/>
        <rFont val="Arial"/>
        <family val="0"/>
      </rPr>
      <t xml:space="preserve"> equivalent/kg milk</t>
    </r>
  </si>
  <si>
    <r>
      <t>kg CO</t>
    </r>
    <r>
      <rPr>
        <vertAlign val="subscript"/>
        <sz val="10"/>
        <rFont val="Arial"/>
        <family val="2"/>
      </rPr>
      <t>2</t>
    </r>
    <r>
      <rPr>
        <sz val="10"/>
        <rFont val="Arial"/>
        <family val="0"/>
      </rPr>
      <t>/kg apples</t>
    </r>
  </si>
  <si>
    <t>fluid oz.</t>
  </si>
  <si>
    <r>
      <t>m</t>
    </r>
    <r>
      <rPr>
        <sz val="10"/>
        <rFont val="Arial"/>
        <family val="2"/>
      </rPr>
      <t>³</t>
    </r>
  </si>
  <si>
    <t>GHG Emissions for glass of milk (low)</t>
  </si>
  <si>
    <t>GHG Emissions for glass of milk (high)</t>
  </si>
  <si>
    <t>Mass of glass of milk</t>
  </si>
  <si>
    <t>kg</t>
  </si>
  <si>
    <t>Walking (2 mph)</t>
  </si>
  <si>
    <t>Driving (20 mph)</t>
  </si>
  <si>
    <t>assuming calories burned replaced by following foods:</t>
  </si>
  <si>
    <r>
      <t>GHG emissions (g CO</t>
    </r>
    <r>
      <rPr>
        <b/>
        <vertAlign val="subscript"/>
        <sz val="10"/>
        <rFont val="Arial"/>
        <family val="2"/>
      </rPr>
      <t>2</t>
    </r>
    <r>
      <rPr>
        <b/>
        <sz val="10"/>
        <rFont val="Arial"/>
        <family val="2"/>
      </rPr>
      <t xml:space="preserve"> equivalent)</t>
    </r>
  </si>
  <si>
    <t>Beef</t>
  </si>
  <si>
    <t>Milk</t>
  </si>
  <si>
    <t>Portion (kg)</t>
  </si>
  <si>
    <t>2% milk</t>
  </si>
  <si>
    <t>Nonfat milk</t>
  </si>
  <si>
    <t>Apple, large (223 g)</t>
  </si>
  <si>
    <t>Ground beef, 3 oz</t>
  </si>
  <si>
    <t>Table: Calories and calorie densities of some common foods</t>
  </si>
  <si>
    <t>Table: Greenhouse gas emissions associated with typical diets and common foods</t>
  </si>
  <si>
    <t>Typical American Diets</t>
  </si>
  <si>
    <r>
      <t>kg CO</t>
    </r>
    <r>
      <rPr>
        <vertAlign val="subscript"/>
        <sz val="10"/>
        <rFont val="Arial"/>
        <family val="2"/>
      </rPr>
      <t>2</t>
    </r>
    <r>
      <rPr>
        <sz val="10"/>
        <rFont val="Arial"/>
        <family val="0"/>
      </rPr>
      <t xml:space="preserve"> / day</t>
    </r>
  </si>
  <si>
    <t>typical serving size</t>
  </si>
  <si>
    <t>(kg CO2-eq / kg food)
low – high</t>
  </si>
  <si>
    <t>US Passenger Vehicle Average</t>
  </si>
  <si>
    <t>Mileage (mpg)</t>
  </si>
  <si>
    <t>Table: GHG emissions for driving to the store</t>
  </si>
  <si>
    <t>Table: GHG Emissions associated with walking, biking, or driving to the store for milk</t>
  </si>
  <si>
    <r>
      <t>GHG Emitted (kg CO</t>
    </r>
    <r>
      <rPr>
        <vertAlign val="subscript"/>
        <sz val="10"/>
        <rFont val="Arial"/>
        <family val="2"/>
      </rPr>
      <t>2</t>
    </r>
    <r>
      <rPr>
        <sz val="10"/>
        <rFont val="Arial"/>
        <family val="2"/>
      </rPr>
      <t>-eq)</t>
    </r>
  </si>
  <si>
    <t>Activity metabolic rate (kcal/hr)</t>
  </si>
  <si>
    <t>Basal metabolic rate (kcal/hr)</t>
  </si>
  <si>
    <t>Basal metabolic rate (calories burned to stay alive)</t>
  </si>
  <si>
    <t>Validation of several established equations for resting metabolic rate in obese and nonobese people, Journal of the American Dietetic Association, September 2003, David C. Frankenfield, et al., http://www.sciencedirect.com/science?_ob=ArticleURL&amp;_udi=B758G-4DDR0T7-K&amp;_user=10&amp;_rdoc=1&amp;_fmt=&amp;_orig=search&amp;_sort=d&amp;view=c&amp;_acct=C000050221&amp;_version=1&amp;_urlVersion=0&amp;_userid=10&amp;md5=207e37e301fdd94e0719f8629dd87f60</t>
  </si>
  <si>
    <t>Basal Metabolic Rate</t>
  </si>
  <si>
    <t>http://www.sciencedirect.com/science?_ob=ArticleURL&amp;_udi=B758G-4DDR0T7-K&amp;_user=10&amp;_rdoc=1&amp;_fmt=&amp;_orig=search&amp;_sort=d&amp;view=c&amp;_acct=C000050221&amp;_version=1&amp;_urlVersion=0&amp;_userid=10&amp;md5=207e37e301fdd94e0719f8629dd87f60</t>
  </si>
  <si>
    <t>For men: (10 x w) + (6.25 x h) - (5 x a) + 5</t>
  </si>
  <si>
    <t>For women: (10 x w) + (6.25 x h) - (5 x a) - 161</t>
  </si>
  <si>
    <t>Weight</t>
  </si>
  <si>
    <t>lb</t>
  </si>
  <si>
    <t>Height</t>
  </si>
  <si>
    <t>ft</t>
  </si>
  <si>
    <t>inches</t>
  </si>
  <si>
    <t>in</t>
  </si>
  <si>
    <t>cm</t>
  </si>
  <si>
    <t>age</t>
  </si>
  <si>
    <t>Output</t>
  </si>
  <si>
    <t>RMR</t>
  </si>
  <si>
    <t>Density of milk</t>
  </si>
  <si>
    <t>Volume of a glass of milk (8 fluid ounces)</t>
  </si>
  <si>
    <t>Source: USDA National Nutrient Database for Standard Reference, http://www.nal.usda.gov/fnic/foodcomp/search/</t>
  </si>
  <si>
    <t>2% milk, 1 cup (8 fluid oz)</t>
  </si>
  <si>
    <t>Nonfat milk, 1 cup (8 fluid oz)</t>
  </si>
  <si>
    <t>Source:</t>
  </si>
  <si>
    <t>Input: Men's</t>
  </si>
  <si>
    <t>Input: Women's</t>
  </si>
  <si>
    <t>years</t>
  </si>
  <si>
    <r>
      <t>kg CO</t>
    </r>
    <r>
      <rPr>
        <vertAlign val="subscript"/>
        <sz val="10"/>
        <rFont val="Arial"/>
        <family val="2"/>
      </rPr>
      <t>2</t>
    </r>
    <r>
      <rPr>
        <sz val="10"/>
        <rFont val="Arial"/>
        <family val="0"/>
      </rPr>
      <t>-eq / gal gasoline</t>
    </r>
  </si>
  <si>
    <t>Information on the average weight and height from CDC:</t>
  </si>
  <si>
    <t>Driving SUV</t>
  </si>
  <si>
    <t>Driving Efficient car</t>
  </si>
  <si>
    <t>Driving Avg American Car
low - high</t>
  </si>
  <si>
    <t>http://www.cdc.gov/nchs/pressroom/04news/americans.htm</t>
  </si>
  <si>
    <t>Median age from 2000 census:</t>
  </si>
  <si>
    <t>http://www.census.gov/population/pop-profile/2000/chap02.pdf</t>
  </si>
  <si>
    <t>Trip duration (hr)</t>
  </si>
  <si>
    <t>Total GHG Emissions (from driving and eating):</t>
  </si>
  <si>
    <t>kcal/kg</t>
  </si>
  <si>
    <t>kcal</t>
  </si>
  <si>
    <t>Calorie Density (kcal/kg)</t>
  </si>
  <si>
    <t>kcal/hour</t>
  </si>
  <si>
    <t>high percentage of meat yield from carcass</t>
  </si>
  <si>
    <t xml:space="preserve"> </t>
  </si>
  <si>
    <t>bicycling, BMX or mountain</t>
  </si>
  <si>
    <t>bicycling, &lt;10 mph, leisure, to work or for pleasure (Taylor Code 115</t>
  </si>
  <si>
    <t>01009</t>
  </si>
  <si>
    <t>01010</t>
  </si>
  <si>
    <t>METS</t>
  </si>
  <si>
    <t>heading</t>
  </si>
  <si>
    <t>description</t>
  </si>
  <si>
    <t>1993 compcode</t>
  </si>
  <si>
    <t>2000 compcode</t>
  </si>
  <si>
    <t xml:space="preserve"> METS  </t>
  </si>
  <si>
    <t>Activity</t>
  </si>
  <si>
    <r>
      <t>kcal</t>
    </r>
    <r>
      <rPr>
        <sz val="10"/>
        <rFont val="Arial"/>
        <family val="2"/>
      </rPr>
      <t>·</t>
    </r>
    <r>
      <rPr>
        <sz val="10"/>
        <rFont val="Arial"/>
        <family val="0"/>
      </rPr>
      <t>kg</t>
    </r>
    <r>
      <rPr>
        <vertAlign val="superscript"/>
        <sz val="10"/>
        <rFont val="Arial"/>
        <family val="2"/>
      </rPr>
      <t>–1</t>
    </r>
    <r>
      <rPr>
        <sz val="10"/>
        <rFont val="Arial"/>
        <family val="2"/>
      </rPr>
      <t>·</t>
    </r>
    <r>
      <rPr>
        <sz val="10"/>
        <rFont val="Arial"/>
        <family val="0"/>
      </rPr>
      <t>hr–1</t>
    </r>
  </si>
  <si>
    <t>01015</t>
  </si>
  <si>
    <t>02101</t>
  </si>
  <si>
    <t>03016</t>
  </si>
  <si>
    <t>03017</t>
  </si>
  <si>
    <t>03031</t>
  </si>
  <si>
    <t>03050</t>
  </si>
  <si>
    <t>05021</t>
  </si>
  <si>
    <t>05025</t>
  </si>
  <si>
    <t>05026</t>
  </si>
  <si>
    <t>05027</t>
  </si>
  <si>
    <t>05043</t>
  </si>
  <si>
    <t>05045</t>
  </si>
  <si>
    <t>05053</t>
  </si>
  <si>
    <t>05057</t>
  </si>
  <si>
    <t>05148</t>
  </si>
  <si>
    <t>05149</t>
  </si>
  <si>
    <t>05181</t>
  </si>
  <si>
    <t>05187</t>
  </si>
  <si>
    <t>05188</t>
  </si>
  <si>
    <t>05190</t>
  </si>
  <si>
    <t>05191</t>
  </si>
  <si>
    <t>05192</t>
  </si>
  <si>
    <t>05193</t>
  </si>
  <si>
    <t>05194</t>
  </si>
  <si>
    <t>05195</t>
  </si>
  <si>
    <t>06165</t>
  </si>
  <si>
    <t>07011</t>
  </si>
  <si>
    <t>07021</t>
  </si>
  <si>
    <t>07075</t>
  </si>
  <si>
    <t>08125</t>
  </si>
  <si>
    <t>08165</t>
  </si>
  <si>
    <t>08246</t>
  </si>
  <si>
    <t>08251</t>
  </si>
  <si>
    <t>09071</t>
  </si>
  <si>
    <t>09075</t>
  </si>
  <si>
    <t>09080</t>
  </si>
  <si>
    <t>09085</t>
  </si>
  <si>
    <t>09090</t>
  </si>
  <si>
    <t>09095</t>
  </si>
  <si>
    <t>09100</t>
  </si>
  <si>
    <t>09105</t>
  </si>
  <si>
    <t>09110</t>
  </si>
  <si>
    <t>09115</t>
  </si>
  <si>
    <t>11015</t>
  </si>
  <si>
    <t>11121</t>
  </si>
  <si>
    <t>11122</t>
  </si>
  <si>
    <t>11123</t>
  </si>
  <si>
    <t>11124</t>
  </si>
  <si>
    <t>11125</t>
  </si>
  <si>
    <t>11126</t>
  </si>
  <si>
    <t>11127</t>
  </si>
  <si>
    <t>11128</t>
  </si>
  <si>
    <t>11129</t>
  </si>
  <si>
    <t>11151</t>
  </si>
  <si>
    <t>11152</t>
  </si>
  <si>
    <t>11191</t>
  </si>
  <si>
    <t>11192</t>
  </si>
  <si>
    <t>11495</t>
  </si>
  <si>
    <t>11615</t>
  </si>
  <si>
    <t>11765</t>
  </si>
  <si>
    <t>11796</t>
  </si>
  <si>
    <t>15265</t>
  </si>
  <si>
    <t>15285</t>
  </si>
  <si>
    <t>15591</t>
  </si>
  <si>
    <t>15685</t>
  </si>
  <si>
    <t>15711</t>
  </si>
  <si>
    <t>15732</t>
  </si>
  <si>
    <t>15733</t>
  </si>
  <si>
    <t>15734</t>
  </si>
  <si>
    <t>16015</t>
  </si>
  <si>
    <t>16016</t>
  </si>
  <si>
    <t>17031</t>
  </si>
  <si>
    <t>17085</t>
  </si>
  <si>
    <t>17105</t>
  </si>
  <si>
    <t>17151</t>
  </si>
  <si>
    <t>17152</t>
  </si>
  <si>
    <t>17161</t>
  </si>
  <si>
    <t>17162</t>
  </si>
  <si>
    <t>17165</t>
  </si>
  <si>
    <t>17231</t>
  </si>
  <si>
    <t>17280</t>
  </si>
  <si>
    <t>18025</t>
  </si>
  <si>
    <t>18355</t>
  </si>
  <si>
    <t>18366</t>
  </si>
  <si>
    <t>20000</t>
  </si>
  <si>
    <t>20001</t>
  </si>
  <si>
    <t>20005</t>
  </si>
  <si>
    <t>20010</t>
  </si>
  <si>
    <t>20015</t>
  </si>
  <si>
    <t>20020</t>
  </si>
  <si>
    <t>20025</t>
  </si>
  <si>
    <t>20030</t>
  </si>
  <si>
    <t>20035</t>
  </si>
  <si>
    <t>20036</t>
  </si>
  <si>
    <t>20037</t>
  </si>
  <si>
    <t>20038</t>
  </si>
  <si>
    <t>20039</t>
  </si>
  <si>
    <t>20040</t>
  </si>
  <si>
    <t>20045</t>
  </si>
  <si>
    <t>20046</t>
  </si>
  <si>
    <t>20047</t>
  </si>
  <si>
    <t>20050</t>
  </si>
  <si>
    <t>20055</t>
  </si>
  <si>
    <t>20060</t>
  </si>
  <si>
    <t>20061</t>
  </si>
  <si>
    <t>20065</t>
  </si>
  <si>
    <t>20095</t>
  </si>
  <si>
    <t>20100</t>
  </si>
  <si>
    <t>21000</t>
  </si>
  <si>
    <t>21005</t>
  </si>
  <si>
    <t>21010</t>
  </si>
  <si>
    <t>21015</t>
  </si>
  <si>
    <t>21016</t>
  </si>
  <si>
    <t>21017</t>
  </si>
  <si>
    <t>21018</t>
  </si>
  <si>
    <t>21019</t>
  </si>
  <si>
    <t>21020</t>
  </si>
  <si>
    <t>21025</t>
  </si>
  <si>
    <t>21030</t>
  </si>
  <si>
    <t>21035</t>
  </si>
  <si>
    <t>21040</t>
  </si>
  <si>
    <t>21045</t>
  </si>
  <si>
    <t>21050</t>
  </si>
  <si>
    <t>21055</t>
  </si>
  <si>
    <t>21060</t>
  </si>
  <si>
    <t>21065</t>
  </si>
  <si>
    <t>21070</t>
  </si>
  <si>
    <t>Work Metabolic Rate</t>
  </si>
  <si>
    <t>(metabolic equivalent intensity rate)</t>
  </si>
  <si>
    <t>lying quietly, doing nothing, lying in bed awake, listening to music (not talking or reading)</t>
  </si>
  <si>
    <t>sitting quietly, sitting smoking, listening to music (not talking or reading), watching a movie in a theater</t>
  </si>
  <si>
    <t>volleyball, non-competitive, 6 - 9 member team, general</t>
  </si>
  <si>
    <t>bicycling, 14-15.9 mph, racing or leisure, fast, vigorous effort</t>
  </si>
  <si>
    <t>bicycling, stationary, 50 watts, very light effort</t>
  </si>
  <si>
    <t>bicycling, stationary, 100 watts, light effort</t>
  </si>
  <si>
    <t>bicycling, stationary, 150 watts, moderate effort</t>
  </si>
  <si>
    <t>bicycling, stationary, 200 watts, vigorous effort</t>
  </si>
  <si>
    <t>bicycling, stationary, 250 watts, very vigorous effort</t>
  </si>
  <si>
    <t>rowing, stationary, 100 watts, moderate effort</t>
  </si>
  <si>
    <t>rowing, stationary, 150 watts, vigorous effort</t>
  </si>
  <si>
    <t>rowing, stationary, 200 watts, very vigorous effort</t>
  </si>
  <si>
    <t>cleaning, heavy or major (e.g. wash car, wash windows, clean garage), vigorous effort</t>
  </si>
  <si>
    <t>multiple household tasks all at once, light effort</t>
  </si>
  <si>
    <t>multiple household tasks all at once, moderate effort</t>
  </si>
  <si>
    <t>multiple household tasks all at once, vigorous effort</t>
  </si>
  <si>
    <t>standing - packing/unpacking boxes, occasional lifting of household items light - moderate effort</t>
  </si>
  <si>
    <t>sit, playing with animals, light, only active periods</t>
  </si>
  <si>
    <t>http://prevention.sph.sc.edu/tools/docs/documents_compendium.pdf</t>
  </si>
  <si>
    <t>Ainsworth BE. (2002, January) The Compendium of Physical Activities Tracking Guide. Prevention Research Center, Norman J. Arnold School of Public Health, University of South Carolina. Retrieved 4/7/08 from the World Wide Web.</t>
  </si>
  <si>
    <t>The Compendium of Physical Activities Tracking Guide</t>
  </si>
  <si>
    <t>This table gives METS (metabolic equivalent intensity levels, in kcal/kg-hr) for various activities, ranging from 0.9 for sleeping, to 12+ for riding a bicycle very fast for exercise</t>
  </si>
  <si>
    <t>Calories burned per hour</t>
  </si>
  <si>
    <t>Select activity from list:</t>
  </si>
  <si>
    <t/>
  </si>
  <si>
    <t>01020</t>
  </si>
  <si>
    <t>01030</t>
  </si>
  <si>
    <t>01040</t>
  </si>
  <si>
    <t>01050</t>
  </si>
  <si>
    <t>01060</t>
  </si>
  <si>
    <t>01070</t>
  </si>
  <si>
    <t>02010</t>
  </si>
  <si>
    <t>02011</t>
  </si>
  <si>
    <t>02012</t>
  </si>
  <si>
    <t>02013</t>
  </si>
  <si>
    <t>02014</t>
  </si>
  <si>
    <t>02015</t>
  </si>
  <si>
    <t>02020</t>
  </si>
  <si>
    <t>02030</t>
  </si>
  <si>
    <t>02040</t>
  </si>
  <si>
    <t>02050</t>
  </si>
  <si>
    <t>02060</t>
  </si>
  <si>
    <t>02065</t>
  </si>
  <si>
    <t>02070</t>
  </si>
  <si>
    <t>02071</t>
  </si>
  <si>
    <t>02072</t>
  </si>
  <si>
    <t>02073</t>
  </si>
  <si>
    <t>02074</t>
  </si>
  <si>
    <t>02080</t>
  </si>
  <si>
    <t>02090</t>
  </si>
  <si>
    <t>02100</t>
  </si>
  <si>
    <t>02110</t>
  </si>
  <si>
    <t>02120</t>
  </si>
  <si>
    <t>02130</t>
  </si>
  <si>
    <t>02135</t>
  </si>
  <si>
    <t>03010</t>
  </si>
  <si>
    <t>03015</t>
  </si>
  <si>
    <t>03020</t>
  </si>
  <si>
    <t>03021</t>
  </si>
  <si>
    <t>03025</t>
  </si>
  <si>
    <t>03030</t>
  </si>
  <si>
    <t>03040</t>
  </si>
  <si>
    <t>04001</t>
  </si>
  <si>
    <t>04010</t>
  </si>
  <si>
    <t>04020</t>
  </si>
  <si>
    <t>04030</t>
  </si>
  <si>
    <t>04040</t>
  </si>
  <si>
    <t>04050</t>
  </si>
  <si>
    <t>04060</t>
  </si>
  <si>
    <t>04070</t>
  </si>
  <si>
    <t>04080</t>
  </si>
  <si>
    <t>04090</t>
  </si>
  <si>
    <t>04100</t>
  </si>
  <si>
    <t>04110</t>
  </si>
  <si>
    <t>04120</t>
  </si>
  <si>
    <t>04130</t>
  </si>
  <si>
    <t>05010</t>
  </si>
  <si>
    <t>05020</t>
  </si>
  <si>
    <t>05030</t>
  </si>
  <si>
    <t>05040</t>
  </si>
  <si>
    <t>05041</t>
  </si>
  <si>
    <t>05042</t>
  </si>
  <si>
    <t>05050</t>
  </si>
  <si>
    <t>05051</t>
  </si>
  <si>
    <t>05052</t>
  </si>
  <si>
    <t>05055</t>
  </si>
  <si>
    <t>05056</t>
  </si>
  <si>
    <t>05060</t>
  </si>
  <si>
    <t>05065</t>
  </si>
  <si>
    <t>05066</t>
  </si>
  <si>
    <t>05070</t>
  </si>
  <si>
    <t>05080</t>
  </si>
  <si>
    <t>05090</t>
  </si>
  <si>
    <t>05095</t>
  </si>
  <si>
    <t>05100</t>
  </si>
  <si>
    <t>05110</t>
  </si>
  <si>
    <t>05120</t>
  </si>
  <si>
    <t>05130</t>
  </si>
  <si>
    <t>05140</t>
  </si>
  <si>
    <t>05145</t>
  </si>
  <si>
    <t>05146</t>
  </si>
  <si>
    <t>05147</t>
  </si>
  <si>
    <t>05150</t>
  </si>
  <si>
    <t>05160</t>
  </si>
  <si>
    <t>05165</t>
  </si>
  <si>
    <t>05170</t>
  </si>
  <si>
    <t>05171</t>
  </si>
  <si>
    <t>05175</t>
  </si>
  <si>
    <t>05180</t>
  </si>
  <si>
    <t>05185</t>
  </si>
  <si>
    <t>05186</t>
  </si>
  <si>
    <t>06010</t>
  </si>
  <si>
    <t>06020</t>
  </si>
  <si>
    <t>06030</t>
  </si>
  <si>
    <t>06040</t>
  </si>
  <si>
    <t>06050</t>
  </si>
  <si>
    <t>06060</t>
  </si>
  <si>
    <t>06070</t>
  </si>
  <si>
    <t>06080</t>
  </si>
  <si>
    <t>06090</t>
  </si>
  <si>
    <t>06100</t>
  </si>
  <si>
    <t>06110</t>
  </si>
  <si>
    <t>06120</t>
  </si>
  <si>
    <t>06130</t>
  </si>
  <si>
    <t>06140</t>
  </si>
  <si>
    <t>06150</t>
  </si>
  <si>
    <t>06160</t>
  </si>
  <si>
    <t>06170</t>
  </si>
  <si>
    <t>06180</t>
  </si>
  <si>
    <t>06190</t>
  </si>
  <si>
    <t>06200</t>
  </si>
  <si>
    <t>06210</t>
  </si>
  <si>
    <t>06220</t>
  </si>
  <si>
    <t>06230</t>
  </si>
  <si>
    <t>06240</t>
  </si>
  <si>
    <t>07010</t>
  </si>
  <si>
    <t>07020</t>
  </si>
  <si>
    <t>07030</t>
  </si>
  <si>
    <t>07040</t>
  </si>
  <si>
    <t>07050</t>
  </si>
  <si>
    <t>07060</t>
  </si>
  <si>
    <t>07070</t>
  </si>
  <si>
    <t>08010</t>
  </si>
  <si>
    <t>08020</t>
  </si>
  <si>
    <t>08030</t>
  </si>
  <si>
    <t>08040</t>
  </si>
  <si>
    <t>08050</t>
  </si>
  <si>
    <t>08060</t>
  </si>
  <si>
    <t>08080</t>
  </si>
  <si>
    <t>08090</t>
  </si>
  <si>
    <t>08095</t>
  </si>
  <si>
    <t>08100</t>
  </si>
  <si>
    <t>08110</t>
  </si>
  <si>
    <t>08120</t>
  </si>
  <si>
    <t>08130</t>
  </si>
  <si>
    <t>08140</t>
  </si>
  <si>
    <t>08150</t>
  </si>
  <si>
    <t>08160</t>
  </si>
  <si>
    <t>08170</t>
  </si>
  <si>
    <t>08180</t>
  </si>
  <si>
    <t>08190</t>
  </si>
  <si>
    <t>08200</t>
  </si>
  <si>
    <t>08210</t>
  </si>
  <si>
    <t>08215</t>
  </si>
  <si>
    <t>08220</t>
  </si>
  <si>
    <t>08230</t>
  </si>
  <si>
    <t>08240</t>
  </si>
  <si>
    <t>08245</t>
  </si>
  <si>
    <t>08250</t>
  </si>
  <si>
    <t>09010</t>
  </si>
  <si>
    <t>09020</t>
  </si>
  <si>
    <t>09030</t>
  </si>
  <si>
    <t>09040</t>
  </si>
  <si>
    <t>09050</t>
  </si>
  <si>
    <t>09055</t>
  </si>
  <si>
    <t>09060</t>
  </si>
  <si>
    <t>09065</t>
  </si>
  <si>
    <t>09070</t>
  </si>
  <si>
    <t>10010</t>
  </si>
  <si>
    <t>10020</t>
  </si>
  <si>
    <t>10030</t>
  </si>
  <si>
    <t>10040</t>
  </si>
  <si>
    <t>10050</t>
  </si>
  <si>
    <t>10060</t>
  </si>
  <si>
    <t>10070</t>
  </si>
  <si>
    <t>10080</t>
  </si>
  <si>
    <t>10090</t>
  </si>
  <si>
    <t>10100</t>
  </si>
  <si>
    <t>10110</t>
  </si>
  <si>
    <t>10120</t>
  </si>
  <si>
    <t>10125</t>
  </si>
  <si>
    <t>10130</t>
  </si>
  <si>
    <t>10135</t>
  </si>
  <si>
    <t>11010</t>
  </si>
  <si>
    <t>11020</t>
  </si>
  <si>
    <t>11030</t>
  </si>
  <si>
    <t>11035</t>
  </si>
  <si>
    <t>refinery efficiency</t>
  </si>
  <si>
    <t>percent</t>
  </si>
  <si>
    <t>http://www.transportation.anl.gov/pdfs/TA/273.pdf</t>
  </si>
  <si>
    <t>Bicycling (10-11.9 mph)</t>
  </si>
  <si>
    <t>Average daily caloric intake by American men in 2007</t>
  </si>
  <si>
    <t>Center for Disease Control and Prevention, (2007), Monitoring the Nation’s Health, December newsletter, available at http://www.cdc.gov/nchs/pressroom/data/MNH_1207.htm</t>
  </si>
  <si>
    <t>Walking 3 mph</t>
  </si>
  <si>
    <t>Top Sirloin, 3 oz</t>
  </si>
  <si>
    <t>Top Sirloin</t>
  </si>
  <si>
    <t>11040</t>
  </si>
  <si>
    <t>11050</t>
  </si>
  <si>
    <t>11060</t>
  </si>
  <si>
    <t>11070</t>
  </si>
  <si>
    <t>11080</t>
  </si>
  <si>
    <t>11090</t>
  </si>
  <si>
    <t>11100</t>
  </si>
  <si>
    <t>11110</t>
  </si>
  <si>
    <t>11120</t>
  </si>
  <si>
    <t>11130</t>
  </si>
  <si>
    <t>11140</t>
  </si>
  <si>
    <t>11150</t>
  </si>
  <si>
    <t>11160</t>
  </si>
  <si>
    <t>11170</t>
  </si>
  <si>
    <t>11180</t>
  </si>
  <si>
    <t>11190</t>
  </si>
  <si>
    <t>11200</t>
  </si>
  <si>
    <t>11210</t>
  </si>
  <si>
    <t>11220</t>
  </si>
  <si>
    <t>11230</t>
  </si>
  <si>
    <t>11240</t>
  </si>
  <si>
    <t>11245</t>
  </si>
  <si>
    <t>11246</t>
  </si>
  <si>
    <t>11250</t>
  </si>
  <si>
    <t>11260</t>
  </si>
  <si>
    <t>11270</t>
  </si>
  <si>
    <t>11280</t>
  </si>
  <si>
    <t>11290</t>
  </si>
  <si>
    <t>11300</t>
  </si>
  <si>
    <t>11310</t>
  </si>
  <si>
    <t>11320</t>
  </si>
  <si>
    <t>11330</t>
  </si>
  <si>
    <t>11340</t>
  </si>
  <si>
    <t>11350</t>
  </si>
  <si>
    <t>11360</t>
  </si>
  <si>
    <t>11370</t>
  </si>
  <si>
    <t>11380</t>
  </si>
  <si>
    <t>11390</t>
  </si>
  <si>
    <t>11400</t>
  </si>
  <si>
    <t>11410</t>
  </si>
  <si>
    <t>11420</t>
  </si>
  <si>
    <t>11430</t>
  </si>
  <si>
    <t>11440</t>
  </si>
  <si>
    <t>11450</t>
  </si>
  <si>
    <t>11460</t>
  </si>
  <si>
    <t>11470</t>
  </si>
  <si>
    <t>11480</t>
  </si>
  <si>
    <t>11485</t>
  </si>
  <si>
    <t>11490</t>
  </si>
  <si>
    <t>11500</t>
  </si>
  <si>
    <t>11510</t>
  </si>
  <si>
    <t>11520</t>
  </si>
  <si>
    <t>11525</t>
  </si>
  <si>
    <t>11526</t>
  </si>
  <si>
    <t>11527</t>
  </si>
  <si>
    <t>11528</t>
  </si>
  <si>
    <t>11530</t>
  </si>
  <si>
    <t>11540</t>
  </si>
  <si>
    <t>11550</t>
  </si>
  <si>
    <t>11560</t>
  </si>
  <si>
    <t>11570</t>
  </si>
  <si>
    <t>11580</t>
  </si>
  <si>
    <t>11585</t>
  </si>
  <si>
    <t>11590</t>
  </si>
  <si>
    <t>11600</t>
  </si>
  <si>
    <t>11610</t>
  </si>
  <si>
    <t>11620</t>
  </si>
  <si>
    <t>11630</t>
  </si>
  <si>
    <t>11640</t>
  </si>
  <si>
    <t>11650</t>
  </si>
  <si>
    <t>11660</t>
  </si>
  <si>
    <t>11670</t>
  </si>
  <si>
    <t>11680</t>
  </si>
  <si>
    <t>11690</t>
  </si>
  <si>
    <t>11700</t>
  </si>
  <si>
    <t>11710</t>
  </si>
  <si>
    <t>11720</t>
  </si>
  <si>
    <t>11730</t>
  </si>
  <si>
    <t>11740</t>
  </si>
  <si>
    <t>11750</t>
  </si>
  <si>
    <t>11760</t>
  </si>
  <si>
    <t>11766</t>
  </si>
  <si>
    <t>11770</t>
  </si>
  <si>
    <t>11780</t>
  </si>
  <si>
    <t>11790</t>
  </si>
  <si>
    <t>11791</t>
  </si>
  <si>
    <t>11792</t>
  </si>
  <si>
    <t>11793</t>
  </si>
  <si>
    <t>11795</t>
  </si>
  <si>
    <t>11800</t>
  </si>
  <si>
    <t>15110</t>
  </si>
  <si>
    <t>15120</t>
  </si>
  <si>
    <t>15130</t>
  </si>
  <si>
    <t>15135</t>
  </si>
  <si>
    <t>15140</t>
  </si>
  <si>
    <t>15150</t>
  </si>
  <si>
    <t>15160</t>
  </si>
  <si>
    <t>15170</t>
  </si>
  <si>
    <t>15180</t>
  </si>
  <si>
    <t>15190</t>
  </si>
  <si>
    <t>15200</t>
  </si>
  <si>
    <t>15210</t>
  </si>
  <si>
    <t>15230</t>
  </si>
  <si>
    <t>15235</t>
  </si>
  <si>
    <t>15240</t>
  </si>
  <si>
    <t>15250</t>
  </si>
  <si>
    <t>15255</t>
  </si>
  <si>
    <t>15260</t>
  </si>
  <si>
    <t>15270</t>
  </si>
  <si>
    <t>15280</t>
  </si>
  <si>
    <t>15290</t>
  </si>
  <si>
    <t>15300</t>
  </si>
  <si>
    <t>15310</t>
  </si>
  <si>
    <t>15320</t>
  </si>
  <si>
    <t>15330</t>
  </si>
  <si>
    <t>15340</t>
  </si>
  <si>
    <t>15350</t>
  </si>
  <si>
    <t>15360</t>
  </si>
  <si>
    <t>15370</t>
  </si>
  <si>
    <t>15380</t>
  </si>
  <si>
    <t>15390</t>
  </si>
  <si>
    <t>15400</t>
  </si>
  <si>
    <t>15410</t>
  </si>
  <si>
    <t>15420</t>
  </si>
  <si>
    <t>15430</t>
  </si>
  <si>
    <t>15440</t>
  </si>
  <si>
    <t>15450</t>
  </si>
  <si>
    <t>15460</t>
  </si>
  <si>
    <t>15470</t>
  </si>
  <si>
    <t>15480</t>
  </si>
  <si>
    <t>15490</t>
  </si>
  <si>
    <t>15500</t>
  </si>
  <si>
    <t>15510</t>
  </si>
  <si>
    <t>15520</t>
  </si>
  <si>
    <t>15530</t>
  </si>
  <si>
    <t>15535</t>
  </si>
  <si>
    <t>15540</t>
  </si>
  <si>
    <t>15550</t>
  </si>
  <si>
    <t>15551</t>
  </si>
  <si>
    <t>15552</t>
  </si>
  <si>
    <t>15560</t>
  </si>
  <si>
    <t>15570</t>
  </si>
  <si>
    <t>15580</t>
  </si>
  <si>
    <t>15590</t>
  </si>
  <si>
    <t>15600</t>
  </si>
  <si>
    <t>15605</t>
  </si>
  <si>
    <t>15610</t>
  </si>
  <si>
    <t>15620</t>
  </si>
  <si>
    <t>15630</t>
  </si>
  <si>
    <t>15640</t>
  </si>
  <si>
    <t>15650</t>
  </si>
  <si>
    <t>15660</t>
  </si>
  <si>
    <t>15670</t>
  </si>
  <si>
    <t>15675</t>
  </si>
  <si>
    <t>15680</t>
  </si>
  <si>
    <t>15690</t>
  </si>
  <si>
    <t>15700</t>
  </si>
  <si>
    <t>15710</t>
  </si>
  <si>
    <t>15720</t>
  </si>
  <si>
    <t>15725</t>
  </si>
  <si>
    <t>15730</t>
  </si>
  <si>
    <t>15731</t>
  </si>
  <si>
    <t>16010</t>
  </si>
  <si>
    <t>16020</t>
  </si>
  <si>
    <t>16030</t>
  </si>
  <si>
    <t>16040</t>
  </si>
  <si>
    <t>16050</t>
  </si>
  <si>
    <t>17010</t>
  </si>
  <si>
    <t>17020</t>
  </si>
  <si>
    <t>17025</t>
  </si>
  <si>
    <t>17026</t>
  </si>
  <si>
    <t>17027</t>
  </si>
  <si>
    <t>17028</t>
  </si>
  <si>
    <t>17029</t>
  </si>
  <si>
    <t>17030</t>
  </si>
  <si>
    <t>17035</t>
  </si>
  <si>
    <t>17040</t>
  </si>
  <si>
    <t>17050</t>
  </si>
  <si>
    <t>17060</t>
  </si>
  <si>
    <t>17070</t>
  </si>
  <si>
    <t>17080</t>
  </si>
  <si>
    <t>17090</t>
  </si>
  <si>
    <t>17100</t>
  </si>
  <si>
    <t>17110</t>
  </si>
  <si>
    <t>17120</t>
  </si>
  <si>
    <t>17130</t>
  </si>
  <si>
    <t>17140</t>
  </si>
  <si>
    <t>17150</t>
  </si>
  <si>
    <t>17160</t>
  </si>
  <si>
    <t>17170</t>
  </si>
  <si>
    <t>17180</t>
  </si>
  <si>
    <t>17190</t>
  </si>
  <si>
    <t>17200</t>
  </si>
  <si>
    <t>17210</t>
  </si>
  <si>
    <t>17220</t>
  </si>
  <si>
    <t>17230</t>
  </si>
  <si>
    <t>17250</t>
  </si>
  <si>
    <t>17260</t>
  </si>
  <si>
    <t>17270</t>
  </si>
  <si>
    <t>18010</t>
  </si>
  <si>
    <t>18020</t>
  </si>
  <si>
    <t>18030</t>
  </si>
  <si>
    <t>18040</t>
  </si>
  <si>
    <t>18050</t>
  </si>
  <si>
    <t>18060</t>
  </si>
  <si>
    <t>18070</t>
  </si>
  <si>
    <t>18080</t>
  </si>
  <si>
    <t>18090</t>
  </si>
  <si>
    <t>18100</t>
  </si>
  <si>
    <t>18110</t>
  </si>
  <si>
    <t>18120</t>
  </si>
  <si>
    <t>18130</t>
  </si>
  <si>
    <t>18140</t>
  </si>
  <si>
    <t>18150</t>
  </si>
  <si>
    <t>18160</t>
  </si>
  <si>
    <t>18170</t>
  </si>
  <si>
    <t>18180</t>
  </si>
  <si>
    <t>18190</t>
  </si>
  <si>
    <t>18200</t>
  </si>
  <si>
    <t>18210</t>
  </si>
  <si>
    <t>18220</t>
  </si>
  <si>
    <t>18230</t>
  </si>
  <si>
    <t>18240</t>
  </si>
  <si>
    <t>18250</t>
  </si>
  <si>
    <t>18260</t>
  </si>
  <si>
    <t>18270</t>
  </si>
  <si>
    <t>18280</t>
  </si>
  <si>
    <t>18290</t>
  </si>
  <si>
    <t>18300</t>
  </si>
  <si>
    <t>18310</t>
  </si>
  <si>
    <t>18320</t>
  </si>
  <si>
    <t>18330</t>
  </si>
  <si>
    <t>18340</t>
  </si>
  <si>
    <t>18350</t>
  </si>
  <si>
    <t>18360</t>
  </si>
  <si>
    <t>18365</t>
  </si>
  <si>
    <t>18370</t>
  </si>
  <si>
    <t>19010</t>
  </si>
  <si>
    <t>19020</t>
  </si>
  <si>
    <t>19030</t>
  </si>
  <si>
    <t>19040</t>
  </si>
  <si>
    <t>19050</t>
  </si>
  <si>
    <t>19060</t>
  </si>
  <si>
    <t>19075</t>
  </si>
  <si>
    <t>19080</t>
  </si>
  <si>
    <t>19090</t>
  </si>
  <si>
    <t>19100</t>
  </si>
  <si>
    <t>19110</t>
  </si>
  <si>
    <t>19130</t>
  </si>
  <si>
    <t>19150</t>
  </si>
  <si>
    <t>19160</t>
  </si>
  <si>
    <t>19170</t>
  </si>
  <si>
    <t>19180</t>
  </si>
  <si>
    <t>19190</t>
  </si>
  <si>
    <t>19200</t>
  </si>
  <si>
    <t>bicycling</t>
  </si>
  <si>
    <t>conditioning exercise</t>
  </si>
  <si>
    <t>dancing</t>
  </si>
  <si>
    <t>fishing and hunting</t>
  </si>
  <si>
    <t>home activities</t>
  </si>
  <si>
    <t>home repair</t>
  </si>
  <si>
    <t>inactivity quiet</t>
  </si>
  <si>
    <t>inactivity light</t>
  </si>
  <si>
    <t>lawn and garden</t>
  </si>
  <si>
    <t>miscellaneous</t>
  </si>
  <si>
    <t>music playing</t>
  </si>
  <si>
    <t>occupation</t>
  </si>
  <si>
    <t>sports</t>
  </si>
  <si>
    <t>transportation</t>
  </si>
  <si>
    <t>walking</t>
  </si>
  <si>
    <t>water activities</t>
  </si>
  <si>
    <t>winter activities</t>
  </si>
  <si>
    <t>religious activities</t>
  </si>
  <si>
    <t>volunteer activities</t>
  </si>
  <si>
    <t>bicycling, general</t>
  </si>
  <si>
    <t>bicycling, 10-11.9 mph, leisure, slow, light effort</t>
  </si>
  <si>
    <t>bicycling, 12-13.9 mph, leisure, moderate effort</t>
  </si>
  <si>
    <t>bicycling, 16-19 mph, racing/not drafting or &gt;19 mph drafting, very fast, racing genera</t>
  </si>
  <si>
    <t>bicycling, &gt;20 mph, racing, not drafting</t>
  </si>
  <si>
    <t>unicycling</t>
  </si>
  <si>
    <t>bicycling, stationary, general</t>
  </si>
  <si>
    <t>calisthenics (e.g. pushups, situps, pullups, jumping jacks), heavy, vigorous effort</t>
  </si>
  <si>
    <t>calisthenics, home exercise, light or moderate effort, general (example: back exercises), going up &amp; down from floor (Taylor Code 150</t>
  </si>
  <si>
    <t>circuit training, including some aerobic movement with minimal rest, general</t>
  </si>
  <si>
    <t>weight lifting (free weight, nautilus or universal-type), power lifting or body building, vigorous effort (Taylor Code 210</t>
  </si>
  <si>
    <t>health club exercise, general (Taylor Code 160</t>
  </si>
  <si>
    <t>stair-treadmill ergometer, general</t>
  </si>
  <si>
    <t>rowing, stationary ergometer, genera</t>
  </si>
  <si>
    <t>rowing, stationary, 50 watts, light effort</t>
  </si>
  <si>
    <t>ski machine, general</t>
  </si>
  <si>
    <t>slimnastics, jazzercise</t>
  </si>
  <si>
    <t>stretching, hatha yoga</t>
  </si>
  <si>
    <t>mild stretching</t>
  </si>
  <si>
    <t>teaching aerobic exercise class</t>
  </si>
  <si>
    <t>water aerobics, water calisthenics</t>
  </si>
  <si>
    <t>weight lifting (free, nautilus or universal-type), light or moderate effort, light workout, genera</t>
  </si>
  <si>
    <t>whirlpool, sitting</t>
  </si>
  <si>
    <t>ballet or modern, twist, jazz, tap, jitterbug</t>
  </si>
  <si>
    <t>aerobic, general</t>
  </si>
  <si>
    <t>aerobic, step, with 6 – 8 inch step</t>
  </si>
  <si>
    <t>aerobic, step, with 10 – 12 inch step</t>
  </si>
  <si>
    <t>aerobic, low impact</t>
  </si>
  <si>
    <t>aerobic, high impact</t>
  </si>
  <si>
    <t>general, Greek, Middle Eastern, hula, flamenco, belly, and swing dancing</t>
  </si>
  <si>
    <t>ballroom, dancing fast (Taylor Code 125)</t>
  </si>
  <si>
    <t>ballroom, fast (disco, folk, square), line dancing, Irish step dancing, polka, contra, country</t>
  </si>
  <si>
    <t>ballroom, slow (e.g. waltz, foxtrot, slow dancing),samba, tango, 19th C, mambo, chacha</t>
  </si>
  <si>
    <t>Anishinaabe Jingle Dancing or other traditional American Indian dancing</t>
  </si>
  <si>
    <t>fishing, general</t>
  </si>
  <si>
    <t>digging worms, with shovel</t>
  </si>
  <si>
    <t>fishing from river bank and walking</t>
  </si>
  <si>
    <t>fishing from boat, sitting</t>
  </si>
  <si>
    <t>fishing from river bank, standing (Taylor Code 660)</t>
  </si>
  <si>
    <t>fishing in stream, in waders (Taylor Code 670)</t>
  </si>
  <si>
    <r>
      <t>kg CO</t>
    </r>
    <r>
      <rPr>
        <vertAlign val="subscript"/>
        <sz val="10"/>
        <rFont val="Arial"/>
        <family val="2"/>
      </rPr>
      <t>2</t>
    </r>
    <r>
      <rPr>
        <sz val="10"/>
        <rFont val="Arial"/>
        <family val="0"/>
      </rPr>
      <t xml:space="preserve"> equivalent/8 oz glass of milk</t>
    </r>
  </si>
  <si>
    <t>Estimate of GHG emissions for milk production (low)</t>
  </si>
  <si>
    <t>Estimate of GHG emissions for milk production (mid)</t>
  </si>
  <si>
    <t>Estimate of GHG emissions for milk production (high)</t>
  </si>
  <si>
    <r>
      <t>kg CO</t>
    </r>
    <r>
      <rPr>
        <vertAlign val="subscript"/>
        <sz val="10"/>
        <rFont val="Arial"/>
        <family val="2"/>
      </rPr>
      <t>2</t>
    </r>
    <r>
      <rPr>
        <sz val="10"/>
        <rFont val="Arial"/>
        <family val="0"/>
      </rPr>
      <t xml:space="preserve"> equivalent/420 mL of milk</t>
    </r>
  </si>
  <si>
    <t>kg/L</t>
  </si>
  <si>
    <t>Wang, M. et al. (2003). Allocation of Energy Use in Petroleum Refineries to Petroleum Products. International Journal of Life Cycle Assessment. 9 (1) 34 – 44 (2004). http://www.transportation.anl.gov/software/GREET/pdfs/IJLCA-2004.pdf</t>
  </si>
  <si>
    <t>fishing, ice, sitting</t>
  </si>
  <si>
    <t>hunting, bow and arrow or crossbow</t>
  </si>
  <si>
    <t>hunting, deer, elk, large game (Taylor Code 170)</t>
  </si>
  <si>
    <t>hunting, duck, wading</t>
  </si>
  <si>
    <t>hunting, general</t>
  </si>
  <si>
    <t>hunting, pheasants or grouse (Taylor Code 680</t>
  </si>
  <si>
    <t>hunting, rabbit, squirrel, prairie chick, raccoon, small game (Taylor Code 690)</t>
  </si>
  <si>
    <t>pistol shooting or trap shooting, standing</t>
  </si>
  <si>
    <t>carpet sweeping, sweeping floors</t>
  </si>
  <si>
    <t>mopping</t>
  </si>
  <si>
    <t>cleaning, house or cabin, genera</t>
  </si>
  <si>
    <t>Low fuel economy car (with cold start)</t>
  </si>
  <si>
    <r>
      <t>g CO</t>
    </r>
    <r>
      <rPr>
        <vertAlign val="subscript"/>
        <sz val="10"/>
        <rFont val="Arial"/>
        <family val="2"/>
      </rPr>
      <t>2</t>
    </r>
    <r>
      <rPr>
        <sz val="10"/>
        <rFont val="Arial"/>
        <family val="0"/>
      </rPr>
      <t>-equivalent</t>
    </r>
  </si>
  <si>
    <t>portion to power 3.0 mph walk/1.5 miles (kg)</t>
  </si>
  <si>
    <t>(oz)</t>
  </si>
  <si>
    <t>oz</t>
  </si>
  <si>
    <t>mean weight for this age &amp; height - 189.1 lb, 5' 9.5"</t>
  </si>
  <si>
    <t>cleaning, light (dusting, straightening up, changing linen, carrying out trash</t>
  </si>
  <si>
    <t>wash dishes - standing or in general (not broken into stand/walk components</t>
  </si>
  <si>
    <t>wash dishes; clearing dishes from table – walking</t>
  </si>
  <si>
    <t>vacuuming</t>
  </si>
  <si>
    <t>butchering animals</t>
  </si>
  <si>
    <t>cooking or food preparation - standing or sitting or in general (not broken into stand/walk components), manual appliance</t>
  </si>
  <si>
    <t>serving food, setting table - implied walking or standing</t>
  </si>
  <si>
    <t>cooking or food preparation - walking</t>
  </si>
  <si>
    <t>feeding animals</t>
  </si>
  <si>
    <t>putting away groceries (e.g. carrying groceries, shopping without a grocery cart), carrying packages</t>
  </si>
  <si>
    <t>carrying groceries upstairs</t>
  </si>
  <si>
    <t>cooking Indian bread on an outside stove</t>
  </si>
  <si>
    <t>food shopping with or without a grocery cart, standing or walking</t>
  </si>
  <si>
    <t>non-food shopping, standing or walking</t>
  </si>
  <si>
    <t>walking shopping (non-grocery shopping)</t>
  </si>
  <si>
    <t>ironing</t>
  </si>
  <si>
    <t>sitting - knitting, sewing, lt. wrapping (presents)</t>
  </si>
  <si>
    <t>implied standing - laundry, fold or hang clothes, put clothes in washer or dryer, packing suitcase</t>
  </si>
  <si>
    <t>implied walking - putting away clothes, gathering clothes to pack, putting away laundry</t>
  </si>
  <si>
    <t>making bed</t>
  </si>
  <si>
    <t>maple syruping/sugar bushing (including carrying buckets, carrying wood)</t>
  </si>
  <si>
    <t>moving furniture, household items,carrying boxes</t>
  </si>
  <si>
    <t>scrubbing floors, on hands and knees, scrubbing bathroom, bathtub</t>
  </si>
  <si>
    <t>sweeping garage, sidewalk or outside of house</t>
  </si>
  <si>
    <t>moving household items, carrying boxes</t>
  </si>
  <si>
    <t>implied walking - putting away household items - moderate effort</t>
  </si>
  <si>
    <t>watering plants</t>
  </si>
  <si>
    <t>building a fire inside</t>
  </si>
  <si>
    <t>moving household items upstairs, carrying boxes or furniture</t>
  </si>
  <si>
    <t>standing - light (pump gas, change light bulb, etc.)</t>
  </si>
  <si>
    <t>walking - light, non-cleaning (readying to leave, shut/lock doors, close windows, etc.</t>
  </si>
  <si>
    <t>sitting - playing with child(ren) – light, only active periods</t>
  </si>
  <si>
    <t>standing - playing with child(ren) – light, only active periods</t>
  </si>
  <si>
    <t>walk/run - playing with child(ren) – moderate, only active periods</t>
  </si>
  <si>
    <t>walk/run - playing with child(ren) – vigorous, only active periods</t>
  </si>
  <si>
    <t>carrying small children</t>
  </si>
  <si>
    <t>child care: sitting/kneeling - dressing, bathing, grooming, feeding, occasional lifting of child-light effort, genera</t>
  </si>
  <si>
    <t>child care: standing - dressing, bathing, grooming, feeding, occasional lifting of child-light effort</t>
  </si>
  <si>
    <t>elder care, disabled adult, only active periods</t>
  </si>
  <si>
    <t>reclining with baby</t>
  </si>
  <si>
    <t>stand, playing with animals, light, only active periods</t>
  </si>
  <si>
    <t>walk/run, playing with animals, light, only active periods</t>
  </si>
  <si>
    <t>walk/run, playing with animals, moderate, only active periods</t>
  </si>
  <si>
    <t>walk/run, playing with animals, vigorous, only active periods</t>
  </si>
  <si>
    <t>standing - bathing dog</t>
  </si>
  <si>
    <t>airplane repair</t>
  </si>
  <si>
    <t>automobile body work</t>
  </si>
  <si>
    <t>automobile repair</t>
  </si>
  <si>
    <t>carpentry, general, workshop (Taylor Code 620)</t>
  </si>
  <si>
    <t>carpentry, outside house, installing rain gutters,building a fence, (Taylor Code 640)</t>
  </si>
  <si>
    <t>carpentry, finishing or refinishing cabinets or furniture</t>
  </si>
  <si>
    <t>carpentry, sawing hardwood</t>
  </si>
  <si>
    <t>caulking, chinking log cabin</t>
  </si>
  <si>
    <t>caulking, except log cabin</t>
  </si>
  <si>
    <t>cleaning gutters</t>
  </si>
  <si>
    <t>excavating garage</t>
  </si>
  <si>
    <t>hanging storm windows</t>
  </si>
  <si>
    <t>laying or removing carpet</t>
  </si>
  <si>
    <t>laying tile or linoleum, repairing appliances</t>
  </si>
  <si>
    <t>painting, outside home (Taylor Code 650)</t>
  </si>
  <si>
    <t>painting, papering, plastering, scraping, inside house, hanging sheet rock, remodeling</t>
  </si>
  <si>
    <t>painting, (Taylor Code 630)</t>
  </si>
  <si>
    <t>put on and removal of tarp - sailboat</t>
  </si>
  <si>
    <t>roofing</t>
  </si>
  <si>
    <t>sanding floors with a power sander</t>
  </si>
  <si>
    <t>scraping and painting sailboat or powerboat</t>
  </si>
  <si>
    <t>spreading dirt with a shovel</t>
  </si>
  <si>
    <t>washing and waxing hull of sailboat, car, powerboat, airplane</t>
  </si>
  <si>
    <t>washing fence, painting fence</t>
  </si>
  <si>
    <t>wiring, plumbing</t>
  </si>
  <si>
    <t>lying quietly, watching television</t>
  </si>
  <si>
    <t>sitting quietly and watching television</t>
  </si>
  <si>
    <t>sleeping</t>
  </si>
  <si>
    <t>standing quietly (standing in a line)</t>
  </si>
  <si>
    <t>reclining - writing</t>
  </si>
  <si>
    <t>reclining - talking or talking on phone</t>
  </si>
  <si>
    <t>reclining - reading</t>
  </si>
  <si>
    <t>meditating</t>
  </si>
  <si>
    <t>carrying, loading or stacking wood, loading/unloading or carrying lumber</t>
  </si>
  <si>
    <t>chopping wood, splitting logs</t>
  </si>
  <si>
    <t>clearing land, hauling branches, wheelbarrow chores</t>
  </si>
  <si>
    <t>digging sandbox</t>
  </si>
  <si>
    <t>digging, spading, filling garden, composting, (Taylor Code 590)</t>
  </si>
  <si>
    <t>gardening with heavy power tools, tilling a garden, chain saw</t>
  </si>
  <si>
    <t>laying crushed rock</t>
  </si>
  <si>
    <t>laying sod</t>
  </si>
  <si>
    <t>mowing lawn, general</t>
  </si>
  <si>
    <t>mowing lawn, riding mower (Taylor Code 550)</t>
  </si>
  <si>
    <t>mowing lawn, walk, hand mower (Taylor Code 570)</t>
  </si>
  <si>
    <t>mowing lawn, walk, power mower</t>
  </si>
  <si>
    <t>mowing lawn, power mower (Taylor Code 590)</t>
  </si>
  <si>
    <t>operating snow blower, walking</t>
  </si>
  <si>
    <t>planting seedlings, shrubs</t>
  </si>
  <si>
    <t>planting trees</t>
  </si>
  <si>
    <t>raking lawn</t>
  </si>
  <si>
    <t>raking lawn (Taylor Code 600)</t>
  </si>
  <si>
    <t>raking roof with snow rake</t>
  </si>
  <si>
    <t>riding snow blower</t>
  </si>
  <si>
    <t>sacking grass, leaves</t>
  </si>
  <si>
    <t>shoveling snow, by hand (Taylor Code 610)</t>
  </si>
  <si>
    <t>trimming shrubs or trees, manual cutter</t>
  </si>
  <si>
    <t>trimming shrubs or trees, power cutter, using leaf blower, edger</t>
  </si>
  <si>
    <t>walking, applying fertilizer or seeding a lawn</t>
  </si>
  <si>
    <t>watering lawn or garden, standing or walking</t>
  </si>
  <si>
    <t>weeding, cultivating garden (Taylor Code 580)</t>
  </si>
  <si>
    <t>gardening, general</t>
  </si>
  <si>
    <t>picking fruit off trees, picking fruits/vegetables, moderate effort</t>
  </si>
  <si>
    <t>implied walking/standing - picking up yard, light, picking flowers or vegetables</t>
  </si>
  <si>
    <t>walking, gathering gardening tools</t>
  </si>
  <si>
    <t>sitting - card playing, playing board games</t>
  </si>
  <si>
    <t>standing - drawing (writing), casino gambling, duplicating machine</t>
  </si>
  <si>
    <t>sitting - reading, book, newspaper, etc.</t>
  </si>
  <si>
    <t>sitting - writing, desk work, typing</t>
  </si>
  <si>
    <t>standing - talking or talking on the phone</t>
  </si>
  <si>
    <t>sitting - talking or talking on the phone</t>
  </si>
  <si>
    <t>sitting - studying, general, including reading and/or writing</t>
  </si>
  <si>
    <t>sitting - in class, general, including note-taking or class discussion</t>
  </si>
  <si>
    <t>standing - reading</t>
  </si>
  <si>
    <t>standing - miscellaneous</t>
  </si>
  <si>
    <t>sitting - arts and crafts, light effort</t>
  </si>
  <si>
    <t>sitting - arts and crafts, moderate effort</t>
  </si>
  <si>
    <t>standing - arts and crafts, light effort</t>
  </si>
  <si>
    <t>standing - arts and crafts, moderate effort</t>
  </si>
  <si>
    <t>standing - arts and crafts, vigorous effort</t>
  </si>
  <si>
    <t>retreat/family reunion activities involving sitting, relaxing, talking, eating</t>
  </si>
  <si>
    <t>touring/traveling/vacation involving walking and riding</t>
  </si>
  <si>
    <t>camping involving standing, walking, sitting, light-to-moderate effort</t>
  </si>
  <si>
    <t>sitting at a sporting event, spectator</t>
  </si>
  <si>
    <t>accordion</t>
  </si>
  <si>
    <t>cello</t>
  </si>
  <si>
    <t>conducting</t>
  </si>
  <si>
    <t>drums</t>
  </si>
  <si>
    <t>flute (sitting)</t>
  </si>
  <si>
    <t>horn</t>
  </si>
  <si>
    <t>piano or organ</t>
  </si>
  <si>
    <t>trombone</t>
  </si>
  <si>
    <t>trumpet</t>
  </si>
  <si>
    <t>violin</t>
  </si>
  <si>
    <t>woodwind</t>
  </si>
  <si>
    <t>guitar, classical, folk (sitting)</t>
  </si>
  <si>
    <t>guitar, rock and roll band (standing)</t>
  </si>
  <si>
    <t>marching band, playing an instrument, baton twirling (walking)</t>
  </si>
  <si>
    <t>marching band, drum major (walking)</t>
  </si>
  <si>
    <t>bakery, general, moderate effort</t>
  </si>
  <si>
    <t>Emission factor for Diesel Fuel (Grade D-2)</t>
  </si>
  <si>
    <t>Garnett, T. (2007), Meat and Dairy Production &amp; Consumption, Food Climate Research Network. 169 pages. http://www.fcrn.org.uk/frcnResearch/</t>
  </si>
  <si>
    <t>Garnett, T. (2007), citing:Williams, A.G., Audsley, E. and Sandars, D.L. (2006) Determining the environmental burdens and resource use in the production of agricultural and horticultural commodities. Main Report. Defra Research Project IS0205. Bedford: Cranfield University and Defra.</t>
  </si>
  <si>
    <t>Pimentel's numbers for beef production</t>
  </si>
  <si>
    <t>Energy input to produce beef</t>
  </si>
  <si>
    <t>kcal Energy / kcal beef protein</t>
  </si>
  <si>
    <t>Calories in lean beef</t>
  </si>
  <si>
    <t>kcal / kg lean beef</t>
  </si>
  <si>
    <t>kcal Energy Input / kg beef</t>
  </si>
  <si>
    <t>Energy input to produce 1 kg of beef</t>
  </si>
  <si>
    <t>multiply</t>
  </si>
  <si>
    <t>by</t>
  </si>
  <si>
    <t>to obtain</t>
  </si>
  <si>
    <t>ounces</t>
  </si>
  <si>
    <t>L</t>
  </si>
  <si>
    <t xml:space="preserve">mL </t>
  </si>
  <si>
    <t>gal</t>
  </si>
  <si>
    <t>MJ</t>
  </si>
  <si>
    <t>kWh</t>
  </si>
  <si>
    <t>metric ton</t>
  </si>
  <si>
    <t>fluid ounces (fl oz)</t>
  </si>
  <si>
    <t>Million BTU (MMBtu)</t>
  </si>
  <si>
    <t>J</t>
  </si>
  <si>
    <t>cal</t>
  </si>
  <si>
    <t>MJ / kg beef</t>
  </si>
  <si>
    <t>GHG Emissions per unit energy from diesel</t>
  </si>
  <si>
    <t>GHG emissions from production of 1 kg beef</t>
  </si>
  <si>
    <r>
      <t>kg CO</t>
    </r>
    <r>
      <rPr>
        <vertAlign val="subscript"/>
        <sz val="10"/>
        <rFont val="Arial"/>
        <family val="2"/>
      </rPr>
      <t>2</t>
    </r>
    <r>
      <rPr>
        <sz val="10"/>
        <rFont val="Arial"/>
        <family val="0"/>
      </rPr>
      <t>-eq/ MJ</t>
    </r>
  </si>
  <si>
    <r>
      <t>kg CO</t>
    </r>
    <r>
      <rPr>
        <vertAlign val="subscript"/>
        <sz val="10"/>
        <rFont val="Arial"/>
        <family val="2"/>
      </rPr>
      <t>2</t>
    </r>
    <r>
      <rPr>
        <sz val="10"/>
        <rFont val="Arial"/>
        <family val="0"/>
      </rPr>
      <t>-eq/ kg beef</t>
    </r>
  </si>
  <si>
    <t>Pimentel, D. and Pimentel, M., eds. (1996).  Food, Energy, and Society (revised edition). University Press of Colorado. 363 pages.</t>
  </si>
  <si>
    <t>from USDA, see sheet "Food Tables"</t>
  </si>
  <si>
    <t>(as a check on numbers reported by Garnett (2007) shown above)</t>
  </si>
  <si>
    <t>bakery, light effort</t>
  </si>
  <si>
    <t>bookbinding</t>
  </si>
  <si>
    <t>building road (including hauling debris, driving heavy machinery)</t>
  </si>
  <si>
    <t>building road, directing traffic (standing)</t>
  </si>
  <si>
    <t>carpentry, general</t>
  </si>
  <si>
    <t>carrying heavy loads, such as bricks</t>
  </si>
  <si>
    <t>carrying moderate loads up stairs, moving boxes (16-40 pounds)</t>
  </si>
  <si>
    <t>chambermaid, making bed (nursing)</t>
  </si>
  <si>
    <t>coal mining, drilling coal, rock</t>
  </si>
  <si>
    <t>coal mining, erecting supports</t>
  </si>
  <si>
    <t>coal mining, general</t>
  </si>
  <si>
    <t>coal mining, shoveling coal</t>
  </si>
  <si>
    <t>construction, outside, remodeling</t>
  </si>
  <si>
    <t>custodial work - buffing the floor with electric buffer</t>
  </si>
  <si>
    <t>custodial work - cleaning sink and toilet, light effort</t>
  </si>
  <si>
    <t>custodial work - dusting, light effort</t>
  </si>
  <si>
    <t>custodial work – feathering arena floor, moderate effor</t>
  </si>
</sst>
</file>

<file path=xl/styles.xml><?xml version="1.0" encoding="utf-8"?>
<styleSheet xmlns="http://schemas.openxmlformats.org/spreadsheetml/2006/main">
  <numFmts count="4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
    <numFmt numFmtId="166" formatCode="0.0"/>
    <numFmt numFmtId="167" formatCode="_(* #,##0.0_);_(* \(#,##0.0\);_(* &quot;-&quot;??_);_(@_)"/>
    <numFmt numFmtId="168" formatCode="_(* #,##0.0_);_(* \(#,##0.0\);_(* &quot;-&quot;?_);_(@_)"/>
    <numFmt numFmtId="169" formatCode="&quot;Yes&quot;;&quot;Yes&quot;;&quot;No&quot;"/>
    <numFmt numFmtId="170" formatCode="&quot;True&quot;;&quot;True&quot;;&quot;False&quot;"/>
    <numFmt numFmtId="171" formatCode="&quot;On&quot;;&quot;On&quot;;&quot;Off&quot;"/>
    <numFmt numFmtId="172" formatCode="_(* #,##0_);_(* \(#,##0\);_(* &quot;-&quot;??_);_(@_)"/>
    <numFmt numFmtId="173" formatCode="0.00000"/>
    <numFmt numFmtId="174" formatCode="0.0%"/>
    <numFmt numFmtId="175" formatCode="0.00000000"/>
    <numFmt numFmtId="176" formatCode="0.0000000"/>
    <numFmt numFmtId="177" formatCode="0.000000"/>
    <numFmt numFmtId="178" formatCode="[$€-2]\ #,##0.00_);[Red]\([$€-2]\ #,##0.00\)"/>
    <numFmt numFmtId="179" formatCode="0.??"/>
    <numFmt numFmtId="180" formatCode="0.000000000"/>
    <numFmt numFmtId="181" formatCode="#,##0.0"/>
    <numFmt numFmtId="182" formatCode="0.E+00"/>
    <numFmt numFmtId="183" formatCode="0.0.E+00"/>
    <numFmt numFmtId="184" formatCode="0.???"/>
    <numFmt numFmtId="185" formatCode="0.????"/>
    <numFmt numFmtId="186" formatCode="#.??"/>
    <numFmt numFmtId="187" formatCode="#,##0.000"/>
    <numFmt numFmtId="188" formatCode="#,##0.0000"/>
    <numFmt numFmtId="189" formatCode="#,##0.00000"/>
    <numFmt numFmtId="190" formatCode="#,##0.000000"/>
    <numFmt numFmtId="191" formatCode="#,##0.0000000"/>
    <numFmt numFmtId="192" formatCode="#.?"/>
    <numFmt numFmtId="193" formatCode="0.?????"/>
    <numFmt numFmtId="194" formatCode="0.0?"/>
    <numFmt numFmtId="195" formatCode="0.?"/>
    <numFmt numFmtId="196" formatCode="0.??????"/>
    <numFmt numFmtId="197" formatCode="0.0000000000"/>
    <numFmt numFmtId="198" formatCode="0.00000000000"/>
  </numFmts>
  <fonts count="22">
    <font>
      <sz val="10"/>
      <name val="Arial"/>
      <family val="0"/>
    </font>
    <font>
      <b/>
      <sz val="10"/>
      <name val="Arial"/>
      <family val="2"/>
    </font>
    <font>
      <sz val="12"/>
      <name val="Times New Roman"/>
      <family val="1"/>
    </font>
    <font>
      <u val="single"/>
      <sz val="10"/>
      <color indexed="12"/>
      <name val="Arial"/>
      <family val="0"/>
    </font>
    <font>
      <u val="single"/>
      <sz val="10"/>
      <color indexed="36"/>
      <name val="Arial"/>
      <family val="0"/>
    </font>
    <font>
      <b/>
      <sz val="16"/>
      <name val="Arial"/>
      <family val="2"/>
    </font>
    <font>
      <b/>
      <vertAlign val="subscript"/>
      <sz val="10"/>
      <name val="Arial"/>
      <family val="2"/>
    </font>
    <font>
      <b/>
      <sz val="14"/>
      <name val="Arial"/>
      <family val="2"/>
    </font>
    <font>
      <sz val="10"/>
      <name val="Univers"/>
      <family val="0"/>
    </font>
    <font>
      <vertAlign val="subscript"/>
      <sz val="10"/>
      <name val="Univers"/>
      <family val="2"/>
    </font>
    <font>
      <vertAlign val="subscript"/>
      <sz val="10"/>
      <name val="Arial"/>
      <family val="2"/>
    </font>
    <font>
      <sz val="8"/>
      <name val="Tahoma"/>
      <family val="2"/>
    </font>
    <font>
      <sz val="10"/>
      <color indexed="22"/>
      <name val="Arial"/>
      <family val="0"/>
    </font>
    <font>
      <sz val="10"/>
      <name val="Tahoma"/>
      <family val="0"/>
    </font>
    <font>
      <b/>
      <sz val="10"/>
      <name val="Tahoma"/>
      <family val="0"/>
    </font>
    <font>
      <vertAlign val="subscript"/>
      <sz val="10"/>
      <name val="Tahoma"/>
      <family val="2"/>
    </font>
    <font>
      <vertAlign val="superscript"/>
      <sz val="10"/>
      <name val="Arial"/>
      <family val="2"/>
    </font>
    <font>
      <b/>
      <sz val="8"/>
      <name val="Tahoma"/>
      <family val="0"/>
    </font>
    <font>
      <i/>
      <sz val="10"/>
      <name val="Arial"/>
      <family val="2"/>
    </font>
    <font>
      <i/>
      <sz val="12"/>
      <name val="Times New Roman"/>
      <family val="1"/>
    </font>
    <font>
      <b/>
      <sz val="12"/>
      <name val="Times New Roman"/>
      <family val="1"/>
    </font>
    <font>
      <b/>
      <sz val="8"/>
      <name val="Arial"/>
      <family val="2"/>
    </font>
  </fonts>
  <fills count="4">
    <fill>
      <patternFill/>
    </fill>
    <fill>
      <patternFill patternType="gray125"/>
    </fill>
    <fill>
      <patternFill patternType="solid">
        <fgColor indexed="42"/>
        <bgColor indexed="64"/>
      </patternFill>
    </fill>
    <fill>
      <patternFill patternType="solid">
        <fgColor indexed="43"/>
        <bgColor indexed="64"/>
      </patternFill>
    </fill>
  </fills>
  <borders count="7">
    <border>
      <left/>
      <right/>
      <top/>
      <bottom/>
      <diagonal/>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color indexed="63"/>
      </top>
      <bottom style="thin"/>
    </border>
    <border>
      <left>
        <color indexed="63"/>
      </left>
      <right>
        <color indexed="63"/>
      </right>
      <top style="thin"/>
      <bottom style="thin"/>
    </border>
    <border>
      <left style="thin"/>
      <right style="thin"/>
      <top style="thin"/>
      <bottom style="thin"/>
    </border>
    <border>
      <left>
        <color indexed="63"/>
      </left>
      <right>
        <color indexed="63"/>
      </right>
      <top>
        <color indexed="63"/>
      </top>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cellStyleXfs>
  <cellXfs count="112">
    <xf numFmtId="0" fontId="0" fillId="0" borderId="0" xfId="0" applyAlignment="1">
      <alignment/>
    </xf>
    <xf numFmtId="166" fontId="0" fillId="0" borderId="0" xfId="0" applyNumberFormat="1" applyAlignment="1">
      <alignment/>
    </xf>
    <xf numFmtId="43" fontId="0" fillId="0" borderId="0" xfId="0" applyNumberFormat="1" applyAlignment="1">
      <alignment/>
    </xf>
    <xf numFmtId="1" fontId="0" fillId="0" borderId="0" xfId="0" applyNumberFormat="1" applyAlignment="1">
      <alignment/>
    </xf>
    <xf numFmtId="0" fontId="2" fillId="0" borderId="0" xfId="0" applyFont="1" applyAlignment="1">
      <alignment/>
    </xf>
    <xf numFmtId="165" fontId="0" fillId="0" borderId="0" xfId="0" applyNumberFormat="1" applyAlignment="1">
      <alignment/>
    </xf>
    <xf numFmtId="2" fontId="0" fillId="0" borderId="0" xfId="0" applyNumberFormat="1" applyAlignment="1">
      <alignment/>
    </xf>
    <xf numFmtId="174" fontId="0" fillId="0" borderId="0" xfId="21" applyNumberFormat="1" applyAlignment="1">
      <alignment/>
    </xf>
    <xf numFmtId="9" fontId="0" fillId="0" borderId="0" xfId="21" applyAlignment="1">
      <alignment/>
    </xf>
    <xf numFmtId="3" fontId="0" fillId="0" borderId="0" xfId="0" applyNumberFormat="1" applyAlignment="1">
      <alignment/>
    </xf>
    <xf numFmtId="0" fontId="1" fillId="0" borderId="0" xfId="0" applyFont="1" applyAlignment="1">
      <alignment/>
    </xf>
    <xf numFmtId="0" fontId="0" fillId="0" borderId="1" xfId="0" applyBorder="1" applyAlignment="1">
      <alignment/>
    </xf>
    <xf numFmtId="172" fontId="0" fillId="0" borderId="1" xfId="15" applyNumberFormat="1" applyBorder="1" applyAlignment="1">
      <alignment/>
    </xf>
    <xf numFmtId="0" fontId="0" fillId="0" borderId="0" xfId="0" applyFont="1" applyAlignment="1">
      <alignment/>
    </xf>
    <xf numFmtId="0" fontId="5" fillId="0" borderId="0" xfId="0" applyFont="1" applyAlignment="1">
      <alignment/>
    </xf>
    <xf numFmtId="0" fontId="0" fillId="0" borderId="0" xfId="0" applyBorder="1" applyAlignment="1">
      <alignment/>
    </xf>
    <xf numFmtId="0" fontId="0" fillId="0" borderId="0" xfId="0" applyBorder="1" applyAlignment="1">
      <alignment horizontal="center"/>
    </xf>
    <xf numFmtId="1" fontId="0" fillId="0" borderId="0" xfId="0" applyNumberFormat="1" applyBorder="1" applyAlignment="1">
      <alignment/>
    </xf>
    <xf numFmtId="3" fontId="0" fillId="0" borderId="0" xfId="0" applyNumberFormat="1" applyBorder="1" applyAlignment="1">
      <alignment/>
    </xf>
    <xf numFmtId="172" fontId="0" fillId="0" borderId="0" xfId="15" applyNumberFormat="1" applyBorder="1" applyAlignment="1">
      <alignment/>
    </xf>
    <xf numFmtId="172" fontId="0" fillId="0" borderId="0" xfId="15" applyNumberFormat="1" applyBorder="1" applyAlignment="1">
      <alignment/>
    </xf>
    <xf numFmtId="3" fontId="0" fillId="0" borderId="0" xfId="15" applyNumberFormat="1" applyBorder="1" applyAlignment="1">
      <alignment/>
    </xf>
    <xf numFmtId="3" fontId="0" fillId="0" borderId="1" xfId="15" applyNumberFormat="1" applyBorder="1" applyAlignment="1">
      <alignment/>
    </xf>
    <xf numFmtId="172" fontId="0" fillId="0" borderId="1" xfId="15" applyNumberFormat="1" applyBorder="1" applyAlignment="1">
      <alignment/>
    </xf>
    <xf numFmtId="179" fontId="0" fillId="0" borderId="0" xfId="0" applyNumberFormat="1" applyBorder="1" applyAlignment="1">
      <alignment/>
    </xf>
    <xf numFmtId="2" fontId="0" fillId="0" borderId="1" xfId="0" applyNumberFormat="1" applyBorder="1" applyAlignment="1">
      <alignment/>
    </xf>
    <xf numFmtId="0" fontId="0" fillId="0" borderId="0" xfId="0" applyNumberFormat="1" applyAlignment="1">
      <alignment/>
    </xf>
    <xf numFmtId="0" fontId="7" fillId="0" borderId="0" xfId="0" applyFont="1" applyAlignment="1">
      <alignment/>
    </xf>
    <xf numFmtId="0" fontId="8" fillId="0" borderId="0" xfId="0" applyFont="1" applyFill="1" applyBorder="1" applyAlignment="1" applyProtection="1">
      <alignment horizontal="right"/>
      <protection/>
    </xf>
    <xf numFmtId="0" fontId="8" fillId="0" borderId="0" xfId="0" applyFont="1" applyFill="1" applyBorder="1" applyAlignment="1" applyProtection="1">
      <alignment/>
      <protection/>
    </xf>
    <xf numFmtId="2" fontId="8" fillId="0" borderId="0" xfId="0" applyNumberFormat="1" applyFont="1" applyFill="1" applyBorder="1" applyAlignment="1" applyProtection="1">
      <alignment horizontal="right"/>
      <protection/>
    </xf>
    <xf numFmtId="0" fontId="0" fillId="0" borderId="0" xfId="0" applyFont="1" applyAlignment="1">
      <alignment wrapText="1"/>
    </xf>
    <xf numFmtId="0" fontId="1" fillId="0" borderId="0" xfId="0" applyFont="1" applyAlignment="1">
      <alignment wrapText="1"/>
    </xf>
    <xf numFmtId="0" fontId="0" fillId="0" borderId="0" xfId="0" applyAlignment="1">
      <alignment wrapText="1"/>
    </xf>
    <xf numFmtId="0" fontId="0" fillId="0" borderId="0" xfId="0" applyAlignment="1">
      <alignment horizontal="left" wrapText="1"/>
    </xf>
    <xf numFmtId="0" fontId="8" fillId="0" borderId="0" xfId="0" applyFont="1" applyFill="1" applyBorder="1" applyAlignment="1" applyProtection="1">
      <alignment horizontal="left" wrapText="1"/>
      <protection/>
    </xf>
    <xf numFmtId="2" fontId="0" fillId="0" borderId="0" xfId="0" applyNumberFormat="1" applyBorder="1" applyAlignment="1">
      <alignment/>
    </xf>
    <xf numFmtId="0" fontId="1" fillId="0" borderId="2" xfId="0" applyFont="1" applyBorder="1" applyAlignment="1">
      <alignment horizontal="center" vertical="center" wrapText="1"/>
    </xf>
    <xf numFmtId="0" fontId="0" fillId="0" borderId="2" xfId="0" applyBorder="1" applyAlignment="1">
      <alignment/>
    </xf>
    <xf numFmtId="179" fontId="0" fillId="0" borderId="0" xfId="0" applyNumberFormat="1" applyBorder="1" applyAlignment="1">
      <alignment horizontal="center"/>
    </xf>
    <xf numFmtId="4" fontId="0" fillId="0" borderId="0" xfId="0" applyNumberFormat="1" applyAlignment="1">
      <alignment/>
    </xf>
    <xf numFmtId="179" fontId="0" fillId="0" borderId="1" xfId="0" applyNumberFormat="1" applyBorder="1" applyAlignment="1">
      <alignment horizontal="center"/>
    </xf>
    <xf numFmtId="1" fontId="0" fillId="0" borderId="1" xfId="0" applyNumberFormat="1" applyBorder="1" applyAlignment="1">
      <alignment/>
    </xf>
    <xf numFmtId="3" fontId="0" fillId="0" borderId="1" xfId="0" applyNumberFormat="1" applyBorder="1" applyAlignment="1">
      <alignment/>
    </xf>
    <xf numFmtId="0" fontId="0" fillId="0" borderId="0" xfId="0" applyAlignment="1">
      <alignment horizontal="left" indent="1"/>
    </xf>
    <xf numFmtId="0" fontId="0" fillId="0" borderId="0" xfId="0" applyBorder="1" applyAlignment="1">
      <alignment horizontal="left" indent="1"/>
    </xf>
    <xf numFmtId="0" fontId="0" fillId="0" borderId="1" xfId="0" applyBorder="1" applyAlignment="1">
      <alignment horizontal="center" wrapText="1"/>
    </xf>
    <xf numFmtId="0" fontId="0" fillId="0" borderId="1" xfId="0" applyBorder="1" applyAlignment="1">
      <alignment wrapText="1"/>
    </xf>
    <xf numFmtId="187" fontId="0" fillId="0" borderId="0" xfId="0" applyNumberFormat="1" applyAlignment="1">
      <alignment/>
    </xf>
    <xf numFmtId="0" fontId="1" fillId="0" borderId="3" xfId="0" applyFont="1" applyBorder="1" applyAlignment="1">
      <alignment/>
    </xf>
    <xf numFmtId="0" fontId="1" fillId="0" borderId="1" xfId="0" applyFont="1" applyBorder="1" applyAlignment="1">
      <alignment/>
    </xf>
    <xf numFmtId="0" fontId="1" fillId="0" borderId="0" xfId="0" applyFont="1" applyFill="1" applyBorder="1" applyAlignment="1">
      <alignment/>
    </xf>
    <xf numFmtId="0" fontId="0" fillId="0" borderId="4" xfId="0" applyFont="1" applyBorder="1" applyAlignment="1">
      <alignment horizontal="center" vertical="center" wrapText="1"/>
    </xf>
    <xf numFmtId="0" fontId="0" fillId="0" borderId="2" xfId="0" applyFont="1" applyBorder="1" applyAlignment="1">
      <alignment horizontal="center" vertical="center" wrapText="1"/>
    </xf>
    <xf numFmtId="0" fontId="0" fillId="0" borderId="0" xfId="0" applyAlignment="1" quotePrefix="1">
      <alignment wrapText="1"/>
    </xf>
    <xf numFmtId="0" fontId="1" fillId="0" borderId="0" xfId="0" applyFont="1" applyBorder="1" applyAlignment="1">
      <alignment horizontal="center" vertical="center" wrapText="1"/>
    </xf>
    <xf numFmtId="0" fontId="3" fillId="0" borderId="0" xfId="20" applyAlignment="1">
      <alignment/>
    </xf>
    <xf numFmtId="166" fontId="12" fillId="0" borderId="0" xfId="0" applyNumberFormat="1" applyFont="1" applyAlignment="1">
      <alignment/>
    </xf>
    <xf numFmtId="0" fontId="12" fillId="0" borderId="0" xfId="0" applyFont="1" applyAlignment="1">
      <alignment/>
    </xf>
    <xf numFmtId="0" fontId="0" fillId="2" borderId="5" xfId="0" applyFill="1" applyBorder="1" applyAlignment="1">
      <alignment/>
    </xf>
    <xf numFmtId="11" fontId="0" fillId="0" borderId="0" xfId="0" applyNumberFormat="1" applyAlignment="1">
      <alignment/>
    </xf>
    <xf numFmtId="179" fontId="0" fillId="0" borderId="0" xfId="0" applyNumberFormat="1" applyBorder="1" applyAlignment="1">
      <alignment horizontal="right" indent="2"/>
    </xf>
    <xf numFmtId="165" fontId="0" fillId="0" borderId="1" xfId="0" applyNumberFormat="1" applyBorder="1" applyAlignment="1">
      <alignment/>
    </xf>
    <xf numFmtId="0" fontId="0" fillId="0" borderId="0" xfId="0" applyFont="1" applyAlignment="1">
      <alignment/>
    </xf>
    <xf numFmtId="49" fontId="0" fillId="0" borderId="0" xfId="0" applyNumberFormat="1" applyFont="1" applyAlignment="1">
      <alignment/>
    </xf>
    <xf numFmtId="49" fontId="0" fillId="0" borderId="0" xfId="0" applyNumberFormat="1" applyFont="1" applyAlignment="1">
      <alignment/>
    </xf>
    <xf numFmtId="0" fontId="1" fillId="0" borderId="4" xfId="0" applyFont="1" applyBorder="1" applyAlignment="1">
      <alignment horizontal="center" vertical="center" wrapText="1"/>
    </xf>
    <xf numFmtId="2" fontId="0" fillId="0" borderId="0" xfId="0" applyNumberFormat="1" applyFont="1" applyAlignment="1">
      <alignment/>
    </xf>
    <xf numFmtId="166" fontId="0" fillId="0" borderId="0" xfId="0" applyNumberFormat="1" applyFont="1" applyAlignment="1">
      <alignment/>
    </xf>
    <xf numFmtId="0" fontId="0" fillId="3" borderId="5" xfId="0" applyFill="1" applyBorder="1" applyAlignment="1">
      <alignment/>
    </xf>
    <xf numFmtId="3" fontId="0" fillId="0" borderId="6" xfId="0" applyNumberFormat="1" applyBorder="1" applyAlignment="1">
      <alignment/>
    </xf>
    <xf numFmtId="0" fontId="0" fillId="0" borderId="1" xfId="0" applyBorder="1" applyAlignment="1">
      <alignment horizontal="center"/>
    </xf>
    <xf numFmtId="166" fontId="0" fillId="0" borderId="1" xfId="0" applyNumberFormat="1" applyBorder="1" applyAlignment="1">
      <alignment/>
    </xf>
    <xf numFmtId="0" fontId="0" fillId="0" borderId="0" xfId="0" applyFill="1" applyAlignment="1">
      <alignment/>
    </xf>
    <xf numFmtId="166" fontId="0" fillId="0" borderId="0" xfId="0" applyNumberFormat="1" applyAlignment="1">
      <alignment wrapText="1"/>
    </xf>
    <xf numFmtId="1" fontId="0" fillId="0" borderId="0" xfId="0" applyNumberFormat="1" applyAlignment="1">
      <alignment vertical="top"/>
    </xf>
    <xf numFmtId="0" fontId="0" fillId="0" borderId="0" xfId="0" applyAlignment="1">
      <alignment vertical="top"/>
    </xf>
    <xf numFmtId="0" fontId="1" fillId="0" borderId="0" xfId="0" applyFont="1" applyBorder="1" applyAlignment="1">
      <alignment horizontal="center" vertical="top" wrapText="1"/>
    </xf>
    <xf numFmtId="3" fontId="0" fillId="0" borderId="0" xfId="0" applyNumberFormat="1" applyAlignment="1">
      <alignment horizontal="right" indent="3"/>
    </xf>
    <xf numFmtId="192" fontId="0" fillId="0" borderId="0" xfId="0" applyNumberFormat="1" applyAlignment="1">
      <alignment horizontal="right" indent="3"/>
    </xf>
    <xf numFmtId="192" fontId="0" fillId="0" borderId="1" xfId="0" applyNumberFormat="1" applyBorder="1" applyAlignment="1">
      <alignment horizontal="right" indent="3"/>
    </xf>
    <xf numFmtId="0" fontId="18" fillId="0" borderId="0" xfId="0" applyFont="1" applyAlignment="1">
      <alignment/>
    </xf>
    <xf numFmtId="195" fontId="0" fillId="0" borderId="0" xfId="0" applyNumberFormat="1" applyBorder="1" applyAlignment="1">
      <alignment horizontal="right" indent="2"/>
    </xf>
    <xf numFmtId="1" fontId="0" fillId="0" borderId="0" xfId="0" applyNumberFormat="1" applyBorder="1" applyAlignment="1">
      <alignment horizontal="right" indent="2"/>
    </xf>
    <xf numFmtId="1" fontId="0" fillId="0" borderId="1" xfId="0" applyNumberFormat="1" applyBorder="1" applyAlignment="1">
      <alignment horizontal="right" indent="2"/>
    </xf>
    <xf numFmtId="195" fontId="0" fillId="0" borderId="0" xfId="0" applyNumberFormat="1" applyBorder="1" applyAlignment="1">
      <alignment/>
    </xf>
    <xf numFmtId="195" fontId="0" fillId="0" borderId="1" xfId="0" applyNumberFormat="1" applyBorder="1" applyAlignment="1">
      <alignment/>
    </xf>
    <xf numFmtId="166" fontId="0" fillId="0" borderId="0" xfId="0" applyNumberFormat="1" applyBorder="1" applyAlignment="1">
      <alignment horizontal="right" indent="2"/>
    </xf>
    <xf numFmtId="1" fontId="0" fillId="0" borderId="0" xfId="0" applyNumberFormat="1" applyBorder="1" applyAlignment="1">
      <alignment horizontal="center"/>
    </xf>
    <xf numFmtId="1" fontId="0" fillId="0" borderId="1" xfId="0" applyNumberFormat="1" applyBorder="1" applyAlignment="1">
      <alignment horizontal="center"/>
    </xf>
    <xf numFmtId="0" fontId="3" fillId="0" borderId="0" xfId="20" applyFont="1" applyAlignment="1">
      <alignment/>
    </xf>
    <xf numFmtId="3" fontId="0" fillId="0" borderId="0" xfId="0" applyNumberFormat="1" applyBorder="1" applyAlignment="1">
      <alignment horizontal="right" indent="3"/>
    </xf>
    <xf numFmtId="0" fontId="0" fillId="0" borderId="0" xfId="0" applyAlignment="1">
      <alignment horizontal="right"/>
    </xf>
    <xf numFmtId="3" fontId="0" fillId="0" borderId="0" xfId="0" applyNumberFormat="1" applyAlignment="1">
      <alignment horizontal="center"/>
    </xf>
    <xf numFmtId="0" fontId="0" fillId="0" borderId="0" xfId="0" applyFill="1" applyAlignment="1">
      <alignment wrapText="1"/>
    </xf>
    <xf numFmtId="3" fontId="0" fillId="0" borderId="1" xfId="0" applyNumberFormat="1" applyBorder="1" applyAlignment="1">
      <alignment horizontal="right" indent="3"/>
    </xf>
    <xf numFmtId="0" fontId="0" fillId="0" borderId="4" xfId="0" applyBorder="1" applyAlignment="1">
      <alignment/>
    </xf>
    <xf numFmtId="0" fontId="0" fillId="0" borderId="4" xfId="0" applyFont="1" applyFill="1" applyBorder="1" applyAlignment="1">
      <alignment horizontal="center" vertical="center" wrapText="1"/>
    </xf>
    <xf numFmtId="3" fontId="0" fillId="0" borderId="0" xfId="0" applyNumberFormat="1" applyFill="1" applyBorder="1" applyAlignment="1">
      <alignment horizontal="center"/>
    </xf>
    <xf numFmtId="0" fontId="0" fillId="0" borderId="0" xfId="0" applyFill="1" applyBorder="1" applyAlignment="1">
      <alignment/>
    </xf>
    <xf numFmtId="0" fontId="0" fillId="0" borderId="1" xfId="0" applyFill="1" applyBorder="1" applyAlignment="1">
      <alignment/>
    </xf>
    <xf numFmtId="0" fontId="1" fillId="0" borderId="0" xfId="0" applyFont="1" applyFill="1" applyBorder="1" applyAlignment="1">
      <alignment horizontal="center"/>
    </xf>
    <xf numFmtId="3" fontId="0" fillId="0" borderId="1" xfId="0" applyNumberFormat="1" applyBorder="1" applyAlignment="1">
      <alignment horizontal="center"/>
    </xf>
    <xf numFmtId="3" fontId="0" fillId="0" borderId="1" xfId="0" applyNumberFormat="1" applyFill="1" applyBorder="1" applyAlignment="1">
      <alignment horizontal="center"/>
    </xf>
    <xf numFmtId="0" fontId="0" fillId="0" borderId="2" xfId="0" applyFill="1" applyBorder="1" applyAlignment="1">
      <alignment/>
    </xf>
    <xf numFmtId="0" fontId="0" fillId="0" borderId="4" xfId="0" applyBorder="1" applyAlignment="1">
      <alignment horizontal="center" vertical="center" wrapText="1"/>
    </xf>
    <xf numFmtId="0" fontId="0" fillId="0" borderId="1" xfId="0" applyBorder="1" applyAlignment="1">
      <alignment horizontal="center" wrapText="1"/>
    </xf>
    <xf numFmtId="0" fontId="0" fillId="0" borderId="1" xfId="0" applyBorder="1" applyAlignment="1">
      <alignment horizontal="center"/>
    </xf>
    <xf numFmtId="181" fontId="0" fillId="0" borderId="0" xfId="0" applyNumberFormat="1" applyBorder="1" applyAlignment="1">
      <alignment horizontal="center"/>
    </xf>
    <xf numFmtId="179" fontId="0" fillId="0" borderId="0" xfId="0" applyNumberFormat="1" applyBorder="1" applyAlignment="1">
      <alignment horizontal="center"/>
    </xf>
    <xf numFmtId="1" fontId="0" fillId="0" borderId="0" xfId="0" applyNumberFormat="1" applyAlignment="1">
      <alignment horizontal="center"/>
    </xf>
    <xf numFmtId="0" fontId="0" fillId="0" borderId="4" xfId="0" applyFont="1" applyBorder="1" applyAlignment="1">
      <alignment horizontal="center" vertical="center"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200025</xdr:colOff>
      <xdr:row>9</xdr:row>
      <xdr:rowOff>47625</xdr:rowOff>
    </xdr:from>
    <xdr:to>
      <xdr:col>17</xdr:col>
      <xdr:colOff>476250</xdr:colOff>
      <xdr:row>22</xdr:row>
      <xdr:rowOff>104775</xdr:rowOff>
    </xdr:to>
    <xdr:sp>
      <xdr:nvSpPr>
        <xdr:cNvPr id="1" name="TextBox 1"/>
        <xdr:cNvSpPr txBox="1">
          <a:spLocks noChangeArrowheads="1"/>
        </xdr:cNvSpPr>
      </xdr:nvSpPr>
      <xdr:spPr>
        <a:xfrm>
          <a:off x="10248900" y="1609725"/>
          <a:ext cx="3933825" cy="2162175"/>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sz="1000" b="1" i="0" u="none" baseline="0">
              <a:latin typeface="Arial"/>
              <a:ea typeface="Arial"/>
              <a:cs typeface="Arial"/>
            </a:rPr>
            <a:t>From the abstract: </a:t>
          </a:r>
          <a:r>
            <a:rPr lang="en-US" cap="none" sz="1000" b="0" i="0" u="none" baseline="0">
              <a:latin typeface="Arial"/>
              <a:ea typeface="Arial"/>
              <a:cs typeface="Arial"/>
            </a:rPr>
            <a:t>
Of the calculation standards tested, the Mifflin standard provided an accurate estimate of actual resting metabolic rate in the largest percentage of nonobese and obese individuals and therefore deserves consideration as the standard for calculating resting metabolic rate in obese and nonobese adults. Use of adjusted body weight in the Harris-Benedict equation led to less overestimation by that equation in obese people at the expense of increased incidence of underestimation.</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transportation.anl.gov/pdfs/TA/273.pdf" TargetMode="External" /><Relationship Id="rId2" Type="http://schemas.openxmlformats.org/officeDocument/2006/relationships/hyperlink" Target="http://www.cdc.gov/nchs/pressroom/data/MNH_1207.htm" TargetMode="External" /><Relationship Id="rId3" Type="http://schemas.openxmlformats.org/officeDocument/2006/relationships/comments" Target="../comments1.xml" /><Relationship Id="rId4" Type="http://schemas.openxmlformats.org/officeDocument/2006/relationships/vmlDrawing" Target="../drawings/vmlDrawing1.vml" /><Relationship Id="rId5"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prevention.sph.sc.edu/tools/docs/documents_compendium.pdf"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sciencedirect.com/science?_ob=ArticleURL&amp;_udi=B758G-4DDR0T7-K&amp;_user=10&amp;_rdoc=1&amp;_fmt=&amp;_orig=search&amp;_sort=d&amp;view=c&amp;_acct=C000050221&amp;_version=1&amp;_urlVersion=0&amp;_userid=10&amp;md5=207e37e301fdd94e0719f8629dd87f60" TargetMode="External" /><Relationship Id="rId2" Type="http://schemas.openxmlformats.org/officeDocument/2006/relationships/hyperlink" Target="http://www.cdc.gov/nchs/pressroom/04news/americans.htm" TargetMode="External" /><Relationship Id="rId3" Type="http://schemas.openxmlformats.org/officeDocument/2006/relationships/comments" Target="../comments3.xml" /><Relationship Id="rId4" Type="http://schemas.openxmlformats.org/officeDocument/2006/relationships/vmlDrawing" Target="../drawings/vmlDrawing2.vml" /><Relationship Id="rId5" Type="http://schemas.openxmlformats.org/officeDocument/2006/relationships/drawing" Target="../drawings/drawing1.xml" /><Relationship Id="rId6"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1"/>
  <dimension ref="A1:D104"/>
  <sheetViews>
    <sheetView workbookViewId="0" topLeftCell="A37">
      <selection activeCell="D56" sqref="D56"/>
    </sheetView>
  </sheetViews>
  <sheetFormatPr defaultColWidth="9.140625" defaultRowHeight="12.75"/>
  <cols>
    <col min="1" max="1" width="46.8515625" style="0" customWidth="1"/>
    <col min="2" max="2" width="12.00390625" style="0" customWidth="1"/>
    <col min="3" max="4" width="31.140625" style="0" customWidth="1"/>
  </cols>
  <sheetData>
    <row r="1" ht="20.25">
      <c r="A1" s="14" t="s">
        <v>395</v>
      </c>
    </row>
    <row r="2" spans="2:4" ht="12.75">
      <c r="B2" s="55" t="s">
        <v>398</v>
      </c>
      <c r="C2" s="55" t="s">
        <v>399</v>
      </c>
      <c r="D2" s="55" t="s">
        <v>400</v>
      </c>
    </row>
    <row r="3" ht="12.75">
      <c r="A3" s="10" t="s">
        <v>403</v>
      </c>
    </row>
    <row r="4" spans="1:4" ht="25.5">
      <c r="A4" s="31" t="s">
        <v>396</v>
      </c>
      <c r="B4">
        <v>20.3</v>
      </c>
      <c r="C4" s="33" t="s">
        <v>397</v>
      </c>
      <c r="D4" t="s">
        <v>437</v>
      </c>
    </row>
    <row r="5" spans="1:4" ht="38.25">
      <c r="A5" s="31" t="s">
        <v>301</v>
      </c>
      <c r="B5">
        <v>17.1</v>
      </c>
      <c r="C5" s="33" t="s">
        <v>300</v>
      </c>
      <c r="D5" s="73" t="s">
        <v>304</v>
      </c>
    </row>
    <row r="6" spans="1:4" ht="31.5">
      <c r="A6" s="31" t="s">
        <v>77</v>
      </c>
      <c r="B6">
        <v>8.8</v>
      </c>
      <c r="C6" s="33" t="s">
        <v>78</v>
      </c>
      <c r="D6" t="s">
        <v>437</v>
      </c>
    </row>
    <row r="7" spans="1:4" ht="25.5">
      <c r="A7" s="31" t="s">
        <v>79</v>
      </c>
      <c r="B7">
        <v>0.05</v>
      </c>
      <c r="C7" s="54" t="s">
        <v>80</v>
      </c>
      <c r="D7" t="s">
        <v>67</v>
      </c>
    </row>
    <row r="8" spans="1:4" ht="31.5">
      <c r="A8" s="31" t="s">
        <v>77</v>
      </c>
      <c r="B8" s="6">
        <f>B6/(1-B7)</f>
        <v>9.263157894736842</v>
      </c>
      <c r="C8" s="33" t="s">
        <v>505</v>
      </c>
      <c r="D8" t="s">
        <v>67</v>
      </c>
    </row>
    <row r="9" spans="1:4" ht="15.75">
      <c r="A9" s="31" t="s">
        <v>52</v>
      </c>
      <c r="B9" s="6">
        <f>B8*B90</f>
        <v>20.421743157894735</v>
      </c>
      <c r="C9" s="33" t="s">
        <v>86</v>
      </c>
      <c r="D9" t="s">
        <v>442</v>
      </c>
    </row>
    <row r="10" spans="1:4" ht="12.75">
      <c r="A10" s="31" t="s">
        <v>859</v>
      </c>
      <c r="B10" s="5">
        <v>0.865</v>
      </c>
      <c r="C10" s="33" t="s">
        <v>860</v>
      </c>
      <c r="D10" t="s">
        <v>1188</v>
      </c>
    </row>
    <row r="11" spans="1:4" ht="12.75">
      <c r="A11" s="31" t="s">
        <v>73</v>
      </c>
      <c r="B11" s="6">
        <v>0.8</v>
      </c>
      <c r="C11" s="33" t="s">
        <v>860</v>
      </c>
      <c r="D11" s="56" t="s">
        <v>861</v>
      </c>
    </row>
    <row r="12" spans="1:4" ht="12.75">
      <c r="A12" s="31" t="s">
        <v>74</v>
      </c>
      <c r="B12" s="6">
        <f>1/B11-1</f>
        <v>0.25</v>
      </c>
      <c r="C12" s="33" t="s">
        <v>860</v>
      </c>
      <c r="D12" t="s">
        <v>442</v>
      </c>
    </row>
    <row r="13" spans="1:4" ht="31.5">
      <c r="A13" s="31" t="s">
        <v>75</v>
      </c>
      <c r="B13" s="1">
        <f>B6*B12</f>
        <v>2.2</v>
      </c>
      <c r="C13" s="33" t="s">
        <v>505</v>
      </c>
      <c r="D13" t="s">
        <v>442</v>
      </c>
    </row>
    <row r="14" spans="1:4" ht="31.5">
      <c r="A14" s="31" t="s">
        <v>76</v>
      </c>
      <c r="B14" s="1">
        <f>B13+B8</f>
        <v>11.463157894736842</v>
      </c>
      <c r="C14" s="33" t="s">
        <v>505</v>
      </c>
      <c r="D14" s="73" t="s">
        <v>442</v>
      </c>
    </row>
    <row r="15" spans="1:3" ht="12.75">
      <c r="A15" s="31"/>
      <c r="B15" s="1"/>
      <c r="C15" s="33"/>
    </row>
    <row r="16" spans="1:3" ht="12.75">
      <c r="A16" s="31"/>
      <c r="C16" s="33"/>
    </row>
    <row r="17" spans="1:3" ht="12.75">
      <c r="A17" s="32" t="s">
        <v>306</v>
      </c>
      <c r="C17" s="33"/>
    </row>
    <row r="18" spans="1:4" ht="12.75">
      <c r="A18" s="33" t="s">
        <v>456</v>
      </c>
      <c r="B18" s="3">
        <f>B22*METS!D499</f>
        <v>186.56840538987444</v>
      </c>
      <c r="C18" s="33" t="s">
        <v>401</v>
      </c>
      <c r="D18" t="s">
        <v>87</v>
      </c>
    </row>
    <row r="19" spans="1:4" ht="12.75">
      <c r="A19" s="33" t="s">
        <v>305</v>
      </c>
      <c r="B19" s="3">
        <f>B22*METS!D506</f>
        <v>246.27029511463428</v>
      </c>
      <c r="C19" s="33" t="s">
        <v>401</v>
      </c>
      <c r="D19" t="s">
        <v>87</v>
      </c>
    </row>
    <row r="20" spans="1:4" ht="12.75">
      <c r="A20" s="33" t="s">
        <v>862</v>
      </c>
      <c r="B20" s="3">
        <f>B22*METS!D11</f>
        <v>447.7641729356987</v>
      </c>
      <c r="C20" s="33" t="s">
        <v>401</v>
      </c>
      <c r="D20" t="s">
        <v>87</v>
      </c>
    </row>
    <row r="21" spans="1:4" ht="12.75">
      <c r="A21" s="33" t="s">
        <v>402</v>
      </c>
      <c r="B21" s="3">
        <f>B22*METS!D467</f>
        <v>149.25472431189957</v>
      </c>
      <c r="C21" s="33" t="s">
        <v>401</v>
      </c>
      <c r="D21" t="s">
        <v>87</v>
      </c>
    </row>
    <row r="22" spans="1:4" ht="25.5">
      <c r="A22" s="33" t="s">
        <v>480</v>
      </c>
      <c r="B22" s="3">
        <f>BMR!B23</f>
        <v>74.62736215594978</v>
      </c>
      <c r="C22" s="33" t="s">
        <v>401</v>
      </c>
      <c r="D22" t="s">
        <v>481</v>
      </c>
    </row>
    <row r="23" spans="1:3" ht="12.75">
      <c r="A23" s="33"/>
      <c r="C23" s="33"/>
    </row>
    <row r="24" spans="1:3" ht="25.5">
      <c r="A24" s="32" t="s">
        <v>405</v>
      </c>
      <c r="C24" s="33"/>
    </row>
    <row r="25" spans="1:3" ht="12.75">
      <c r="A25" s="32" t="s">
        <v>460</v>
      </c>
      <c r="C25" s="33"/>
    </row>
    <row r="26" spans="1:4" ht="25.5">
      <c r="A26" s="33" t="s">
        <v>415</v>
      </c>
      <c r="B26">
        <v>36.4</v>
      </c>
      <c r="C26" s="33" t="s">
        <v>434</v>
      </c>
      <c r="D26" t="s">
        <v>413</v>
      </c>
    </row>
    <row r="27" spans="1:4" ht="25.5">
      <c r="A27" s="33" t="s">
        <v>414</v>
      </c>
      <c r="B27">
        <f>B28/B29</f>
        <v>19.5</v>
      </c>
      <c r="C27" s="33" t="s">
        <v>434</v>
      </c>
      <c r="D27" t="s">
        <v>302</v>
      </c>
    </row>
    <row r="28" spans="1:4" ht="15.75">
      <c r="A28" s="34" t="s">
        <v>416</v>
      </c>
      <c r="B28">
        <v>15.6</v>
      </c>
      <c r="C28" s="34" t="s">
        <v>435</v>
      </c>
      <c r="D28" s="26" t="s">
        <v>1352</v>
      </c>
    </row>
    <row r="29" spans="1:4" ht="25.5">
      <c r="A29" s="34" t="s">
        <v>417</v>
      </c>
      <c r="B29" s="8">
        <v>0.8</v>
      </c>
      <c r="C29" s="34" t="s">
        <v>519</v>
      </c>
      <c r="D29" t="s">
        <v>81</v>
      </c>
    </row>
    <row r="30" spans="1:3" ht="12.75">
      <c r="A30" s="34"/>
      <c r="B30" s="8"/>
      <c r="C30" s="34"/>
    </row>
    <row r="31" spans="1:3" ht="12.75">
      <c r="A31" s="32" t="s">
        <v>461</v>
      </c>
      <c r="C31" s="33"/>
    </row>
    <row r="32" spans="1:4" ht="15.75">
      <c r="A32" t="s">
        <v>1183</v>
      </c>
      <c r="B32">
        <v>0.92</v>
      </c>
      <c r="C32" s="33" t="s">
        <v>448</v>
      </c>
      <c r="D32" t="s">
        <v>1351</v>
      </c>
    </row>
    <row r="33" spans="1:4" ht="15.75">
      <c r="A33" t="s">
        <v>1184</v>
      </c>
      <c r="B33">
        <v>1.5</v>
      </c>
      <c r="C33" s="33" t="s">
        <v>448</v>
      </c>
      <c r="D33" t="s">
        <v>67</v>
      </c>
    </row>
    <row r="34" spans="1:4" ht="31.5">
      <c r="A34" t="s">
        <v>1185</v>
      </c>
      <c r="B34">
        <v>1.2</v>
      </c>
      <c r="C34" s="33" t="s">
        <v>1186</v>
      </c>
      <c r="D34" t="str">
        <f>D35</f>
        <v>Goodall's Table 10.7, p 194 of "How to Live a Low Carbon Life"</v>
      </c>
    </row>
    <row r="35" spans="1:4" ht="31.5">
      <c r="A35" t="str">
        <f>A34</f>
        <v>Estimate of GHG emissions for milk production (high)</v>
      </c>
      <c r="B35">
        <v>0.425</v>
      </c>
      <c r="C35" s="33" t="s">
        <v>374</v>
      </c>
      <c r="D35" t="s">
        <v>375</v>
      </c>
    </row>
    <row r="36" spans="1:4" ht="15.75">
      <c r="A36" t="s">
        <v>418</v>
      </c>
      <c r="B36" s="6">
        <f>B35/0.154/B38</f>
        <v>2.674166918352965</v>
      </c>
      <c r="C36" s="33" t="s">
        <v>448</v>
      </c>
      <c r="D36" t="s">
        <v>376</v>
      </c>
    </row>
    <row r="37" spans="1:4" ht="12.75">
      <c r="A37" t="s">
        <v>496</v>
      </c>
      <c r="B37" s="9">
        <v>1032</v>
      </c>
      <c r="C37" s="33" t="s">
        <v>393</v>
      </c>
      <c r="D37" s="73" t="s">
        <v>303</v>
      </c>
    </row>
    <row r="38" spans="1:4" ht="12.75">
      <c r="A38" t="s">
        <v>496</v>
      </c>
      <c r="B38" s="48">
        <v>1.032</v>
      </c>
      <c r="C38" s="33" t="s">
        <v>1187</v>
      </c>
      <c r="D38" s="73" t="s">
        <v>442</v>
      </c>
    </row>
    <row r="39" spans="1:4" ht="12.75">
      <c r="A39" t="s">
        <v>497</v>
      </c>
      <c r="B39" s="9">
        <v>8</v>
      </c>
      <c r="C39" s="33" t="s">
        <v>450</v>
      </c>
      <c r="D39" t="s">
        <v>471</v>
      </c>
    </row>
    <row r="40" spans="1:4" ht="12.75">
      <c r="A40" t="s">
        <v>497</v>
      </c>
      <c r="B40" s="60">
        <f>B39/B92</f>
        <v>0.00023658825540411938</v>
      </c>
      <c r="C40" s="33" t="s">
        <v>451</v>
      </c>
      <c r="D40" t="s">
        <v>442</v>
      </c>
    </row>
    <row r="41" spans="1:4" ht="12.75">
      <c r="A41" t="s">
        <v>454</v>
      </c>
      <c r="B41" s="48">
        <f>B40*B37</f>
        <v>0.2441590795770512</v>
      </c>
      <c r="C41" s="33" t="s">
        <v>455</v>
      </c>
      <c r="D41" t="s">
        <v>442</v>
      </c>
    </row>
    <row r="42" spans="1:4" ht="31.5">
      <c r="A42" t="s">
        <v>452</v>
      </c>
      <c r="B42" s="40">
        <f>B32*B41</f>
        <v>0.22462635321088711</v>
      </c>
      <c r="C42" s="33" t="s">
        <v>1182</v>
      </c>
      <c r="D42" t="s">
        <v>442</v>
      </c>
    </row>
    <row r="43" spans="1:4" ht="31.5">
      <c r="A43" t="s">
        <v>453</v>
      </c>
      <c r="B43" s="40">
        <f>B41*B36</f>
        <v>0.6529221334204593</v>
      </c>
      <c r="C43" s="33" t="s">
        <v>1182</v>
      </c>
      <c r="D43" t="s">
        <v>442</v>
      </c>
    </row>
    <row r="44" spans="2:3" ht="12.75">
      <c r="B44" s="40"/>
      <c r="C44" s="33"/>
    </row>
    <row r="45" spans="1:3" ht="12.75">
      <c r="A45" s="10" t="s">
        <v>444</v>
      </c>
      <c r="C45" s="33"/>
    </row>
    <row r="46" spans="1:4" ht="12.75">
      <c r="A46" t="s">
        <v>428</v>
      </c>
      <c r="B46">
        <v>0.4</v>
      </c>
      <c r="C46" s="33" t="s">
        <v>431</v>
      </c>
      <c r="D46" t="s">
        <v>419</v>
      </c>
    </row>
    <row r="47" spans="1:4" ht="12.75">
      <c r="A47" t="s">
        <v>429</v>
      </c>
      <c r="B47">
        <v>3.8</v>
      </c>
      <c r="C47" s="33" t="s">
        <v>431</v>
      </c>
      <c r="D47" t="s">
        <v>436</v>
      </c>
    </row>
    <row r="48" spans="1:4" ht="25.5">
      <c r="A48" s="33" t="s">
        <v>430</v>
      </c>
      <c r="B48" s="5">
        <f>B46*B80</f>
        <v>0.027504164142669086</v>
      </c>
      <c r="C48" s="33" t="s">
        <v>449</v>
      </c>
      <c r="D48" t="s">
        <v>59</v>
      </c>
    </row>
    <row r="49" spans="1:4" ht="25.5">
      <c r="A49" s="33" t="s">
        <v>85</v>
      </c>
      <c r="B49" s="5">
        <f>B47*B67</f>
        <v>0.7373404738937122</v>
      </c>
      <c r="C49" s="33" t="s">
        <v>449</v>
      </c>
      <c r="D49" t="s">
        <v>438</v>
      </c>
    </row>
    <row r="50" spans="1:3" ht="12.75">
      <c r="A50" s="33"/>
      <c r="B50" s="5"/>
      <c r="C50" s="33"/>
    </row>
    <row r="51" spans="1:3" ht="12.75">
      <c r="A51" s="32" t="s">
        <v>469</v>
      </c>
      <c r="B51" s="5"/>
      <c r="C51" s="33"/>
    </row>
    <row r="52" spans="1:4" ht="25.5">
      <c r="A52" s="31" t="s">
        <v>863</v>
      </c>
      <c r="B52" s="9">
        <v>2693</v>
      </c>
      <c r="C52" s="33" t="s">
        <v>297</v>
      </c>
      <c r="D52" s="90" t="s">
        <v>864</v>
      </c>
    </row>
    <row r="53" spans="1:4" ht="25.5">
      <c r="A53" s="31" t="s">
        <v>68</v>
      </c>
      <c r="B53" s="9">
        <v>1877</v>
      </c>
      <c r="C53" s="33" t="s">
        <v>297</v>
      </c>
      <c r="D53" t="s">
        <v>67</v>
      </c>
    </row>
    <row r="54" spans="1:4" ht="38.25">
      <c r="A54" s="33" t="s">
        <v>298</v>
      </c>
      <c r="B54" s="9">
        <v>3774</v>
      </c>
      <c r="C54" s="33" t="s">
        <v>394</v>
      </c>
      <c r="D54" t="s">
        <v>432</v>
      </c>
    </row>
    <row r="55" spans="1:4" ht="25.5">
      <c r="A55" s="33" t="s">
        <v>69</v>
      </c>
      <c r="B55" s="9">
        <v>3770</v>
      </c>
      <c r="C55" s="33" t="s">
        <v>394</v>
      </c>
      <c r="D55" t="s">
        <v>72</v>
      </c>
    </row>
    <row r="56" spans="1:4" ht="25.5">
      <c r="A56" s="33" t="s">
        <v>69</v>
      </c>
      <c r="B56" s="9">
        <v>3800</v>
      </c>
      <c r="C56" s="33" t="s">
        <v>394</v>
      </c>
      <c r="D56" t="s">
        <v>70</v>
      </c>
    </row>
    <row r="57" spans="2:3" ht="12.75">
      <c r="B57" s="81" t="s">
        <v>71</v>
      </c>
      <c r="C57" s="33"/>
    </row>
    <row r="58" spans="1:3" ht="12.75">
      <c r="A58" s="33"/>
      <c r="B58" s="9"/>
      <c r="C58" s="33"/>
    </row>
    <row r="59" spans="1:4" ht="25.5">
      <c r="A59" s="33" t="s">
        <v>294</v>
      </c>
      <c r="B59" s="5">
        <v>0.383</v>
      </c>
      <c r="C59" s="33" t="s">
        <v>446</v>
      </c>
      <c r="D59" t="s">
        <v>447</v>
      </c>
    </row>
    <row r="60" spans="1:4" ht="25.5">
      <c r="A60" s="33" t="s">
        <v>296</v>
      </c>
      <c r="B60" s="5">
        <f>B59*1000/365</f>
        <v>1.0493150684931507</v>
      </c>
      <c r="C60" t="s">
        <v>470</v>
      </c>
      <c r="D60" t="s">
        <v>440</v>
      </c>
    </row>
    <row r="61" spans="1:4" ht="25.5">
      <c r="A61" s="33" t="s">
        <v>295</v>
      </c>
      <c r="B61">
        <v>1.485</v>
      </c>
      <c r="C61" s="33" t="s">
        <v>446</v>
      </c>
      <c r="D61" t="s">
        <v>447</v>
      </c>
    </row>
    <row r="62" spans="1:4" ht="25.5">
      <c r="A62" s="33" t="s">
        <v>299</v>
      </c>
      <c r="B62" s="5">
        <f>B61+B59</f>
        <v>1.868</v>
      </c>
      <c r="C62" s="33" t="s">
        <v>446</v>
      </c>
      <c r="D62" t="s">
        <v>440</v>
      </c>
    </row>
    <row r="63" spans="1:4" ht="25.5">
      <c r="A63" s="33" t="s">
        <v>445</v>
      </c>
      <c r="B63" s="6">
        <f>B62*1000/365</f>
        <v>5.117808219178082</v>
      </c>
      <c r="C63" t="s">
        <v>470</v>
      </c>
      <c r="D63" t="s">
        <v>440</v>
      </c>
    </row>
    <row r="64" spans="1:3" ht="12.75">
      <c r="A64" s="33"/>
      <c r="B64" s="5"/>
      <c r="C64" s="33"/>
    </row>
    <row r="65" spans="1:3" ht="12.75">
      <c r="A65" s="32" t="s">
        <v>420</v>
      </c>
      <c r="C65" s="33"/>
    </row>
    <row r="66" spans="1:4" ht="12.75">
      <c r="A66" s="35" t="s">
        <v>421</v>
      </c>
      <c r="B66" s="28">
        <v>1.54</v>
      </c>
      <c r="C66" s="35" t="s">
        <v>422</v>
      </c>
      <c r="D66" s="29" t="s">
        <v>423</v>
      </c>
    </row>
    <row r="67" spans="1:4" ht="12.75">
      <c r="A67" s="35" t="s">
        <v>421</v>
      </c>
      <c r="B67" s="30">
        <f>B66/(B89*B90)</f>
        <v>0.1940369668141348</v>
      </c>
      <c r="C67" s="35" t="s">
        <v>433</v>
      </c>
      <c r="D67" s="29" t="s">
        <v>439</v>
      </c>
    </row>
    <row r="68" spans="1:4" ht="12.75">
      <c r="A68" s="35"/>
      <c r="B68" s="30"/>
      <c r="C68" s="35"/>
      <c r="D68" s="29"/>
    </row>
    <row r="69" spans="1:3" ht="12.75">
      <c r="A69" s="10" t="s">
        <v>1350</v>
      </c>
      <c r="B69" s="7"/>
      <c r="C69" s="54"/>
    </row>
    <row r="70" spans="1:4" ht="12.75">
      <c r="A70" s="33" t="s">
        <v>46</v>
      </c>
      <c r="B70" s="9">
        <v>43160</v>
      </c>
      <c r="C70" s="33" t="s">
        <v>424</v>
      </c>
      <c r="D70" t="s">
        <v>51</v>
      </c>
    </row>
    <row r="71" spans="1:4" ht="12.75">
      <c r="A71" s="33" t="s">
        <v>47</v>
      </c>
      <c r="B71">
        <v>0.92</v>
      </c>
      <c r="C71" s="33"/>
      <c r="D71" t="s">
        <v>45</v>
      </c>
    </row>
    <row r="72" spans="1:4" ht="12.75">
      <c r="A72" s="33" t="s">
        <v>48</v>
      </c>
      <c r="B72">
        <f>1000*B71</f>
        <v>920</v>
      </c>
      <c r="C72" s="33" t="s">
        <v>393</v>
      </c>
      <c r="D72" t="s">
        <v>441</v>
      </c>
    </row>
    <row r="73" spans="1:4" ht="12.75">
      <c r="A73" s="33" t="s">
        <v>49</v>
      </c>
      <c r="B73" s="6">
        <f>B72/B88</f>
        <v>3.4825782132178227</v>
      </c>
      <c r="C73" s="33" t="s">
        <v>425</v>
      </c>
      <c r="D73" t="s">
        <v>442</v>
      </c>
    </row>
    <row r="74" spans="1:4" ht="12.75">
      <c r="A74" s="33" t="s">
        <v>50</v>
      </c>
      <c r="B74" s="9">
        <f>B70*B73</f>
        <v>150308.07568248123</v>
      </c>
      <c r="C74" s="33" t="s">
        <v>426</v>
      </c>
      <c r="D74" t="s">
        <v>442</v>
      </c>
    </row>
    <row r="75" spans="1:4" ht="12.75">
      <c r="A75" s="33" t="s">
        <v>50</v>
      </c>
      <c r="B75" s="1">
        <f>B74/1000</f>
        <v>150.30807568248122</v>
      </c>
      <c r="C75" s="33" t="s">
        <v>427</v>
      </c>
      <c r="D75" t="s">
        <v>442</v>
      </c>
    </row>
    <row r="76" spans="1:4" ht="12.75">
      <c r="A76" s="33" t="s">
        <v>50</v>
      </c>
      <c r="B76" s="33">
        <v>0.139</v>
      </c>
      <c r="C76" t="s">
        <v>56</v>
      </c>
      <c r="D76" t="s">
        <v>55</v>
      </c>
    </row>
    <row r="77" spans="1:4" ht="12.75">
      <c r="A77" s="33" t="s">
        <v>50</v>
      </c>
      <c r="B77" s="74">
        <f>B76*B93</f>
        <v>146.645</v>
      </c>
      <c r="C77" s="33" t="s">
        <v>427</v>
      </c>
      <c r="D77" t="s">
        <v>57</v>
      </c>
    </row>
    <row r="78" spans="1:4" ht="15.75">
      <c r="A78" s="33" t="s">
        <v>53</v>
      </c>
      <c r="B78">
        <v>22.23</v>
      </c>
      <c r="C78" s="33" t="s">
        <v>54</v>
      </c>
      <c r="D78" t="s">
        <v>55</v>
      </c>
    </row>
    <row r="79" spans="1:4" ht="15.75">
      <c r="A79" s="33" t="s">
        <v>53</v>
      </c>
      <c r="B79" s="1">
        <f>B78/B90</f>
        <v>10.08337037675427</v>
      </c>
      <c r="C79" s="33" t="s">
        <v>58</v>
      </c>
      <c r="D79" t="s">
        <v>442</v>
      </c>
    </row>
    <row r="80" spans="1:4" ht="15.75">
      <c r="A80" s="33" t="s">
        <v>1375</v>
      </c>
      <c r="B80" s="5">
        <f>B79/B77</f>
        <v>0.06876041035667271</v>
      </c>
      <c r="C80" s="33" t="s">
        <v>1377</v>
      </c>
      <c r="D80" t="s">
        <v>442</v>
      </c>
    </row>
    <row r="83" ht="18">
      <c r="A83" s="27" t="s">
        <v>392</v>
      </c>
    </row>
    <row r="84" spans="1:3" ht="12.75">
      <c r="A84" t="s">
        <v>1360</v>
      </c>
      <c r="B84" t="s">
        <v>1361</v>
      </c>
      <c r="C84" t="s">
        <v>1362</v>
      </c>
    </row>
    <row r="85" spans="1:3" ht="12.75">
      <c r="A85" t="s">
        <v>1363</v>
      </c>
      <c r="B85">
        <v>32.1505</v>
      </c>
      <c r="C85" t="s">
        <v>455</v>
      </c>
    </row>
    <row r="86" spans="1:3" ht="12.75">
      <c r="A86" t="s">
        <v>1364</v>
      </c>
      <c r="B86" s="9">
        <v>1000</v>
      </c>
      <c r="C86" t="s">
        <v>451</v>
      </c>
    </row>
    <row r="87" spans="1:3" ht="12.75">
      <c r="A87" t="s">
        <v>1365</v>
      </c>
      <c r="B87" s="9">
        <v>1000</v>
      </c>
      <c r="C87" t="s">
        <v>1364</v>
      </c>
    </row>
    <row r="88" spans="1:3" ht="12.75">
      <c r="A88" t="s">
        <v>1366</v>
      </c>
      <c r="B88">
        <v>264.1721</v>
      </c>
      <c r="C88" t="s">
        <v>451</v>
      </c>
    </row>
    <row r="89" spans="1:3" ht="12.75">
      <c r="A89" t="s">
        <v>1367</v>
      </c>
      <c r="B89">
        <v>3.6</v>
      </c>
      <c r="C89" t="s">
        <v>1368</v>
      </c>
    </row>
    <row r="90" spans="1:3" ht="12.75">
      <c r="A90" t="s">
        <v>487</v>
      </c>
      <c r="B90">
        <v>2.20462</v>
      </c>
      <c r="C90" t="s">
        <v>455</v>
      </c>
    </row>
    <row r="91" spans="1:3" ht="12.75">
      <c r="A91" t="s">
        <v>455</v>
      </c>
      <c r="B91" s="9">
        <v>1000</v>
      </c>
      <c r="C91" t="s">
        <v>1369</v>
      </c>
    </row>
    <row r="92" spans="1:3" ht="12.75">
      <c r="A92" t="s">
        <v>1370</v>
      </c>
      <c r="B92" s="40">
        <v>33814.02</v>
      </c>
      <c r="C92" t="s">
        <v>451</v>
      </c>
    </row>
    <row r="93" spans="1:3" ht="12.75">
      <c r="A93" t="s">
        <v>1367</v>
      </c>
      <c r="B93" s="9">
        <v>1055</v>
      </c>
      <c r="C93" t="s">
        <v>1371</v>
      </c>
    </row>
    <row r="94" spans="1:3" ht="12.75">
      <c r="A94" t="s">
        <v>1373</v>
      </c>
      <c r="B94">
        <v>4.1868</v>
      </c>
      <c r="C94" t="s">
        <v>1372</v>
      </c>
    </row>
    <row r="95" spans="1:3" ht="12.75">
      <c r="A95" t="s">
        <v>516</v>
      </c>
      <c r="B95">
        <f>B94/1000</f>
        <v>0.0041868</v>
      </c>
      <c r="C95" t="s">
        <v>1367</v>
      </c>
    </row>
    <row r="96" spans="1:3" ht="12.75">
      <c r="A96" t="s">
        <v>455</v>
      </c>
      <c r="B96">
        <f>1/B85</f>
        <v>0.03110371533879722</v>
      </c>
      <c r="C96" t="s">
        <v>1204</v>
      </c>
    </row>
    <row r="98" ht="12.75">
      <c r="A98" s="10" t="s">
        <v>1353</v>
      </c>
    </row>
    <row r="99" spans="1:4" ht="12.75">
      <c r="A99" t="s">
        <v>1354</v>
      </c>
      <c r="B99">
        <v>35</v>
      </c>
      <c r="C99" t="s">
        <v>1355</v>
      </c>
      <c r="D99" t="s">
        <v>1379</v>
      </c>
    </row>
    <row r="100" spans="1:4" ht="12.75">
      <c r="A100" t="s">
        <v>1356</v>
      </c>
      <c r="B100" s="9">
        <f>'Food Tables'!F8</f>
        <v>1835.2941176470588</v>
      </c>
      <c r="C100" t="s">
        <v>1357</v>
      </c>
      <c r="D100" t="s">
        <v>1380</v>
      </c>
    </row>
    <row r="101" spans="1:4" ht="12.75">
      <c r="A101" t="s">
        <v>1359</v>
      </c>
      <c r="B101" s="9">
        <f>B100*B99</f>
        <v>64235.294117647056</v>
      </c>
      <c r="C101" t="s">
        <v>1358</v>
      </c>
      <c r="D101" t="s">
        <v>442</v>
      </c>
    </row>
    <row r="102" spans="1:4" ht="12.75">
      <c r="A102" t="str">
        <f>A101</f>
        <v>Energy input to produce 1 kg of beef</v>
      </c>
      <c r="B102" s="3">
        <f>B101*B95</f>
        <v>268.9403294117647</v>
      </c>
      <c r="C102" t="s">
        <v>1374</v>
      </c>
      <c r="D102" t="s">
        <v>442</v>
      </c>
    </row>
    <row r="103" spans="1:4" ht="15.75">
      <c r="A103" t="s">
        <v>1376</v>
      </c>
      <c r="B103" s="3">
        <f>B102*B80</f>
        <v>18.49244741181168</v>
      </c>
      <c r="C103" s="33" t="s">
        <v>1378</v>
      </c>
      <c r="D103" t="s">
        <v>442</v>
      </c>
    </row>
    <row r="104" ht="12.75">
      <c r="B104" s="81" t="s">
        <v>1381</v>
      </c>
    </row>
  </sheetData>
  <hyperlinks>
    <hyperlink ref="D11" r:id="rId1" display="http://www.transportation.anl.gov/pdfs/TA/273.pdf"/>
    <hyperlink ref="D52" r:id="rId2" display="http://www.cdc.gov/nchs/pressroom/data/MNH_1207.htm"/>
  </hyperlinks>
  <printOptions/>
  <pageMargins left="0.75" right="0.75" top="1" bottom="1" header="0.5" footer="0.5"/>
  <pageSetup horizontalDpi="1200" verticalDpi="1200" orientation="portrait" r:id="rId5"/>
  <legacyDrawing r:id="rId4"/>
</worksheet>
</file>

<file path=xl/worksheets/sheet2.xml><?xml version="1.0" encoding="utf-8"?>
<worksheet xmlns="http://schemas.openxmlformats.org/spreadsheetml/2006/main" xmlns:r="http://schemas.openxmlformats.org/officeDocument/2006/relationships">
  <sheetPr codeName="Sheet4"/>
  <dimension ref="A1:F617"/>
  <sheetViews>
    <sheetView workbookViewId="0" topLeftCell="A133">
      <selection activeCell="E15" sqref="E15"/>
    </sheetView>
  </sheetViews>
  <sheetFormatPr defaultColWidth="9.140625" defaultRowHeight="12.75"/>
  <cols>
    <col min="1" max="2" width="9.140625" style="63" customWidth="1"/>
    <col min="3" max="3" width="12.28125" style="63" customWidth="1"/>
    <col min="4" max="4" width="11.57421875" style="63" bestFit="1" customWidth="1"/>
    <col min="5" max="5" width="19.28125" style="63" bestFit="1" customWidth="1"/>
    <col min="6" max="6" width="110.140625" style="63" customWidth="1"/>
    <col min="7" max="16384" width="9.140625" style="63" customWidth="1"/>
  </cols>
  <sheetData>
    <row r="1" ht="18">
      <c r="A1" s="27" t="s">
        <v>682</v>
      </c>
    </row>
    <row r="2" ht="12.75">
      <c r="A2" t="s">
        <v>681</v>
      </c>
    </row>
    <row r="3" ht="12.75">
      <c r="A3" s="56" t="s">
        <v>680</v>
      </c>
    </row>
    <row r="4" ht="12.75">
      <c r="A4" s="56"/>
    </row>
    <row r="5" ht="12.75">
      <c r="A5" t="s">
        <v>683</v>
      </c>
    </row>
    <row r="7" spans="1:6" ht="38.25">
      <c r="A7" s="66" t="s">
        <v>528</v>
      </c>
      <c r="B7" s="66" t="s">
        <v>530</v>
      </c>
      <c r="C7" s="66" t="s">
        <v>529</v>
      </c>
      <c r="D7" s="66" t="s">
        <v>525</v>
      </c>
      <c r="E7" s="66" t="s">
        <v>526</v>
      </c>
      <c r="F7" s="66" t="s">
        <v>527</v>
      </c>
    </row>
    <row r="8" spans="1:6" ht="12.75">
      <c r="A8" s="63" t="s">
        <v>523</v>
      </c>
      <c r="B8" s="67">
        <v>8.5</v>
      </c>
      <c r="C8" s="64" t="s">
        <v>523</v>
      </c>
      <c r="D8" s="68">
        <v>8.5</v>
      </c>
      <c r="E8" s="63" t="s">
        <v>1123</v>
      </c>
      <c r="F8" s="63" t="s">
        <v>521</v>
      </c>
    </row>
    <row r="9" spans="1:6" ht="12.75">
      <c r="A9" s="63" t="s">
        <v>524</v>
      </c>
      <c r="B9" s="67">
        <v>4</v>
      </c>
      <c r="C9" s="64" t="s">
        <v>524</v>
      </c>
      <c r="D9" s="68">
        <v>4</v>
      </c>
      <c r="E9" s="63" t="s">
        <v>1123</v>
      </c>
      <c r="F9" s="63" t="s">
        <v>522</v>
      </c>
    </row>
    <row r="10" spans="2:6" ht="12.75">
      <c r="B10" s="67"/>
      <c r="C10" s="65" t="s">
        <v>533</v>
      </c>
      <c r="D10" s="68">
        <v>8</v>
      </c>
      <c r="E10" s="63" t="s">
        <v>1123</v>
      </c>
      <c r="F10" s="63" t="s">
        <v>1142</v>
      </c>
    </row>
    <row r="11" spans="1:6" ht="12.75">
      <c r="A11" s="64" t="s">
        <v>687</v>
      </c>
      <c r="B11" s="67">
        <v>6</v>
      </c>
      <c r="C11" s="65" t="s">
        <v>687</v>
      </c>
      <c r="D11" s="68">
        <v>6</v>
      </c>
      <c r="E11" s="63" t="s">
        <v>1123</v>
      </c>
      <c r="F11" s="63" t="s">
        <v>1143</v>
      </c>
    </row>
    <row r="12" spans="1:6" ht="12.75">
      <c r="A12" s="64" t="s">
        <v>688</v>
      </c>
      <c r="B12" s="67">
        <v>8</v>
      </c>
      <c r="C12" s="65" t="s">
        <v>688</v>
      </c>
      <c r="D12" s="68">
        <v>8</v>
      </c>
      <c r="E12" s="63" t="s">
        <v>1123</v>
      </c>
      <c r="F12" s="63" t="s">
        <v>1144</v>
      </c>
    </row>
    <row r="13" spans="1:6" ht="12.75">
      <c r="A13" s="64" t="s">
        <v>689</v>
      </c>
      <c r="B13" s="67">
        <v>10</v>
      </c>
      <c r="C13" s="65" t="s">
        <v>689</v>
      </c>
      <c r="D13" s="68">
        <v>10</v>
      </c>
      <c r="E13" s="63" t="s">
        <v>1123</v>
      </c>
      <c r="F13" s="63" t="s">
        <v>665</v>
      </c>
    </row>
    <row r="14" spans="1:6" ht="12.75">
      <c r="A14" s="64" t="s">
        <v>690</v>
      </c>
      <c r="B14" s="67">
        <v>12</v>
      </c>
      <c r="C14" s="65" t="s">
        <v>690</v>
      </c>
      <c r="D14" s="68">
        <v>12</v>
      </c>
      <c r="E14" s="63" t="s">
        <v>1123</v>
      </c>
      <c r="F14" s="63" t="s">
        <v>1145</v>
      </c>
    </row>
    <row r="15" spans="1:6" ht="12.75">
      <c r="A15" s="64" t="s">
        <v>691</v>
      </c>
      <c r="B15" s="67">
        <v>16</v>
      </c>
      <c r="C15" s="65" t="s">
        <v>691</v>
      </c>
      <c r="D15" s="68">
        <v>16</v>
      </c>
      <c r="E15" s="63" t="s">
        <v>1123</v>
      </c>
      <c r="F15" s="63" t="s">
        <v>1146</v>
      </c>
    </row>
    <row r="16" spans="1:6" ht="12.75">
      <c r="A16" s="64" t="s">
        <v>692</v>
      </c>
      <c r="B16" s="67">
        <v>5</v>
      </c>
      <c r="C16" s="65" t="s">
        <v>692</v>
      </c>
      <c r="D16" s="68">
        <v>5</v>
      </c>
      <c r="E16" s="63" t="s">
        <v>1123</v>
      </c>
      <c r="F16" s="63" t="s">
        <v>1147</v>
      </c>
    </row>
    <row r="17" spans="1:6" ht="12.75">
      <c r="A17" s="64" t="s">
        <v>693</v>
      </c>
      <c r="B17" s="67">
        <v>5</v>
      </c>
      <c r="C17" s="65" t="s">
        <v>693</v>
      </c>
      <c r="D17" s="68">
        <v>7</v>
      </c>
      <c r="E17" s="63" t="s">
        <v>1124</v>
      </c>
      <c r="F17" s="63" t="s">
        <v>1148</v>
      </c>
    </row>
    <row r="18" spans="1:6" ht="12.75">
      <c r="A18" s="64" t="s">
        <v>694</v>
      </c>
      <c r="B18" s="67">
        <v>3</v>
      </c>
      <c r="C18" s="65" t="s">
        <v>694</v>
      </c>
      <c r="D18" s="68">
        <v>3</v>
      </c>
      <c r="E18" s="63" t="s">
        <v>1124</v>
      </c>
      <c r="F18" s="63" t="s">
        <v>666</v>
      </c>
    </row>
    <row r="19" spans="1:6" ht="12.75">
      <c r="A19" s="64" t="s">
        <v>695</v>
      </c>
      <c r="B19" s="67">
        <v>5.5</v>
      </c>
      <c r="C19" s="65" t="s">
        <v>695</v>
      </c>
      <c r="D19" s="68">
        <v>5.5</v>
      </c>
      <c r="E19" s="63" t="s">
        <v>1124</v>
      </c>
      <c r="F19" s="63" t="s">
        <v>667</v>
      </c>
    </row>
    <row r="20" spans="1:6" ht="12.75">
      <c r="A20" s="64" t="s">
        <v>696</v>
      </c>
      <c r="B20" s="67">
        <v>7</v>
      </c>
      <c r="C20" s="65" t="s">
        <v>696</v>
      </c>
      <c r="D20" s="68">
        <v>7</v>
      </c>
      <c r="E20" s="63" t="s">
        <v>1124</v>
      </c>
      <c r="F20" s="63" t="s">
        <v>668</v>
      </c>
    </row>
    <row r="21" spans="1:6" ht="12.75">
      <c r="A21" s="64" t="s">
        <v>697</v>
      </c>
      <c r="B21" s="67">
        <v>10.5</v>
      </c>
      <c r="C21" s="65" t="s">
        <v>697</v>
      </c>
      <c r="D21" s="68">
        <v>10.5</v>
      </c>
      <c r="E21" s="63" t="s">
        <v>1124</v>
      </c>
      <c r="F21" s="63" t="s">
        <v>669</v>
      </c>
    </row>
    <row r="22" spans="1:6" ht="12.75">
      <c r="A22" s="64" t="s">
        <v>698</v>
      </c>
      <c r="B22" s="67">
        <v>12.5</v>
      </c>
      <c r="C22" s="65" t="s">
        <v>698</v>
      </c>
      <c r="D22" s="68">
        <v>12.5</v>
      </c>
      <c r="E22" s="63" t="s">
        <v>1124</v>
      </c>
      <c r="F22" s="63" t="s">
        <v>670</v>
      </c>
    </row>
    <row r="23" spans="1:6" ht="12.75">
      <c r="A23" s="64" t="s">
        <v>699</v>
      </c>
      <c r="B23" s="67">
        <v>8</v>
      </c>
      <c r="C23" s="65" t="s">
        <v>699</v>
      </c>
      <c r="D23" s="68">
        <v>8</v>
      </c>
      <c r="E23" s="63" t="s">
        <v>1124</v>
      </c>
      <c r="F23" s="63" t="s">
        <v>1149</v>
      </c>
    </row>
    <row r="24" spans="1:6" ht="12.75">
      <c r="A24" s="64" t="s">
        <v>700</v>
      </c>
      <c r="B24" s="67">
        <v>4.5</v>
      </c>
      <c r="C24" s="65" t="s">
        <v>700</v>
      </c>
      <c r="D24" s="68">
        <v>3.5</v>
      </c>
      <c r="E24" s="63" t="s">
        <v>1124</v>
      </c>
      <c r="F24" s="63" t="s">
        <v>1150</v>
      </c>
    </row>
    <row r="25" spans="1:6" ht="12.75">
      <c r="A25" s="64" t="s">
        <v>701</v>
      </c>
      <c r="B25" s="67">
        <v>8</v>
      </c>
      <c r="C25" s="65" t="s">
        <v>701</v>
      </c>
      <c r="D25" s="68">
        <v>8</v>
      </c>
      <c r="E25" s="63" t="s">
        <v>1124</v>
      </c>
      <c r="F25" s="63" t="s">
        <v>1151</v>
      </c>
    </row>
    <row r="26" spans="1:6" ht="12.75">
      <c r="A26" s="64" t="s">
        <v>702</v>
      </c>
      <c r="B26" s="67">
        <v>6</v>
      </c>
      <c r="C26" s="65" t="s">
        <v>702</v>
      </c>
      <c r="D26" s="68">
        <v>6</v>
      </c>
      <c r="E26" s="63" t="s">
        <v>1124</v>
      </c>
      <c r="F26" s="63" t="s">
        <v>1152</v>
      </c>
    </row>
    <row r="27" spans="1:6" ht="12.75">
      <c r="A27" s="64" t="s">
        <v>703</v>
      </c>
      <c r="B27" s="67">
        <v>5.5</v>
      </c>
      <c r="C27" s="65" t="s">
        <v>703</v>
      </c>
      <c r="D27" s="68">
        <v>5.5</v>
      </c>
      <c r="E27" s="63" t="s">
        <v>1124</v>
      </c>
      <c r="F27" s="63" t="s">
        <v>1153</v>
      </c>
    </row>
    <row r="28" spans="1:6" ht="12.75">
      <c r="A28" s="64" t="s">
        <v>704</v>
      </c>
      <c r="B28" s="67">
        <v>6</v>
      </c>
      <c r="C28" s="65" t="s">
        <v>704</v>
      </c>
      <c r="D28" s="68">
        <v>9</v>
      </c>
      <c r="E28" s="63" t="s">
        <v>1124</v>
      </c>
      <c r="F28" s="63" t="s">
        <v>1154</v>
      </c>
    </row>
    <row r="29" spans="1:6" ht="12.75">
      <c r="A29" s="64" t="s">
        <v>705</v>
      </c>
      <c r="B29" s="67">
        <v>9.5</v>
      </c>
      <c r="C29" s="65" t="s">
        <v>705</v>
      </c>
      <c r="D29" s="68">
        <v>7</v>
      </c>
      <c r="E29" s="63" t="s">
        <v>1124</v>
      </c>
      <c r="F29" s="63" t="s">
        <v>1155</v>
      </c>
    </row>
    <row r="30" spans="1:6" ht="12.75">
      <c r="A30" s="64" t="s">
        <v>706</v>
      </c>
      <c r="B30" s="67">
        <v>3.5</v>
      </c>
      <c r="C30" s="65" t="s">
        <v>706</v>
      </c>
      <c r="D30" s="68">
        <v>3.5</v>
      </c>
      <c r="E30" s="63" t="s">
        <v>1124</v>
      </c>
      <c r="F30" s="63" t="s">
        <v>1156</v>
      </c>
    </row>
    <row r="31" spans="1:6" ht="12.75">
      <c r="A31" s="64" t="s">
        <v>707</v>
      </c>
      <c r="B31" s="67">
        <v>7</v>
      </c>
      <c r="C31" s="65" t="s">
        <v>707</v>
      </c>
      <c r="D31" s="68">
        <v>7</v>
      </c>
      <c r="E31" s="63" t="s">
        <v>1124</v>
      </c>
      <c r="F31" s="63" t="s">
        <v>671</v>
      </c>
    </row>
    <row r="32" spans="1:6" ht="12.75">
      <c r="A32" s="64" t="s">
        <v>708</v>
      </c>
      <c r="B32" s="67">
        <v>8.5</v>
      </c>
      <c r="C32" s="65" t="s">
        <v>708</v>
      </c>
      <c r="D32" s="68">
        <v>8.5</v>
      </c>
      <c r="E32" s="63" t="s">
        <v>1124</v>
      </c>
      <c r="F32" s="63" t="s">
        <v>672</v>
      </c>
    </row>
    <row r="33" spans="1:6" ht="12.75">
      <c r="A33" s="64" t="s">
        <v>709</v>
      </c>
      <c r="B33" s="67">
        <v>12</v>
      </c>
      <c r="C33" s="65" t="s">
        <v>709</v>
      </c>
      <c r="D33" s="68">
        <v>12</v>
      </c>
      <c r="E33" s="63" t="s">
        <v>1124</v>
      </c>
      <c r="F33" s="63" t="s">
        <v>673</v>
      </c>
    </row>
    <row r="34" spans="1:6" ht="12.75">
      <c r="A34" s="64" t="s">
        <v>710</v>
      </c>
      <c r="B34" s="67">
        <v>9.5</v>
      </c>
      <c r="C34" s="65" t="s">
        <v>710</v>
      </c>
      <c r="D34" s="68">
        <v>7</v>
      </c>
      <c r="E34" s="63" t="s">
        <v>1124</v>
      </c>
      <c r="F34" s="63" t="s">
        <v>1157</v>
      </c>
    </row>
    <row r="35" spans="1:6" ht="12.75">
      <c r="A35" s="64" t="s">
        <v>711</v>
      </c>
      <c r="B35" s="67">
        <v>6</v>
      </c>
      <c r="C35" s="65" t="s">
        <v>711</v>
      </c>
      <c r="D35" s="68">
        <v>6</v>
      </c>
      <c r="E35" s="63" t="s">
        <v>1124</v>
      </c>
      <c r="F35" s="63" t="s">
        <v>1158</v>
      </c>
    </row>
    <row r="36" spans="1:6" ht="12.75">
      <c r="A36" s="64" t="s">
        <v>712</v>
      </c>
      <c r="B36" s="67">
        <v>4</v>
      </c>
      <c r="C36" s="65" t="s">
        <v>712</v>
      </c>
      <c r="D36" s="68">
        <v>2.5</v>
      </c>
      <c r="E36" s="63" t="s">
        <v>1124</v>
      </c>
      <c r="F36" s="63" t="s">
        <v>1159</v>
      </c>
    </row>
    <row r="37" spans="1:6" ht="12.75">
      <c r="A37" s="64"/>
      <c r="B37" s="67"/>
      <c r="C37" s="65" t="s">
        <v>534</v>
      </c>
      <c r="D37" s="68">
        <v>2.5</v>
      </c>
      <c r="E37" s="63" t="s">
        <v>1124</v>
      </c>
      <c r="F37" s="63" t="s">
        <v>1160</v>
      </c>
    </row>
    <row r="38" spans="1:6" ht="12.75">
      <c r="A38" s="64" t="s">
        <v>713</v>
      </c>
      <c r="B38" s="67">
        <v>6</v>
      </c>
      <c r="C38" s="65" t="s">
        <v>713</v>
      </c>
      <c r="D38" s="68">
        <v>6</v>
      </c>
      <c r="E38" s="63" t="s">
        <v>1124</v>
      </c>
      <c r="F38" s="63" t="s">
        <v>1161</v>
      </c>
    </row>
    <row r="39" spans="1:6" ht="12.75">
      <c r="A39" s="64" t="s">
        <v>714</v>
      </c>
      <c r="B39" s="67">
        <v>4</v>
      </c>
      <c r="C39" s="65" t="s">
        <v>714</v>
      </c>
      <c r="D39" s="68">
        <v>4</v>
      </c>
      <c r="E39" s="63" t="s">
        <v>1124</v>
      </c>
      <c r="F39" s="63" t="s">
        <v>1162</v>
      </c>
    </row>
    <row r="40" spans="1:6" ht="12.75">
      <c r="A40" s="64" t="s">
        <v>715</v>
      </c>
      <c r="B40" s="67">
        <v>3</v>
      </c>
      <c r="C40" s="65" t="s">
        <v>715</v>
      </c>
      <c r="D40" s="68">
        <v>3</v>
      </c>
      <c r="E40" s="63" t="s">
        <v>1124</v>
      </c>
      <c r="F40" s="63" t="s">
        <v>1163</v>
      </c>
    </row>
    <row r="41" spans="1:6" ht="12.75">
      <c r="A41" s="64" t="s">
        <v>716</v>
      </c>
      <c r="B41" s="67">
        <v>1</v>
      </c>
      <c r="C41" s="65" t="s">
        <v>716</v>
      </c>
      <c r="D41" s="68">
        <v>1</v>
      </c>
      <c r="E41" s="63" t="s">
        <v>1124</v>
      </c>
      <c r="F41" s="63" t="s">
        <v>1164</v>
      </c>
    </row>
    <row r="42" spans="1:6" ht="12.75">
      <c r="A42" s="64" t="s">
        <v>717</v>
      </c>
      <c r="B42" s="67">
        <v>6</v>
      </c>
      <c r="C42" s="65" t="s">
        <v>717</v>
      </c>
      <c r="D42" s="68">
        <v>4.8</v>
      </c>
      <c r="E42" s="63" t="s">
        <v>1125</v>
      </c>
      <c r="F42" s="63" t="s">
        <v>1165</v>
      </c>
    </row>
    <row r="43" spans="1:6" ht="12.75">
      <c r="A43" s="64" t="s">
        <v>718</v>
      </c>
      <c r="B43" s="67">
        <v>6</v>
      </c>
      <c r="C43" s="65" t="s">
        <v>718</v>
      </c>
      <c r="D43" s="68">
        <v>6.5</v>
      </c>
      <c r="E43" s="63" t="s">
        <v>1125</v>
      </c>
      <c r="F43" s="63" t="s">
        <v>1166</v>
      </c>
    </row>
    <row r="44" spans="1:6" ht="12.75">
      <c r="A44" s="64"/>
      <c r="B44" s="67"/>
      <c r="C44" s="65" t="s">
        <v>535</v>
      </c>
      <c r="D44" s="68">
        <v>8.5</v>
      </c>
      <c r="E44" s="63" t="s">
        <v>1125</v>
      </c>
      <c r="F44" s="63" t="s">
        <v>1167</v>
      </c>
    </row>
    <row r="45" spans="1:6" ht="12.75">
      <c r="A45" s="64"/>
      <c r="B45" s="67"/>
      <c r="C45" s="65" t="s">
        <v>536</v>
      </c>
      <c r="D45" s="68">
        <v>10</v>
      </c>
      <c r="E45" s="63" t="s">
        <v>1125</v>
      </c>
      <c r="F45" s="63" t="s">
        <v>1168</v>
      </c>
    </row>
    <row r="46" spans="1:6" ht="12.75">
      <c r="A46" s="64" t="s">
        <v>719</v>
      </c>
      <c r="B46" s="67">
        <v>5</v>
      </c>
      <c r="C46" s="65" t="s">
        <v>719</v>
      </c>
      <c r="D46" s="68">
        <v>5</v>
      </c>
      <c r="E46" s="63" t="s">
        <v>1125</v>
      </c>
      <c r="F46" s="63" t="s">
        <v>1169</v>
      </c>
    </row>
    <row r="47" spans="1:6" ht="12.75">
      <c r="A47" s="64" t="s">
        <v>720</v>
      </c>
      <c r="B47" s="67">
        <v>7</v>
      </c>
      <c r="C47" s="65" t="s">
        <v>720</v>
      </c>
      <c r="D47" s="68">
        <v>7</v>
      </c>
      <c r="E47" s="63" t="s">
        <v>1125</v>
      </c>
      <c r="F47" s="63" t="s">
        <v>1170</v>
      </c>
    </row>
    <row r="48" spans="1:6" ht="12.75">
      <c r="A48" s="64" t="s">
        <v>721</v>
      </c>
      <c r="B48" s="67">
        <v>4.5</v>
      </c>
      <c r="C48" s="65" t="s">
        <v>721</v>
      </c>
      <c r="D48" s="68">
        <v>4.5</v>
      </c>
      <c r="E48" s="63" t="s">
        <v>1125</v>
      </c>
      <c r="F48" s="63" t="s">
        <v>1171</v>
      </c>
    </row>
    <row r="49" spans="1:6" ht="12.75">
      <c r="A49" s="64" t="s">
        <v>722</v>
      </c>
      <c r="B49" s="67">
        <v>5.5</v>
      </c>
      <c r="C49" s="65" t="s">
        <v>722</v>
      </c>
      <c r="D49" s="68">
        <v>5.5</v>
      </c>
      <c r="E49" s="63" t="s">
        <v>1125</v>
      </c>
      <c r="F49" s="63" t="s">
        <v>1172</v>
      </c>
    </row>
    <row r="50" spans="1:6" ht="12.75">
      <c r="A50" s="64"/>
      <c r="B50" s="67"/>
      <c r="C50" s="65" t="s">
        <v>537</v>
      </c>
      <c r="D50" s="68">
        <v>4.5</v>
      </c>
      <c r="E50" s="63" t="s">
        <v>1125</v>
      </c>
      <c r="F50" s="63" t="s">
        <v>1173</v>
      </c>
    </row>
    <row r="51" spans="1:6" ht="12.75">
      <c r="A51" s="64" t="s">
        <v>723</v>
      </c>
      <c r="B51" s="67">
        <v>3</v>
      </c>
      <c r="C51" s="65" t="s">
        <v>723</v>
      </c>
      <c r="D51" s="68">
        <v>3</v>
      </c>
      <c r="E51" s="63" t="s">
        <v>1125</v>
      </c>
      <c r="F51" s="63" t="s">
        <v>1174</v>
      </c>
    </row>
    <row r="52" spans="1:6" ht="12.75">
      <c r="A52" s="64"/>
      <c r="B52" s="67"/>
      <c r="C52" s="65" t="s">
        <v>538</v>
      </c>
      <c r="D52" s="68">
        <v>5.5</v>
      </c>
      <c r="E52" s="63" t="s">
        <v>1125</v>
      </c>
      <c r="F52" s="63" t="s">
        <v>1175</v>
      </c>
    </row>
    <row r="53" spans="1:6" ht="12.75">
      <c r="A53" s="64" t="s">
        <v>724</v>
      </c>
      <c r="B53" s="67">
        <v>4</v>
      </c>
      <c r="C53" s="65" t="s">
        <v>724</v>
      </c>
      <c r="D53" s="68">
        <v>3</v>
      </c>
      <c r="E53" s="63" t="s">
        <v>1126</v>
      </c>
      <c r="F53" s="63" t="s">
        <v>1176</v>
      </c>
    </row>
    <row r="54" spans="1:6" ht="12.75">
      <c r="A54" s="64" t="s">
        <v>725</v>
      </c>
      <c r="B54" s="67">
        <v>4</v>
      </c>
      <c r="C54" s="65" t="s">
        <v>725</v>
      </c>
      <c r="D54" s="68">
        <v>4</v>
      </c>
      <c r="E54" s="63" t="s">
        <v>1126</v>
      </c>
      <c r="F54" s="63" t="s">
        <v>1177</v>
      </c>
    </row>
    <row r="55" spans="1:6" ht="12.75">
      <c r="A55" s="64" t="s">
        <v>726</v>
      </c>
      <c r="B55" s="67">
        <v>5</v>
      </c>
      <c r="C55" s="64" t="s">
        <v>726</v>
      </c>
      <c r="D55" s="68">
        <v>4</v>
      </c>
      <c r="E55" s="63" t="s">
        <v>1126</v>
      </c>
      <c r="F55" s="63" t="s">
        <v>1178</v>
      </c>
    </row>
    <row r="56" spans="1:6" ht="12.75">
      <c r="A56" s="64" t="s">
        <v>727</v>
      </c>
      <c r="B56" s="67">
        <v>2.5</v>
      </c>
      <c r="C56" s="64" t="s">
        <v>727</v>
      </c>
      <c r="D56" s="68">
        <v>2.5</v>
      </c>
      <c r="E56" s="63" t="s">
        <v>1126</v>
      </c>
      <c r="F56" s="63" t="s">
        <v>1179</v>
      </c>
    </row>
    <row r="57" spans="1:6" ht="12.75">
      <c r="A57" s="64" t="s">
        <v>728</v>
      </c>
      <c r="B57" s="67">
        <v>3.5</v>
      </c>
      <c r="C57" s="64" t="s">
        <v>728</v>
      </c>
      <c r="D57" s="68">
        <v>3.5</v>
      </c>
      <c r="E57" s="63" t="s">
        <v>1126</v>
      </c>
      <c r="F57" s="63" t="s">
        <v>1180</v>
      </c>
    </row>
    <row r="58" spans="1:6" ht="12.75">
      <c r="A58" s="64" t="s">
        <v>729</v>
      </c>
      <c r="B58" s="67">
        <v>6</v>
      </c>
      <c r="C58" s="64" t="s">
        <v>729</v>
      </c>
      <c r="D58" s="68">
        <v>6</v>
      </c>
      <c r="E58" s="63" t="s">
        <v>1126</v>
      </c>
      <c r="F58" s="63" t="s">
        <v>1181</v>
      </c>
    </row>
    <row r="59" spans="1:6" ht="12.75">
      <c r="A59" s="64" t="s">
        <v>730</v>
      </c>
      <c r="B59" s="67">
        <v>2</v>
      </c>
      <c r="C59" s="64" t="s">
        <v>730</v>
      </c>
      <c r="D59" s="68">
        <v>2</v>
      </c>
      <c r="E59" s="63" t="s">
        <v>1126</v>
      </c>
      <c r="F59" s="63" t="s">
        <v>1189</v>
      </c>
    </row>
    <row r="60" spans="1:6" ht="12.75">
      <c r="A60" s="64" t="s">
        <v>731</v>
      </c>
      <c r="B60" s="67">
        <v>2.5</v>
      </c>
      <c r="C60" s="64" t="s">
        <v>731</v>
      </c>
      <c r="D60" s="68">
        <v>2.5</v>
      </c>
      <c r="E60" s="63" t="s">
        <v>1126</v>
      </c>
      <c r="F60" s="63" t="s">
        <v>1190</v>
      </c>
    </row>
    <row r="61" spans="1:6" ht="12.75">
      <c r="A61" s="64" t="s">
        <v>732</v>
      </c>
      <c r="B61" s="67">
        <v>6</v>
      </c>
      <c r="C61" s="64" t="s">
        <v>732</v>
      </c>
      <c r="D61" s="68">
        <v>6</v>
      </c>
      <c r="E61" s="63" t="s">
        <v>1126</v>
      </c>
      <c r="F61" s="63" t="s">
        <v>1191</v>
      </c>
    </row>
    <row r="62" spans="1:6" ht="12.75">
      <c r="A62" s="64" t="s">
        <v>733</v>
      </c>
      <c r="B62" s="67">
        <v>2.5</v>
      </c>
      <c r="C62" s="64" t="s">
        <v>733</v>
      </c>
      <c r="D62" s="68">
        <v>2.5</v>
      </c>
      <c r="E62" s="63" t="s">
        <v>1126</v>
      </c>
      <c r="F62" s="63" t="s">
        <v>1192</v>
      </c>
    </row>
    <row r="63" spans="1:6" ht="12.75">
      <c r="A63" s="64" t="s">
        <v>734</v>
      </c>
      <c r="B63" s="67">
        <v>5</v>
      </c>
      <c r="C63" s="64" t="s">
        <v>734</v>
      </c>
      <c r="D63" s="68">
        <v>5</v>
      </c>
      <c r="E63" s="63" t="s">
        <v>1126</v>
      </c>
      <c r="F63" s="63" t="s">
        <v>1193</v>
      </c>
    </row>
    <row r="64" spans="1:6" ht="12.75">
      <c r="A64" s="64" t="s">
        <v>735</v>
      </c>
      <c r="B64" s="67">
        <v>6</v>
      </c>
      <c r="C64" s="64" t="s">
        <v>735</v>
      </c>
      <c r="D64" s="68">
        <v>6</v>
      </c>
      <c r="E64" s="63" t="s">
        <v>1126</v>
      </c>
      <c r="F64" s="63" t="s">
        <v>1194</v>
      </c>
    </row>
    <row r="65" spans="1:6" ht="12.75">
      <c r="A65" s="64" t="s">
        <v>736</v>
      </c>
      <c r="B65" s="67">
        <v>5</v>
      </c>
      <c r="C65" s="64" t="s">
        <v>736</v>
      </c>
      <c r="D65" s="68">
        <v>5</v>
      </c>
      <c r="E65" s="63" t="s">
        <v>1126</v>
      </c>
      <c r="F65" s="63" t="s">
        <v>1195</v>
      </c>
    </row>
    <row r="66" spans="1:6" ht="12.75">
      <c r="A66" s="64" t="s">
        <v>737</v>
      </c>
      <c r="B66" s="67">
        <v>2.5</v>
      </c>
      <c r="C66" s="64" t="s">
        <v>737</v>
      </c>
      <c r="D66" s="68">
        <v>2.5</v>
      </c>
      <c r="E66" s="63" t="s">
        <v>1126</v>
      </c>
      <c r="F66" s="63" t="s">
        <v>1196</v>
      </c>
    </row>
    <row r="67" spans="1:6" ht="12.75">
      <c r="A67" s="64" t="s">
        <v>738</v>
      </c>
      <c r="B67" s="67">
        <v>2.5</v>
      </c>
      <c r="C67" s="64" t="s">
        <v>738</v>
      </c>
      <c r="D67" s="68">
        <v>3.3</v>
      </c>
      <c r="E67" s="63" t="s">
        <v>1127</v>
      </c>
      <c r="F67" s="63" t="s">
        <v>1197</v>
      </c>
    </row>
    <row r="68" spans="1:6" ht="12.75">
      <c r="A68" s="64" t="s">
        <v>739</v>
      </c>
      <c r="B68" s="67">
        <v>4.5</v>
      </c>
      <c r="C68" s="64" t="s">
        <v>739</v>
      </c>
      <c r="D68" s="68">
        <v>3</v>
      </c>
      <c r="E68" s="63" t="s">
        <v>1127</v>
      </c>
      <c r="F68" s="63" t="s">
        <v>674</v>
      </c>
    </row>
    <row r="69" spans="1:6" ht="12.75">
      <c r="A69" s="64"/>
      <c r="B69" s="67"/>
      <c r="C69" s="64" t="s">
        <v>539</v>
      </c>
      <c r="D69" s="68">
        <v>3.5</v>
      </c>
      <c r="E69" s="63" t="s">
        <v>1127</v>
      </c>
      <c r="F69" s="63" t="s">
        <v>1198</v>
      </c>
    </row>
    <row r="70" spans="1:6" ht="12.75">
      <c r="A70" s="64"/>
      <c r="B70" s="67"/>
      <c r="C70" s="64" t="s">
        <v>540</v>
      </c>
      <c r="D70" s="68">
        <v>2.5</v>
      </c>
      <c r="E70" s="63" t="s">
        <v>1127</v>
      </c>
      <c r="F70" s="63" t="s">
        <v>675</v>
      </c>
    </row>
    <row r="71" spans="1:6" ht="12.75">
      <c r="A71" s="64"/>
      <c r="B71" s="67"/>
      <c r="C71" s="64" t="s">
        <v>541</v>
      </c>
      <c r="D71" s="68">
        <v>3.5</v>
      </c>
      <c r="E71" s="63" t="s">
        <v>1127</v>
      </c>
      <c r="F71" s="63" t="s">
        <v>676</v>
      </c>
    </row>
    <row r="72" spans="1:6" ht="12.75">
      <c r="A72" s="64"/>
      <c r="B72" s="67"/>
      <c r="C72" s="64" t="s">
        <v>542</v>
      </c>
      <c r="D72" s="68">
        <v>4</v>
      </c>
      <c r="E72" s="63" t="s">
        <v>1127</v>
      </c>
      <c r="F72" s="63" t="s">
        <v>677</v>
      </c>
    </row>
    <row r="73" spans="1:6" ht="12.75">
      <c r="A73" s="64" t="s">
        <v>740</v>
      </c>
      <c r="B73" s="67">
        <v>3.5</v>
      </c>
      <c r="C73" s="64" t="s">
        <v>740</v>
      </c>
      <c r="D73" s="68">
        <v>3</v>
      </c>
      <c r="E73" s="63" t="s">
        <v>1127</v>
      </c>
      <c r="F73" s="63" t="s">
        <v>1199</v>
      </c>
    </row>
    <row r="74" spans="1:6" ht="12.75">
      <c r="A74" s="64" t="s">
        <v>741</v>
      </c>
      <c r="B74" s="67">
        <v>2.5</v>
      </c>
      <c r="C74" s="64" t="s">
        <v>741</v>
      </c>
      <c r="D74" s="68">
        <v>2.5</v>
      </c>
      <c r="E74" s="63" t="s">
        <v>1127</v>
      </c>
      <c r="F74" s="63" t="s">
        <v>1206</v>
      </c>
    </row>
    <row r="75" spans="1:6" ht="12.75">
      <c r="A75" s="64" t="s">
        <v>742</v>
      </c>
      <c r="B75" s="67">
        <v>2.3</v>
      </c>
      <c r="C75" s="64" t="s">
        <v>742</v>
      </c>
      <c r="D75" s="68">
        <v>2.3</v>
      </c>
      <c r="E75" s="63" t="s">
        <v>1127</v>
      </c>
      <c r="F75" s="63" t="s">
        <v>1207</v>
      </c>
    </row>
    <row r="76" spans="1:6" ht="12.75">
      <c r="A76" s="64" t="s">
        <v>743</v>
      </c>
      <c r="B76" s="67">
        <v>2.3</v>
      </c>
      <c r="C76" s="64" t="s">
        <v>743</v>
      </c>
      <c r="D76" s="68">
        <v>2.5</v>
      </c>
      <c r="E76" s="63" t="s">
        <v>1127</v>
      </c>
      <c r="F76" s="63" t="s">
        <v>1208</v>
      </c>
    </row>
    <row r="77" spans="1:6" ht="12.75">
      <c r="A77" s="64"/>
      <c r="B77" s="67"/>
      <c r="C77" s="64" t="s">
        <v>543</v>
      </c>
      <c r="D77" s="68">
        <v>3.5</v>
      </c>
      <c r="E77" s="63" t="s">
        <v>1127</v>
      </c>
      <c r="F77" s="63" t="s">
        <v>1209</v>
      </c>
    </row>
    <row r="78" spans="1:6" ht="12.75">
      <c r="A78" s="64"/>
      <c r="B78" s="67"/>
      <c r="C78" s="64" t="s">
        <v>544</v>
      </c>
      <c r="D78" s="68">
        <v>6</v>
      </c>
      <c r="E78" s="63" t="s">
        <v>1127</v>
      </c>
      <c r="F78" s="63" t="s">
        <v>1210</v>
      </c>
    </row>
    <row r="79" spans="1:6" ht="12.75">
      <c r="A79" s="64" t="s">
        <v>744</v>
      </c>
      <c r="B79" s="67">
        <v>2.5</v>
      </c>
      <c r="C79" s="64" t="s">
        <v>744</v>
      </c>
      <c r="D79" s="68">
        <v>2</v>
      </c>
      <c r="E79" s="63" t="s">
        <v>1127</v>
      </c>
      <c r="F79" s="63" t="s">
        <v>1211</v>
      </c>
    </row>
    <row r="80" spans="1:6" ht="12.75">
      <c r="A80" s="64" t="s">
        <v>745</v>
      </c>
      <c r="B80" s="67">
        <v>2.5</v>
      </c>
      <c r="C80" s="64" t="s">
        <v>745</v>
      </c>
      <c r="D80" s="68">
        <v>2.5</v>
      </c>
      <c r="E80" s="63" t="s">
        <v>1127</v>
      </c>
      <c r="F80" s="63" t="s">
        <v>1212</v>
      </c>
    </row>
    <row r="81" spans="1:6" ht="12.75">
      <c r="A81" s="64" t="s">
        <v>746</v>
      </c>
      <c r="B81" s="67">
        <v>2.5</v>
      </c>
      <c r="C81" s="64" t="s">
        <v>746</v>
      </c>
      <c r="D81" s="68">
        <v>2.5</v>
      </c>
      <c r="E81" s="63" t="s">
        <v>1127</v>
      </c>
      <c r="F81" s="63" t="s">
        <v>1213</v>
      </c>
    </row>
    <row r="82" spans="1:6" ht="12.75">
      <c r="A82" s="64"/>
      <c r="B82" s="67"/>
      <c r="C82" s="64" t="s">
        <v>545</v>
      </c>
      <c r="D82" s="68">
        <v>2.5</v>
      </c>
      <c r="E82" s="63" t="s">
        <v>1127</v>
      </c>
      <c r="F82" s="63" t="s">
        <v>1214</v>
      </c>
    </row>
    <row r="83" spans="1:6" ht="12.75">
      <c r="A83" s="64" t="s">
        <v>747</v>
      </c>
      <c r="B83" s="67">
        <v>2.5</v>
      </c>
      <c r="C83" s="64" t="s">
        <v>747</v>
      </c>
      <c r="D83" s="68">
        <v>2.5</v>
      </c>
      <c r="E83" s="63" t="s">
        <v>1127</v>
      </c>
      <c r="F83" s="63" t="s">
        <v>1215</v>
      </c>
    </row>
    <row r="84" spans="1:6" ht="12.75">
      <c r="A84" s="64" t="s">
        <v>748</v>
      </c>
      <c r="B84" s="67">
        <v>8</v>
      </c>
      <c r="C84" s="64" t="s">
        <v>748</v>
      </c>
      <c r="D84" s="68">
        <v>7.5</v>
      </c>
      <c r="E84" s="63" t="s">
        <v>1127</v>
      </c>
      <c r="F84" s="63" t="s">
        <v>1216</v>
      </c>
    </row>
    <row r="85" spans="1:6" ht="12.75">
      <c r="A85" s="64"/>
      <c r="B85" s="67"/>
      <c r="C85" s="64" t="s">
        <v>546</v>
      </c>
      <c r="D85" s="68">
        <v>3</v>
      </c>
      <c r="E85" s="63" t="s">
        <v>1127</v>
      </c>
      <c r="F85" s="63" t="s">
        <v>1217</v>
      </c>
    </row>
    <row r="86" spans="1:6" ht="12.75">
      <c r="A86" s="64" t="s">
        <v>749</v>
      </c>
      <c r="B86" s="67">
        <v>3.5</v>
      </c>
      <c r="C86" s="64" t="s">
        <v>749</v>
      </c>
      <c r="D86" s="68">
        <v>2.3</v>
      </c>
      <c r="E86" s="63" t="s">
        <v>1127</v>
      </c>
      <c r="F86" s="63" t="s">
        <v>1218</v>
      </c>
    </row>
    <row r="87" spans="1:6" ht="12.75">
      <c r="A87" s="64" t="s">
        <v>750</v>
      </c>
      <c r="B87" s="67">
        <v>2</v>
      </c>
      <c r="C87" s="64" t="s">
        <v>750</v>
      </c>
      <c r="D87" s="68">
        <v>2.3</v>
      </c>
      <c r="E87" s="63" t="s">
        <v>1127</v>
      </c>
      <c r="F87" s="63" t="s">
        <v>1219</v>
      </c>
    </row>
    <row r="88" spans="1:6" ht="12.75">
      <c r="A88" s="64" t="s">
        <v>751</v>
      </c>
      <c r="B88" s="67">
        <v>2.3</v>
      </c>
      <c r="C88" s="64" t="s">
        <v>686</v>
      </c>
      <c r="D88" s="68" t="s">
        <v>520</v>
      </c>
      <c r="E88" s="63" t="s">
        <v>1127</v>
      </c>
      <c r="F88" s="63" t="s">
        <v>1220</v>
      </c>
    </row>
    <row r="89" spans="1:6" ht="12.75">
      <c r="A89" s="64" t="s">
        <v>752</v>
      </c>
      <c r="B89" s="67">
        <v>2.3</v>
      </c>
      <c r="C89" s="64" t="s">
        <v>752</v>
      </c>
      <c r="D89" s="68">
        <v>2.3</v>
      </c>
      <c r="E89" s="63" t="s">
        <v>1127</v>
      </c>
      <c r="F89" s="63" t="s">
        <v>1221</v>
      </c>
    </row>
    <row r="90" spans="1:6" ht="12.75">
      <c r="A90" s="64" t="s">
        <v>753</v>
      </c>
      <c r="B90" s="67">
        <v>1.5</v>
      </c>
      <c r="C90" s="64" t="s">
        <v>753</v>
      </c>
      <c r="D90" s="68">
        <v>1.5</v>
      </c>
      <c r="E90" s="63" t="s">
        <v>1127</v>
      </c>
      <c r="F90" s="63" t="s">
        <v>1222</v>
      </c>
    </row>
    <row r="91" spans="1:6" ht="12.75">
      <c r="A91" s="64" t="s">
        <v>754</v>
      </c>
      <c r="B91" s="67">
        <v>2</v>
      </c>
      <c r="C91" s="64" t="s">
        <v>754</v>
      </c>
      <c r="D91" s="68">
        <v>2</v>
      </c>
      <c r="E91" s="63" t="s">
        <v>1127</v>
      </c>
      <c r="F91" s="63" t="s">
        <v>1223</v>
      </c>
    </row>
    <row r="92" spans="1:6" ht="12.75">
      <c r="A92" s="64" t="s">
        <v>755</v>
      </c>
      <c r="B92" s="67">
        <v>2.3</v>
      </c>
      <c r="C92" s="64" t="s">
        <v>755</v>
      </c>
      <c r="D92" s="68">
        <v>2.3</v>
      </c>
      <c r="E92" s="63" t="s">
        <v>1127</v>
      </c>
      <c r="F92" s="63" t="s">
        <v>1224</v>
      </c>
    </row>
    <row r="93" spans="1:6" ht="12.75">
      <c r="A93" s="64" t="s">
        <v>756</v>
      </c>
      <c r="B93" s="67">
        <v>2</v>
      </c>
      <c r="C93" s="64" t="s">
        <v>756</v>
      </c>
      <c r="D93" s="68">
        <v>2</v>
      </c>
      <c r="E93" s="63" t="s">
        <v>1127</v>
      </c>
      <c r="F93" s="63" t="s">
        <v>1225</v>
      </c>
    </row>
    <row r="94" spans="1:6" ht="12.75">
      <c r="A94" s="64" t="s">
        <v>757</v>
      </c>
      <c r="B94" s="67">
        <v>5</v>
      </c>
      <c r="C94" s="64" t="s">
        <v>757</v>
      </c>
      <c r="D94" s="68">
        <v>5</v>
      </c>
      <c r="E94" s="63" t="s">
        <v>1127</v>
      </c>
      <c r="F94" s="63" t="s">
        <v>1226</v>
      </c>
    </row>
    <row r="95" spans="1:6" ht="12.75">
      <c r="A95" s="64" t="s">
        <v>758</v>
      </c>
      <c r="B95" s="67">
        <v>6</v>
      </c>
      <c r="C95" s="64" t="s">
        <v>758</v>
      </c>
      <c r="D95" s="68">
        <v>6</v>
      </c>
      <c r="E95" s="63" t="s">
        <v>1127</v>
      </c>
      <c r="F95" s="63" t="s">
        <v>1227</v>
      </c>
    </row>
    <row r="96" spans="1:6" ht="12.75">
      <c r="A96" s="64" t="s">
        <v>759</v>
      </c>
      <c r="B96" s="67">
        <v>5.5</v>
      </c>
      <c r="C96" s="64" t="s">
        <v>759</v>
      </c>
      <c r="D96" s="68">
        <v>3.8</v>
      </c>
      <c r="E96" s="63" t="s">
        <v>1127</v>
      </c>
      <c r="F96" s="63" t="s">
        <v>1228</v>
      </c>
    </row>
    <row r="97" spans="1:6" ht="12.75">
      <c r="A97" s="64" t="s">
        <v>760</v>
      </c>
      <c r="B97" s="67">
        <v>4</v>
      </c>
      <c r="C97" s="64" t="s">
        <v>760</v>
      </c>
      <c r="D97" s="68">
        <v>4</v>
      </c>
      <c r="E97" s="63" t="s">
        <v>1127</v>
      </c>
      <c r="F97" s="63" t="s">
        <v>1229</v>
      </c>
    </row>
    <row r="98" spans="1:6" ht="12.75">
      <c r="A98" s="64" t="s">
        <v>761</v>
      </c>
      <c r="B98" s="67">
        <v>7</v>
      </c>
      <c r="C98" s="64" t="s">
        <v>686</v>
      </c>
      <c r="D98" s="68" t="s">
        <v>520</v>
      </c>
      <c r="E98" s="63" t="s">
        <v>1127</v>
      </c>
      <c r="F98" s="63" t="s">
        <v>1230</v>
      </c>
    </row>
    <row r="99" spans="1:6" ht="12.75">
      <c r="A99" s="64" t="s">
        <v>762</v>
      </c>
      <c r="B99" s="67">
        <v>3.5</v>
      </c>
      <c r="C99" s="64" t="s">
        <v>762</v>
      </c>
      <c r="D99" s="68">
        <v>3.5</v>
      </c>
      <c r="E99" s="63" t="s">
        <v>1127</v>
      </c>
      <c r="F99" s="63" t="s">
        <v>678</v>
      </c>
    </row>
    <row r="100" spans="1:6" ht="12.75">
      <c r="A100" s="64" t="s">
        <v>763</v>
      </c>
      <c r="B100" s="67">
        <v>3</v>
      </c>
      <c r="C100" s="64" t="s">
        <v>763</v>
      </c>
      <c r="D100" s="68">
        <v>3</v>
      </c>
      <c r="E100" s="63" t="s">
        <v>1127</v>
      </c>
      <c r="F100" s="63" t="s">
        <v>1231</v>
      </c>
    </row>
    <row r="101" spans="1:6" ht="12.75">
      <c r="A101" s="64"/>
      <c r="B101" s="67"/>
      <c r="C101" s="64" t="s">
        <v>547</v>
      </c>
      <c r="D101" s="68">
        <v>2.5</v>
      </c>
      <c r="E101" s="63" t="s">
        <v>1127</v>
      </c>
      <c r="F101" s="63" t="s">
        <v>1232</v>
      </c>
    </row>
    <row r="102" spans="1:6" ht="12.75">
      <c r="A102" s="64"/>
      <c r="B102" s="67"/>
      <c r="C102" s="64" t="s">
        <v>548</v>
      </c>
      <c r="D102" s="68">
        <v>2.5</v>
      </c>
      <c r="E102" s="63" t="s">
        <v>1127</v>
      </c>
      <c r="F102" s="63" t="s">
        <v>1233</v>
      </c>
    </row>
    <row r="103" spans="1:6" ht="12.75">
      <c r="A103" s="64" t="s">
        <v>764</v>
      </c>
      <c r="B103" s="67">
        <v>9</v>
      </c>
      <c r="C103" s="64" t="s">
        <v>764</v>
      </c>
      <c r="D103" s="68">
        <v>9</v>
      </c>
      <c r="E103" s="63" t="s">
        <v>1127</v>
      </c>
      <c r="F103" s="63" t="s">
        <v>1234</v>
      </c>
    </row>
    <row r="104" spans="1:6" ht="12.75">
      <c r="A104" s="64" t="s">
        <v>765</v>
      </c>
      <c r="B104" s="67">
        <v>2.5</v>
      </c>
      <c r="C104" s="64" t="s">
        <v>765</v>
      </c>
      <c r="D104" s="68">
        <v>2</v>
      </c>
      <c r="E104" s="63" t="s">
        <v>1127</v>
      </c>
      <c r="F104" s="63" t="s">
        <v>1235</v>
      </c>
    </row>
    <row r="105" spans="1:6" ht="12.75">
      <c r="A105" s="64" t="s">
        <v>766</v>
      </c>
      <c r="B105" s="67">
        <v>3</v>
      </c>
      <c r="C105" s="64" t="s">
        <v>766</v>
      </c>
      <c r="D105" s="68">
        <v>3</v>
      </c>
      <c r="E105" s="63" t="s">
        <v>1127</v>
      </c>
      <c r="F105" s="63" t="s">
        <v>1236</v>
      </c>
    </row>
    <row r="106" spans="1:6" ht="12.75">
      <c r="A106" s="64" t="s">
        <v>767</v>
      </c>
      <c r="B106" s="67">
        <v>2.5</v>
      </c>
      <c r="C106" s="64" t="s">
        <v>767</v>
      </c>
      <c r="D106" s="68">
        <v>2.5</v>
      </c>
      <c r="E106" s="63" t="s">
        <v>1127</v>
      </c>
      <c r="F106" s="63" t="s">
        <v>1237</v>
      </c>
    </row>
    <row r="107" spans="1:6" ht="12.75">
      <c r="A107" s="64" t="s">
        <v>768</v>
      </c>
      <c r="B107" s="67">
        <v>2.8</v>
      </c>
      <c r="C107" s="64" t="s">
        <v>768</v>
      </c>
      <c r="D107" s="68">
        <v>2.8</v>
      </c>
      <c r="E107" s="63" t="s">
        <v>1127</v>
      </c>
      <c r="F107" s="63" t="s">
        <v>1238</v>
      </c>
    </row>
    <row r="108" spans="1:6" ht="12.75">
      <c r="A108" s="64" t="s">
        <v>769</v>
      </c>
      <c r="B108" s="67">
        <v>4</v>
      </c>
      <c r="C108" s="64" t="s">
        <v>769</v>
      </c>
      <c r="D108" s="68">
        <v>4</v>
      </c>
      <c r="E108" s="63" t="s">
        <v>1127</v>
      </c>
      <c r="F108" s="63" t="s">
        <v>1239</v>
      </c>
    </row>
    <row r="109" spans="1:6" ht="12.75">
      <c r="A109" s="64" t="s">
        <v>770</v>
      </c>
      <c r="B109" s="67">
        <v>5</v>
      </c>
      <c r="C109" s="64" t="s">
        <v>770</v>
      </c>
      <c r="D109" s="68">
        <v>5</v>
      </c>
      <c r="E109" s="63" t="s">
        <v>1127</v>
      </c>
      <c r="F109" s="63" t="s">
        <v>1240</v>
      </c>
    </row>
    <row r="110" spans="1:6" ht="12.75">
      <c r="A110" s="64"/>
      <c r="B110" s="67"/>
      <c r="C110" s="64" t="s">
        <v>549</v>
      </c>
      <c r="D110" s="68">
        <v>3</v>
      </c>
      <c r="E110" s="63" t="s">
        <v>1127</v>
      </c>
      <c r="F110" s="63" t="s">
        <v>1241</v>
      </c>
    </row>
    <row r="111" spans="1:6" ht="12.75">
      <c r="A111" s="64" t="s">
        <v>771</v>
      </c>
      <c r="B111" s="67">
        <v>3</v>
      </c>
      <c r="C111" s="64" t="s">
        <v>771</v>
      </c>
      <c r="D111" s="68">
        <v>2.5</v>
      </c>
      <c r="E111" s="63" t="s">
        <v>1127</v>
      </c>
      <c r="F111" s="63" t="s">
        <v>1242</v>
      </c>
    </row>
    <row r="112" spans="1:6" ht="12.75">
      <c r="A112" s="64" t="s">
        <v>772</v>
      </c>
      <c r="B112" s="67">
        <v>3.5</v>
      </c>
      <c r="C112" s="64" t="s">
        <v>772</v>
      </c>
      <c r="D112" s="68">
        <v>3</v>
      </c>
      <c r="E112" s="63" t="s">
        <v>1127</v>
      </c>
      <c r="F112" s="63" t="s">
        <v>1243</v>
      </c>
    </row>
    <row r="113" spans="1:6" ht="12.75">
      <c r="A113" s="64"/>
      <c r="B113" s="67"/>
      <c r="C113" s="64" t="s">
        <v>550</v>
      </c>
      <c r="D113" s="68">
        <v>4</v>
      </c>
      <c r="E113" s="63" t="s">
        <v>1127</v>
      </c>
      <c r="F113" s="63" t="s">
        <v>1244</v>
      </c>
    </row>
    <row r="114" spans="1:6" ht="12.75">
      <c r="A114" s="64"/>
      <c r="B114" s="67"/>
      <c r="C114" s="64" t="s">
        <v>551</v>
      </c>
      <c r="D114" s="68">
        <v>1.5</v>
      </c>
      <c r="E114" s="63" t="s">
        <v>1127</v>
      </c>
      <c r="F114" s="63" t="s">
        <v>1245</v>
      </c>
    </row>
    <row r="115" spans="1:6" ht="12.75">
      <c r="A115" s="64"/>
      <c r="B115" s="67"/>
      <c r="C115" s="64" t="s">
        <v>552</v>
      </c>
      <c r="D115" s="68">
        <v>2.5</v>
      </c>
      <c r="E115" s="63" t="s">
        <v>1127</v>
      </c>
      <c r="F115" s="63" t="s">
        <v>679</v>
      </c>
    </row>
    <row r="116" spans="1:6" ht="12.75">
      <c r="A116" s="64"/>
      <c r="B116" s="67"/>
      <c r="C116" s="64" t="s">
        <v>553</v>
      </c>
      <c r="D116" s="68">
        <v>2.8</v>
      </c>
      <c r="E116" s="63" t="s">
        <v>1127</v>
      </c>
      <c r="F116" s="63" t="s">
        <v>1246</v>
      </c>
    </row>
    <row r="117" spans="1:6" ht="12.75">
      <c r="A117" s="64"/>
      <c r="B117" s="67"/>
      <c r="C117" s="64" t="s">
        <v>554</v>
      </c>
      <c r="D117" s="68">
        <v>2.8</v>
      </c>
      <c r="E117" s="63" t="s">
        <v>1127</v>
      </c>
      <c r="F117" s="63" t="s">
        <v>1247</v>
      </c>
    </row>
    <row r="118" spans="1:6" ht="12.75">
      <c r="A118" s="64"/>
      <c r="B118" s="67"/>
      <c r="C118" s="64" t="s">
        <v>555</v>
      </c>
      <c r="D118" s="68">
        <v>4</v>
      </c>
      <c r="E118" s="63" t="s">
        <v>1127</v>
      </c>
      <c r="F118" s="63" t="s">
        <v>1248</v>
      </c>
    </row>
    <row r="119" spans="1:6" ht="12.75">
      <c r="A119" s="64"/>
      <c r="B119" s="67"/>
      <c r="C119" s="64" t="s">
        <v>556</v>
      </c>
      <c r="D119" s="68">
        <v>5</v>
      </c>
      <c r="E119" s="63" t="s">
        <v>1127</v>
      </c>
      <c r="F119" s="63" t="s">
        <v>1249</v>
      </c>
    </row>
    <row r="120" spans="1:6" ht="12.75">
      <c r="A120" s="64"/>
      <c r="B120" s="67"/>
      <c r="C120" s="64" t="s">
        <v>557</v>
      </c>
      <c r="D120" s="68">
        <v>3.5</v>
      </c>
      <c r="E120" s="63" t="s">
        <v>1127</v>
      </c>
      <c r="F120" s="63" t="s">
        <v>1250</v>
      </c>
    </row>
    <row r="121" spans="1:6" ht="12.75">
      <c r="A121" s="64" t="s">
        <v>773</v>
      </c>
      <c r="B121" s="67">
        <v>3</v>
      </c>
      <c r="C121" s="64" t="s">
        <v>773</v>
      </c>
      <c r="D121" s="68">
        <v>3</v>
      </c>
      <c r="E121" s="63" t="s">
        <v>1128</v>
      </c>
      <c r="F121" s="63" t="s">
        <v>1251</v>
      </c>
    </row>
    <row r="122" spans="1:6" ht="12.75">
      <c r="A122" s="64" t="s">
        <v>774</v>
      </c>
      <c r="B122" s="67">
        <v>4.5</v>
      </c>
      <c r="C122" s="64" t="s">
        <v>774</v>
      </c>
      <c r="D122" s="68">
        <v>4</v>
      </c>
      <c r="E122" s="63" t="s">
        <v>1128</v>
      </c>
      <c r="F122" s="63" t="s">
        <v>1252</v>
      </c>
    </row>
    <row r="123" spans="1:6" ht="12.75">
      <c r="A123" s="64" t="s">
        <v>775</v>
      </c>
      <c r="B123" s="67">
        <v>3</v>
      </c>
      <c r="C123" s="64" t="s">
        <v>775</v>
      </c>
      <c r="D123" s="68">
        <v>3</v>
      </c>
      <c r="E123" s="63" t="s">
        <v>1128</v>
      </c>
      <c r="F123" s="63" t="s">
        <v>1253</v>
      </c>
    </row>
    <row r="124" spans="1:6" ht="12.75">
      <c r="A124" s="64" t="s">
        <v>776</v>
      </c>
      <c r="B124" s="67">
        <v>3</v>
      </c>
      <c r="C124" s="64" t="s">
        <v>776</v>
      </c>
      <c r="D124" s="68">
        <v>3</v>
      </c>
      <c r="E124" s="63" t="s">
        <v>1128</v>
      </c>
      <c r="F124" s="63" t="s">
        <v>1254</v>
      </c>
    </row>
    <row r="125" spans="1:6" ht="12.75">
      <c r="A125" s="64" t="s">
        <v>777</v>
      </c>
      <c r="B125" s="67">
        <v>6</v>
      </c>
      <c r="C125" s="64" t="s">
        <v>777</v>
      </c>
      <c r="D125" s="68">
        <v>6</v>
      </c>
      <c r="E125" s="63" t="s">
        <v>1128</v>
      </c>
      <c r="F125" s="63" t="s">
        <v>1255</v>
      </c>
    </row>
    <row r="126" spans="1:6" ht="12.75">
      <c r="A126" s="64" t="s">
        <v>778</v>
      </c>
      <c r="B126" s="67">
        <v>4.5</v>
      </c>
      <c r="C126" s="64" t="s">
        <v>778</v>
      </c>
      <c r="D126" s="68">
        <v>4.5</v>
      </c>
      <c r="E126" s="63" t="s">
        <v>1128</v>
      </c>
      <c r="F126" s="63" t="s">
        <v>1256</v>
      </c>
    </row>
    <row r="127" spans="1:6" ht="12.75">
      <c r="A127" s="64" t="s">
        <v>779</v>
      </c>
      <c r="B127" s="67">
        <v>7.5</v>
      </c>
      <c r="C127" s="64" t="s">
        <v>779</v>
      </c>
      <c r="D127" s="68">
        <v>7.5</v>
      </c>
      <c r="E127" s="63" t="s">
        <v>1128</v>
      </c>
      <c r="F127" s="63" t="s">
        <v>1257</v>
      </c>
    </row>
    <row r="128" spans="1:6" ht="12.75">
      <c r="A128" s="64" t="s">
        <v>780</v>
      </c>
      <c r="B128" s="67">
        <v>5</v>
      </c>
      <c r="C128" s="64" t="s">
        <v>780</v>
      </c>
      <c r="D128" s="68">
        <v>5</v>
      </c>
      <c r="E128" s="63" t="s">
        <v>1128</v>
      </c>
      <c r="F128" s="63" t="s">
        <v>1258</v>
      </c>
    </row>
    <row r="129" spans="1:6" ht="12.75">
      <c r="A129" s="64" t="s">
        <v>781</v>
      </c>
      <c r="B129" s="67">
        <v>4.5</v>
      </c>
      <c r="C129" s="64" t="s">
        <v>781</v>
      </c>
      <c r="D129" s="68">
        <v>4.5</v>
      </c>
      <c r="E129" s="63" t="s">
        <v>1128</v>
      </c>
      <c r="F129" s="63" t="s">
        <v>1259</v>
      </c>
    </row>
    <row r="130" spans="1:6" ht="12.75">
      <c r="A130" s="64" t="s">
        <v>782</v>
      </c>
      <c r="B130" s="67">
        <v>5</v>
      </c>
      <c r="C130" s="64" t="s">
        <v>782</v>
      </c>
      <c r="D130" s="68">
        <v>5</v>
      </c>
      <c r="E130" s="63" t="s">
        <v>1128</v>
      </c>
      <c r="F130" s="63" t="s">
        <v>1260</v>
      </c>
    </row>
    <row r="131" spans="1:6" ht="12.75">
      <c r="A131" s="64" t="s">
        <v>783</v>
      </c>
      <c r="B131" s="67">
        <v>5</v>
      </c>
      <c r="C131" s="64" t="s">
        <v>783</v>
      </c>
      <c r="D131" s="68">
        <v>5</v>
      </c>
      <c r="E131" s="63" t="s">
        <v>1128</v>
      </c>
      <c r="F131" s="63" t="s">
        <v>1261</v>
      </c>
    </row>
    <row r="132" spans="1:6" ht="12.75">
      <c r="A132" s="64" t="s">
        <v>784</v>
      </c>
      <c r="B132" s="67">
        <v>5</v>
      </c>
      <c r="C132" s="64" t="s">
        <v>784</v>
      </c>
      <c r="D132" s="68">
        <v>5</v>
      </c>
      <c r="E132" s="63" t="s">
        <v>1128</v>
      </c>
      <c r="F132" s="63" t="s">
        <v>1262</v>
      </c>
    </row>
    <row r="133" spans="1:6" ht="12.75">
      <c r="A133" s="64" t="s">
        <v>785</v>
      </c>
      <c r="B133" s="67">
        <v>4.5</v>
      </c>
      <c r="C133" s="64" t="s">
        <v>785</v>
      </c>
      <c r="D133" s="68">
        <v>4.5</v>
      </c>
      <c r="E133" s="63" t="s">
        <v>1128</v>
      </c>
      <c r="F133" s="63" t="s">
        <v>1263</v>
      </c>
    </row>
    <row r="134" spans="1:6" ht="12.75">
      <c r="A134" s="64" t="s">
        <v>786</v>
      </c>
      <c r="B134" s="67">
        <v>4.5</v>
      </c>
      <c r="C134" s="64" t="s">
        <v>786</v>
      </c>
      <c r="D134" s="68">
        <v>4.5</v>
      </c>
      <c r="E134" s="63" t="s">
        <v>1128</v>
      </c>
      <c r="F134" s="63" t="s">
        <v>1264</v>
      </c>
    </row>
    <row r="135" spans="1:6" ht="12.75">
      <c r="A135" s="64" t="s">
        <v>787</v>
      </c>
      <c r="B135" s="67">
        <v>5</v>
      </c>
      <c r="C135" s="64" t="s">
        <v>787</v>
      </c>
      <c r="D135" s="68">
        <v>5</v>
      </c>
      <c r="E135" s="63" t="s">
        <v>1128</v>
      </c>
      <c r="F135" s="63" t="s">
        <v>1265</v>
      </c>
    </row>
    <row r="136" spans="1:6" ht="12.75">
      <c r="A136" s="64" t="s">
        <v>788</v>
      </c>
      <c r="B136" s="67">
        <v>4.5</v>
      </c>
      <c r="C136" s="64" t="s">
        <v>788</v>
      </c>
      <c r="D136" s="68">
        <v>3</v>
      </c>
      <c r="E136" s="63" t="s">
        <v>1128</v>
      </c>
      <c r="F136" s="63" t="s">
        <v>1266</v>
      </c>
    </row>
    <row r="137" spans="1:6" ht="12.75">
      <c r="A137" s="64"/>
      <c r="B137" s="67"/>
      <c r="C137" s="64" t="s">
        <v>558</v>
      </c>
      <c r="D137" s="68">
        <v>4.5</v>
      </c>
      <c r="E137" s="63" t="s">
        <v>1128</v>
      </c>
      <c r="F137" s="63" t="s">
        <v>1267</v>
      </c>
    </row>
    <row r="138" spans="1:6" ht="12.75">
      <c r="A138" s="64" t="s">
        <v>789</v>
      </c>
      <c r="B138" s="67">
        <v>3</v>
      </c>
      <c r="C138" s="64" t="s">
        <v>789</v>
      </c>
      <c r="D138" s="68">
        <v>3</v>
      </c>
      <c r="E138" s="63" t="s">
        <v>1128</v>
      </c>
      <c r="F138" s="63" t="s">
        <v>1268</v>
      </c>
    </row>
    <row r="139" spans="1:6" ht="12.75">
      <c r="A139" s="64" t="s">
        <v>790</v>
      </c>
      <c r="B139" s="67">
        <v>6</v>
      </c>
      <c r="C139" s="64" t="s">
        <v>790</v>
      </c>
      <c r="D139" s="68">
        <v>6</v>
      </c>
      <c r="E139" s="63" t="s">
        <v>1128</v>
      </c>
      <c r="F139" s="63" t="s">
        <v>1269</v>
      </c>
    </row>
    <row r="140" spans="1:6" ht="12.75">
      <c r="A140" s="64" t="s">
        <v>791</v>
      </c>
      <c r="B140" s="67">
        <v>4.5</v>
      </c>
      <c r="C140" s="64" t="s">
        <v>791</v>
      </c>
      <c r="D140" s="68">
        <v>4.5</v>
      </c>
      <c r="E140" s="63" t="s">
        <v>1128</v>
      </c>
      <c r="F140" s="63" t="s">
        <v>1270</v>
      </c>
    </row>
    <row r="141" spans="1:6" ht="12.75">
      <c r="A141" s="64" t="s">
        <v>792</v>
      </c>
      <c r="B141" s="67">
        <v>4.5</v>
      </c>
      <c r="C141" s="64" t="s">
        <v>792</v>
      </c>
      <c r="D141" s="68">
        <v>4.5</v>
      </c>
      <c r="E141" s="63" t="s">
        <v>1128</v>
      </c>
      <c r="F141" s="63" t="s">
        <v>1271</v>
      </c>
    </row>
    <row r="142" spans="1:6" ht="12.75">
      <c r="A142" s="64" t="s">
        <v>793</v>
      </c>
      <c r="B142" s="67">
        <v>5</v>
      </c>
      <c r="C142" s="64" t="s">
        <v>793</v>
      </c>
      <c r="D142" s="68">
        <v>5</v>
      </c>
      <c r="E142" s="63" t="s">
        <v>1128</v>
      </c>
      <c r="F142" s="63" t="s">
        <v>1272</v>
      </c>
    </row>
    <row r="143" spans="1:6" ht="12.75">
      <c r="A143" s="64" t="s">
        <v>794</v>
      </c>
      <c r="B143" s="67">
        <v>4.5</v>
      </c>
      <c r="C143" s="64" t="s">
        <v>794</v>
      </c>
      <c r="D143" s="68">
        <v>4.5</v>
      </c>
      <c r="E143" s="63" t="s">
        <v>1128</v>
      </c>
      <c r="F143" s="63" t="s">
        <v>1273</v>
      </c>
    </row>
    <row r="144" spans="1:6" ht="12.75">
      <c r="A144" s="64" t="s">
        <v>795</v>
      </c>
      <c r="B144" s="67">
        <v>4.5</v>
      </c>
      <c r="C144" s="64" t="s">
        <v>795</v>
      </c>
      <c r="D144" s="68">
        <v>4.5</v>
      </c>
      <c r="E144" s="63" t="s">
        <v>1128</v>
      </c>
      <c r="F144" s="63" t="s">
        <v>1274</v>
      </c>
    </row>
    <row r="145" spans="1:6" ht="12.75">
      <c r="A145" s="64" t="s">
        <v>796</v>
      </c>
      <c r="B145" s="67">
        <v>3</v>
      </c>
      <c r="C145" s="64" t="s">
        <v>796</v>
      </c>
      <c r="D145" s="68">
        <v>3</v>
      </c>
      <c r="E145" s="63" t="s">
        <v>1128</v>
      </c>
      <c r="F145" s="63" t="s">
        <v>1275</v>
      </c>
    </row>
    <row r="146" spans="1:6" ht="12.75">
      <c r="A146" s="64" t="s">
        <v>797</v>
      </c>
      <c r="B146" s="67">
        <v>0.9</v>
      </c>
      <c r="C146" s="64" t="s">
        <v>797</v>
      </c>
      <c r="D146" s="68">
        <v>1</v>
      </c>
      <c r="E146" s="63" t="s">
        <v>1129</v>
      </c>
      <c r="F146" s="63" t="s">
        <v>1276</v>
      </c>
    </row>
    <row r="147" spans="1:6" ht="12.75">
      <c r="A147" s="64"/>
      <c r="B147" s="67"/>
      <c r="C147" s="64" t="s">
        <v>559</v>
      </c>
      <c r="D147" s="68">
        <v>1</v>
      </c>
      <c r="E147" s="63" t="s">
        <v>1129</v>
      </c>
      <c r="F147" s="63" t="s">
        <v>662</v>
      </c>
    </row>
    <row r="148" spans="1:6" ht="12.75">
      <c r="A148" s="64" t="s">
        <v>798</v>
      </c>
      <c r="B148" s="67">
        <v>1</v>
      </c>
      <c r="C148" s="64" t="s">
        <v>798</v>
      </c>
      <c r="D148" s="68">
        <v>1</v>
      </c>
      <c r="E148" s="63" t="s">
        <v>1129</v>
      </c>
      <c r="F148" s="63" t="s">
        <v>1277</v>
      </c>
    </row>
    <row r="149" spans="1:6" ht="12.75">
      <c r="A149" s="64"/>
      <c r="B149" s="67"/>
      <c r="C149" s="64" t="s">
        <v>560</v>
      </c>
      <c r="D149" s="68">
        <v>1</v>
      </c>
      <c r="E149" s="63" t="s">
        <v>1129</v>
      </c>
      <c r="F149" s="63" t="s">
        <v>663</v>
      </c>
    </row>
    <row r="150" spans="1:6" ht="12.75">
      <c r="A150" s="64" t="s">
        <v>799</v>
      </c>
      <c r="B150" s="67">
        <v>0.9</v>
      </c>
      <c r="C150" s="64" t="s">
        <v>799</v>
      </c>
      <c r="D150" s="68">
        <v>0.9</v>
      </c>
      <c r="E150" s="63" t="s">
        <v>1129</v>
      </c>
      <c r="F150" s="63" t="s">
        <v>1278</v>
      </c>
    </row>
    <row r="151" spans="1:6" ht="12.75">
      <c r="A151" s="64" t="s">
        <v>800</v>
      </c>
      <c r="B151" s="67">
        <v>1.2</v>
      </c>
      <c r="C151" s="64" t="s">
        <v>800</v>
      </c>
      <c r="D151" s="68">
        <v>1.2</v>
      </c>
      <c r="E151" s="63" t="s">
        <v>1129</v>
      </c>
      <c r="F151" s="63" t="s">
        <v>1279</v>
      </c>
    </row>
    <row r="152" spans="1:6" ht="12.75">
      <c r="A152" s="64" t="s">
        <v>801</v>
      </c>
      <c r="B152" s="67">
        <v>1</v>
      </c>
      <c r="C152" s="64" t="s">
        <v>801</v>
      </c>
      <c r="D152" s="68">
        <v>1</v>
      </c>
      <c r="E152" s="63" t="s">
        <v>1130</v>
      </c>
      <c r="F152" s="63" t="s">
        <v>1280</v>
      </c>
    </row>
    <row r="153" spans="1:6" ht="12.75">
      <c r="A153" s="64" t="s">
        <v>802</v>
      </c>
      <c r="B153" s="67">
        <v>1</v>
      </c>
      <c r="C153" s="64" t="s">
        <v>802</v>
      </c>
      <c r="D153" s="68">
        <v>1</v>
      </c>
      <c r="E153" s="63" t="s">
        <v>1130</v>
      </c>
      <c r="F153" s="63" t="s">
        <v>1281</v>
      </c>
    </row>
    <row r="154" spans="1:6" ht="12.75">
      <c r="A154" s="64" t="s">
        <v>803</v>
      </c>
      <c r="B154" s="67">
        <v>1</v>
      </c>
      <c r="C154" s="64" t="s">
        <v>803</v>
      </c>
      <c r="D154" s="68">
        <v>1</v>
      </c>
      <c r="E154" s="63" t="s">
        <v>1130</v>
      </c>
      <c r="F154" s="63" t="s">
        <v>1282</v>
      </c>
    </row>
    <row r="155" spans="1:6" ht="12.75">
      <c r="A155" s="64"/>
      <c r="B155" s="67"/>
      <c r="C155" s="64" t="s">
        <v>561</v>
      </c>
      <c r="D155" s="68">
        <v>1</v>
      </c>
      <c r="E155" s="63" t="s">
        <v>1130</v>
      </c>
      <c r="F155" s="63" t="s">
        <v>1283</v>
      </c>
    </row>
    <row r="156" spans="1:6" ht="12.75">
      <c r="A156" s="64" t="s">
        <v>804</v>
      </c>
      <c r="B156" s="67">
        <v>5</v>
      </c>
      <c r="C156" s="64" t="s">
        <v>804</v>
      </c>
      <c r="D156" s="68">
        <v>5</v>
      </c>
      <c r="E156" s="63" t="s">
        <v>1131</v>
      </c>
      <c r="F156" s="63" t="s">
        <v>1284</v>
      </c>
    </row>
    <row r="157" spans="1:6" ht="12.75">
      <c r="A157" s="64" t="s">
        <v>805</v>
      </c>
      <c r="B157" s="67">
        <v>6</v>
      </c>
      <c r="C157" s="64" t="s">
        <v>805</v>
      </c>
      <c r="D157" s="68">
        <v>6</v>
      </c>
      <c r="E157" s="63" t="s">
        <v>1131</v>
      </c>
      <c r="F157" s="63" t="s">
        <v>1285</v>
      </c>
    </row>
    <row r="158" spans="1:6" ht="12.75">
      <c r="A158" s="64" t="s">
        <v>806</v>
      </c>
      <c r="B158" s="67">
        <v>5</v>
      </c>
      <c r="C158" s="64" t="s">
        <v>806</v>
      </c>
      <c r="D158" s="68">
        <v>5</v>
      </c>
      <c r="E158" s="63" t="s">
        <v>1131</v>
      </c>
      <c r="F158" s="63" t="s">
        <v>1286</v>
      </c>
    </row>
    <row r="159" spans="1:6" ht="12.75">
      <c r="A159" s="64" t="s">
        <v>807</v>
      </c>
      <c r="B159" s="67">
        <v>5</v>
      </c>
      <c r="C159" s="64" t="s">
        <v>807</v>
      </c>
      <c r="D159" s="68">
        <v>5</v>
      </c>
      <c r="E159" s="63" t="s">
        <v>1131</v>
      </c>
      <c r="F159" s="63" t="s">
        <v>1287</v>
      </c>
    </row>
    <row r="160" spans="1:6" ht="12.75">
      <c r="A160" s="64" t="s">
        <v>808</v>
      </c>
      <c r="B160" s="67">
        <v>5</v>
      </c>
      <c r="C160" s="64" t="s">
        <v>808</v>
      </c>
      <c r="D160" s="68">
        <v>5</v>
      </c>
      <c r="E160" s="63" t="s">
        <v>1131</v>
      </c>
      <c r="F160" s="63" t="s">
        <v>1288</v>
      </c>
    </row>
    <row r="161" spans="1:6" ht="12.75">
      <c r="A161" s="64" t="s">
        <v>809</v>
      </c>
      <c r="B161" s="67">
        <v>6</v>
      </c>
      <c r="C161" s="64" t="s">
        <v>809</v>
      </c>
      <c r="D161" s="68">
        <v>6</v>
      </c>
      <c r="E161" s="63" t="s">
        <v>1131</v>
      </c>
      <c r="F161" s="63" t="s">
        <v>1289</v>
      </c>
    </row>
    <row r="162" spans="1:6" ht="12.75">
      <c r="A162" s="64" t="s">
        <v>810</v>
      </c>
      <c r="B162" s="67">
        <v>5</v>
      </c>
      <c r="C162" s="64" t="s">
        <v>810</v>
      </c>
      <c r="D162" s="68">
        <v>5</v>
      </c>
      <c r="E162" s="63" t="s">
        <v>1131</v>
      </c>
      <c r="F162" s="63" t="s">
        <v>1290</v>
      </c>
    </row>
    <row r="163" spans="1:6" ht="12.75">
      <c r="A163" s="64" t="s">
        <v>811</v>
      </c>
      <c r="B163" s="67">
        <v>5</v>
      </c>
      <c r="C163" s="64" t="s">
        <v>811</v>
      </c>
      <c r="D163" s="68">
        <v>5</v>
      </c>
      <c r="E163" s="63" t="s">
        <v>1131</v>
      </c>
      <c r="F163" s="63" t="s">
        <v>1291</v>
      </c>
    </row>
    <row r="164" spans="1:6" ht="12.75">
      <c r="A164" s="64" t="s">
        <v>812</v>
      </c>
      <c r="B164" s="67">
        <v>5.5</v>
      </c>
      <c r="C164" s="64" t="s">
        <v>812</v>
      </c>
      <c r="D164" s="68">
        <v>5.5</v>
      </c>
      <c r="E164" s="63" t="s">
        <v>1131</v>
      </c>
      <c r="F164" s="63" t="s">
        <v>1292</v>
      </c>
    </row>
    <row r="165" spans="1:6" ht="12.75">
      <c r="A165" s="64" t="s">
        <v>813</v>
      </c>
      <c r="B165" s="67">
        <v>2.5</v>
      </c>
      <c r="C165" s="64" t="s">
        <v>813</v>
      </c>
      <c r="D165" s="68">
        <v>2.5</v>
      </c>
      <c r="E165" s="63" t="s">
        <v>1131</v>
      </c>
      <c r="F165" s="63" t="s">
        <v>1293</v>
      </c>
    </row>
    <row r="166" spans="1:6" ht="12.75">
      <c r="A166" s="64" t="s">
        <v>814</v>
      </c>
      <c r="B166" s="67">
        <v>6</v>
      </c>
      <c r="C166" s="64" t="s">
        <v>814</v>
      </c>
      <c r="D166" s="68">
        <v>6</v>
      </c>
      <c r="E166" s="63" t="s">
        <v>1131</v>
      </c>
      <c r="F166" s="63" t="s">
        <v>1294</v>
      </c>
    </row>
    <row r="167" spans="1:6" ht="12.75">
      <c r="A167" s="64" t="s">
        <v>815</v>
      </c>
      <c r="B167" s="67">
        <v>4.5</v>
      </c>
      <c r="C167" s="64" t="s">
        <v>815</v>
      </c>
      <c r="D167" s="68">
        <v>5.5</v>
      </c>
      <c r="E167" s="63" t="s">
        <v>1131</v>
      </c>
      <c r="F167" s="63" t="s">
        <v>1295</v>
      </c>
    </row>
    <row r="168" spans="1:6" ht="12.75">
      <c r="A168" s="64"/>
      <c r="B168" s="67"/>
      <c r="C168" s="64" t="s">
        <v>562</v>
      </c>
      <c r="D168" s="68">
        <v>4.5</v>
      </c>
      <c r="E168" s="63" t="s">
        <v>1131</v>
      </c>
      <c r="F168" s="63" t="s">
        <v>1296</v>
      </c>
    </row>
    <row r="169" spans="1:6" ht="12.75">
      <c r="A169" s="64" t="s">
        <v>816</v>
      </c>
      <c r="B169" s="67">
        <v>4.5</v>
      </c>
      <c r="C169" s="64" t="s">
        <v>816</v>
      </c>
      <c r="D169" s="68">
        <v>4.5</v>
      </c>
      <c r="E169" s="63" t="s">
        <v>1131</v>
      </c>
      <c r="F169" s="63" t="s">
        <v>1297</v>
      </c>
    </row>
    <row r="170" spans="1:6" ht="12.75">
      <c r="A170" s="64" t="s">
        <v>817</v>
      </c>
      <c r="B170" s="67">
        <v>4</v>
      </c>
      <c r="C170" s="64" t="s">
        <v>817</v>
      </c>
      <c r="D170" s="68">
        <v>4.5</v>
      </c>
      <c r="E170" s="63" t="s">
        <v>1131</v>
      </c>
      <c r="F170" s="63" t="s">
        <v>1298</v>
      </c>
    </row>
    <row r="171" spans="1:6" ht="12.75">
      <c r="A171" s="64" t="s">
        <v>818</v>
      </c>
      <c r="B171" s="67">
        <v>4.5</v>
      </c>
      <c r="C171" s="64" t="s">
        <v>818</v>
      </c>
      <c r="D171" s="68">
        <v>4.5</v>
      </c>
      <c r="E171" s="63" t="s">
        <v>1131</v>
      </c>
      <c r="F171" s="63" t="s">
        <v>1299</v>
      </c>
    </row>
    <row r="172" spans="1:6" ht="12.75">
      <c r="A172" s="64" t="s">
        <v>819</v>
      </c>
      <c r="B172" s="67">
        <v>4</v>
      </c>
      <c r="C172" s="64" t="s">
        <v>819</v>
      </c>
      <c r="D172" s="68">
        <v>4.3</v>
      </c>
      <c r="E172" s="63" t="s">
        <v>1131</v>
      </c>
      <c r="F172" s="63" t="s">
        <v>1300</v>
      </c>
    </row>
    <row r="173" spans="1:6" ht="12.75">
      <c r="A173" s="64"/>
      <c r="B173" s="67"/>
      <c r="C173" s="64" t="s">
        <v>563</v>
      </c>
      <c r="D173" s="68">
        <v>4</v>
      </c>
      <c r="E173" s="63" t="s">
        <v>1131</v>
      </c>
      <c r="F173" s="63" t="s">
        <v>1301</v>
      </c>
    </row>
    <row r="174" spans="1:6" ht="12.75">
      <c r="A174" s="64" t="s">
        <v>820</v>
      </c>
      <c r="B174" s="67">
        <v>4</v>
      </c>
      <c r="C174" s="64" t="s">
        <v>820</v>
      </c>
      <c r="D174" s="68">
        <v>4</v>
      </c>
      <c r="E174" s="63" t="s">
        <v>1131</v>
      </c>
      <c r="F174" s="63" t="s">
        <v>1302</v>
      </c>
    </row>
    <row r="175" spans="1:6" ht="12.75">
      <c r="A175" s="64" t="s">
        <v>821</v>
      </c>
      <c r="B175" s="67">
        <v>3</v>
      </c>
      <c r="C175" s="64" t="s">
        <v>821</v>
      </c>
      <c r="D175" s="68">
        <v>3</v>
      </c>
      <c r="E175" s="63" t="s">
        <v>1131</v>
      </c>
      <c r="F175" s="63" t="s">
        <v>1303</v>
      </c>
    </row>
    <row r="176" spans="1:6" ht="12.75">
      <c r="A176" s="64" t="s">
        <v>822</v>
      </c>
      <c r="B176" s="67">
        <v>4</v>
      </c>
      <c r="C176" s="64" t="s">
        <v>822</v>
      </c>
      <c r="D176" s="68">
        <v>4</v>
      </c>
      <c r="E176" s="63" t="s">
        <v>1131</v>
      </c>
      <c r="F176" s="63" t="s">
        <v>1304</v>
      </c>
    </row>
    <row r="177" spans="1:6" ht="12.75">
      <c r="A177" s="64" t="s">
        <v>823</v>
      </c>
      <c r="B177" s="67">
        <v>6</v>
      </c>
      <c r="C177" s="64" t="s">
        <v>823</v>
      </c>
      <c r="D177" s="68">
        <v>6</v>
      </c>
      <c r="E177" s="63" t="s">
        <v>1131</v>
      </c>
      <c r="F177" s="63" t="s">
        <v>1305</v>
      </c>
    </row>
    <row r="178" spans="1:6" ht="12.75">
      <c r="A178" s="64" t="s">
        <v>824</v>
      </c>
      <c r="B178" s="67">
        <v>4.5</v>
      </c>
      <c r="C178" s="64" t="s">
        <v>824</v>
      </c>
      <c r="D178" s="68">
        <v>4.5</v>
      </c>
      <c r="E178" s="63" t="s">
        <v>1131</v>
      </c>
      <c r="F178" s="63" t="s">
        <v>1306</v>
      </c>
    </row>
    <row r="179" spans="1:6" ht="12.75">
      <c r="A179" s="64" t="s">
        <v>825</v>
      </c>
      <c r="B179" s="67">
        <v>3.5</v>
      </c>
      <c r="C179" s="64" t="s">
        <v>825</v>
      </c>
      <c r="D179" s="68">
        <v>3.5</v>
      </c>
      <c r="E179" s="63" t="s">
        <v>1131</v>
      </c>
      <c r="F179" s="63" t="s">
        <v>1307</v>
      </c>
    </row>
    <row r="180" spans="1:6" ht="12.75">
      <c r="A180" s="64" t="s">
        <v>826</v>
      </c>
      <c r="B180" s="67">
        <v>2.5</v>
      </c>
      <c r="C180" s="64" t="s">
        <v>826</v>
      </c>
      <c r="D180" s="68">
        <v>2.5</v>
      </c>
      <c r="E180" s="63" t="s">
        <v>1131</v>
      </c>
      <c r="F180" s="63" t="s">
        <v>1308</v>
      </c>
    </row>
    <row r="181" spans="1:6" ht="12.75">
      <c r="A181" s="64" t="s">
        <v>827</v>
      </c>
      <c r="B181" s="67">
        <v>1.5</v>
      </c>
      <c r="C181" s="64" t="s">
        <v>827</v>
      </c>
      <c r="D181" s="68">
        <v>1.5</v>
      </c>
      <c r="E181" s="63" t="s">
        <v>1131</v>
      </c>
      <c r="F181" s="63" t="s">
        <v>1309</v>
      </c>
    </row>
    <row r="182" spans="1:6" ht="12.75">
      <c r="A182" s="64" t="s">
        <v>828</v>
      </c>
      <c r="B182" s="67">
        <v>4.5</v>
      </c>
      <c r="C182" s="64" t="s">
        <v>828</v>
      </c>
      <c r="D182" s="68">
        <v>4.5</v>
      </c>
      <c r="E182" s="63" t="s">
        <v>1131</v>
      </c>
      <c r="F182" s="63" t="s">
        <v>1310</v>
      </c>
    </row>
    <row r="183" spans="1:6" ht="12.75">
      <c r="A183" s="64" t="s">
        <v>829</v>
      </c>
      <c r="B183" s="67">
        <v>5</v>
      </c>
      <c r="C183" s="64" t="s">
        <v>829</v>
      </c>
      <c r="D183" s="68">
        <v>4</v>
      </c>
      <c r="E183" s="63" t="s">
        <v>1131</v>
      </c>
      <c r="F183" s="63" t="s">
        <v>1311</v>
      </c>
    </row>
    <row r="184" spans="1:6" ht="12.75">
      <c r="A184" s="64"/>
      <c r="B184" s="67"/>
      <c r="C184" s="64" t="s">
        <v>564</v>
      </c>
      <c r="D184" s="68">
        <v>3</v>
      </c>
      <c r="E184" s="63" t="s">
        <v>1131</v>
      </c>
      <c r="F184" s="63" t="s">
        <v>1312</v>
      </c>
    </row>
    <row r="185" spans="1:6" ht="12.75">
      <c r="A185" s="64" t="s">
        <v>830</v>
      </c>
      <c r="B185" s="67">
        <v>3</v>
      </c>
      <c r="C185" s="64" t="s">
        <v>830</v>
      </c>
      <c r="D185" s="68">
        <v>3</v>
      </c>
      <c r="E185" s="63" t="s">
        <v>1131</v>
      </c>
      <c r="F185" s="63" t="s">
        <v>1313</v>
      </c>
    </row>
    <row r="186" spans="1:6" ht="12.75">
      <c r="A186" s="64"/>
      <c r="B186" s="67"/>
      <c r="C186" s="64" t="s">
        <v>565</v>
      </c>
      <c r="D186" s="68">
        <v>3</v>
      </c>
      <c r="E186" s="63" t="s">
        <v>1131</v>
      </c>
      <c r="F186" s="63" t="s">
        <v>1314</v>
      </c>
    </row>
    <row r="187" spans="1:6" ht="12.75">
      <c r="A187" s="64" t="s">
        <v>831</v>
      </c>
      <c r="B187" s="67">
        <v>1.5</v>
      </c>
      <c r="C187" s="64" t="s">
        <v>831</v>
      </c>
      <c r="D187" s="68">
        <v>1.5</v>
      </c>
      <c r="E187" s="63" t="s">
        <v>1132</v>
      </c>
      <c r="F187" s="63" t="s">
        <v>1315</v>
      </c>
    </row>
    <row r="188" spans="1:6" ht="12.75">
      <c r="A188" s="64" t="s">
        <v>832</v>
      </c>
      <c r="B188" s="67">
        <v>2</v>
      </c>
      <c r="C188" s="64" t="s">
        <v>832</v>
      </c>
      <c r="D188" s="68">
        <v>2.3</v>
      </c>
      <c r="E188" s="63" t="s">
        <v>1132</v>
      </c>
      <c r="F188" s="63" t="s">
        <v>1316</v>
      </c>
    </row>
    <row r="189" spans="1:6" ht="12.75">
      <c r="A189" s="64" t="s">
        <v>833</v>
      </c>
      <c r="B189" s="67">
        <v>1.3</v>
      </c>
      <c r="C189" s="64" t="s">
        <v>833</v>
      </c>
      <c r="D189" s="68">
        <v>1.3</v>
      </c>
      <c r="E189" s="63" t="s">
        <v>1132</v>
      </c>
      <c r="F189" s="63" t="s">
        <v>1317</v>
      </c>
    </row>
    <row r="190" spans="1:6" ht="12.75">
      <c r="A190" s="64" t="s">
        <v>834</v>
      </c>
      <c r="B190" s="67">
        <v>1.8</v>
      </c>
      <c r="C190" s="64" t="s">
        <v>834</v>
      </c>
      <c r="D190" s="68">
        <v>1.8</v>
      </c>
      <c r="E190" s="63" t="s">
        <v>1132</v>
      </c>
      <c r="F190" s="63" t="s">
        <v>1318</v>
      </c>
    </row>
    <row r="191" spans="1:6" ht="12.75">
      <c r="A191" s="64" t="s">
        <v>835</v>
      </c>
      <c r="B191" s="67">
        <v>1.8</v>
      </c>
      <c r="C191" s="64" t="s">
        <v>835</v>
      </c>
      <c r="D191" s="68">
        <v>1.8</v>
      </c>
      <c r="E191" s="63" t="s">
        <v>1132</v>
      </c>
      <c r="F191" s="63" t="s">
        <v>1319</v>
      </c>
    </row>
    <row r="192" spans="1:6" ht="12.75">
      <c r="A192" s="64" t="s">
        <v>836</v>
      </c>
      <c r="B192" s="67">
        <v>1.5</v>
      </c>
      <c r="C192" s="64" t="s">
        <v>836</v>
      </c>
      <c r="D192" s="68">
        <v>1.5</v>
      </c>
      <c r="E192" s="63" t="s">
        <v>1132</v>
      </c>
      <c r="F192" s="63" t="s">
        <v>1320</v>
      </c>
    </row>
    <row r="193" spans="1:6" ht="12.75">
      <c r="A193" s="64" t="s">
        <v>837</v>
      </c>
      <c r="B193" s="67">
        <v>1.8</v>
      </c>
      <c r="C193" s="64" t="s">
        <v>837</v>
      </c>
      <c r="D193" s="68">
        <v>1.8</v>
      </c>
      <c r="E193" s="63" t="s">
        <v>1132</v>
      </c>
      <c r="F193" s="63" t="s">
        <v>1321</v>
      </c>
    </row>
    <row r="194" spans="1:6" ht="12.75">
      <c r="A194" s="64" t="s">
        <v>838</v>
      </c>
      <c r="B194" s="67">
        <v>1.8</v>
      </c>
      <c r="C194" s="64" t="s">
        <v>838</v>
      </c>
      <c r="D194" s="68">
        <v>1.8</v>
      </c>
      <c r="E194" s="63" t="s">
        <v>1132</v>
      </c>
      <c r="F194" s="63" t="s">
        <v>1322</v>
      </c>
    </row>
    <row r="195" spans="1:6" ht="12.75">
      <c r="A195" s="64" t="s">
        <v>839</v>
      </c>
      <c r="B195" s="67">
        <v>1.8</v>
      </c>
      <c r="C195" s="64" t="s">
        <v>839</v>
      </c>
      <c r="D195" s="68">
        <v>1.8</v>
      </c>
      <c r="E195" s="63" t="s">
        <v>1132</v>
      </c>
      <c r="F195" s="63" t="s">
        <v>1323</v>
      </c>
    </row>
    <row r="196" spans="1:6" ht="12.75">
      <c r="A196" s="64"/>
      <c r="B196" s="67"/>
      <c r="C196" s="64" t="s">
        <v>566</v>
      </c>
      <c r="D196" s="68">
        <v>2</v>
      </c>
      <c r="E196" s="63" t="s">
        <v>1132</v>
      </c>
      <c r="F196" s="63" t="s">
        <v>1324</v>
      </c>
    </row>
    <row r="197" spans="1:6" ht="12.75">
      <c r="A197" s="64"/>
      <c r="B197" s="67"/>
      <c r="C197" s="64" t="s">
        <v>567</v>
      </c>
      <c r="D197" s="68">
        <v>1.5</v>
      </c>
      <c r="E197" s="63" t="s">
        <v>1132</v>
      </c>
      <c r="F197" s="63" t="s">
        <v>1325</v>
      </c>
    </row>
    <row r="198" spans="1:6" ht="12.75">
      <c r="A198" s="64"/>
      <c r="B198" s="67"/>
      <c r="C198" s="64" t="s">
        <v>568</v>
      </c>
      <c r="D198" s="68">
        <v>2</v>
      </c>
      <c r="E198" s="63" t="s">
        <v>1132</v>
      </c>
      <c r="F198" s="63" t="s">
        <v>1326</v>
      </c>
    </row>
    <row r="199" spans="1:6" ht="12.75">
      <c r="A199" s="64"/>
      <c r="B199" s="67"/>
      <c r="C199" s="64" t="s">
        <v>569</v>
      </c>
      <c r="D199" s="68">
        <v>1.8</v>
      </c>
      <c r="E199" s="63" t="s">
        <v>1132</v>
      </c>
      <c r="F199" s="63" t="s">
        <v>1327</v>
      </c>
    </row>
    <row r="200" spans="1:6" ht="12.75">
      <c r="A200" s="64"/>
      <c r="B200" s="67"/>
      <c r="C200" s="64" t="s">
        <v>570</v>
      </c>
      <c r="D200" s="68">
        <v>3</v>
      </c>
      <c r="E200" s="63" t="s">
        <v>1132</v>
      </c>
      <c r="F200" s="63" t="s">
        <v>1328</v>
      </c>
    </row>
    <row r="201" spans="1:6" ht="12.75">
      <c r="A201" s="64"/>
      <c r="B201" s="67"/>
      <c r="C201" s="64" t="s">
        <v>571</v>
      </c>
      <c r="D201" s="68">
        <v>3.5</v>
      </c>
      <c r="E201" s="63" t="s">
        <v>1132</v>
      </c>
      <c r="F201" s="63" t="s">
        <v>1329</v>
      </c>
    </row>
    <row r="202" spans="1:6" ht="12.75">
      <c r="A202" s="64"/>
      <c r="B202" s="67"/>
      <c r="C202" s="64" t="s">
        <v>572</v>
      </c>
      <c r="D202" s="68">
        <v>1.5</v>
      </c>
      <c r="E202" s="63" t="s">
        <v>1132</v>
      </c>
      <c r="F202" s="63" t="s">
        <v>1330</v>
      </c>
    </row>
    <row r="203" spans="1:6" ht="12.75">
      <c r="A203" s="64"/>
      <c r="B203" s="67"/>
      <c r="C203" s="64" t="s">
        <v>573</v>
      </c>
      <c r="D203" s="68">
        <v>2</v>
      </c>
      <c r="E203" s="63" t="s">
        <v>1132</v>
      </c>
      <c r="F203" s="63" t="s">
        <v>1331</v>
      </c>
    </row>
    <row r="204" spans="1:6" ht="12.75">
      <c r="A204" s="64"/>
      <c r="B204" s="67"/>
      <c r="C204" s="64" t="s">
        <v>574</v>
      </c>
      <c r="D204" s="68">
        <v>2.5</v>
      </c>
      <c r="E204" s="63" t="s">
        <v>1132</v>
      </c>
      <c r="F204" s="63" t="s">
        <v>1332</v>
      </c>
    </row>
    <row r="205" spans="1:6" ht="12.75">
      <c r="A205" s="64"/>
      <c r="B205" s="67"/>
      <c r="C205" s="64" t="s">
        <v>575</v>
      </c>
      <c r="D205" s="68">
        <v>1.5</v>
      </c>
      <c r="E205" s="63" t="s">
        <v>1132</v>
      </c>
      <c r="F205" s="63" t="s">
        <v>1333</v>
      </c>
    </row>
    <row r="206" spans="1:6" ht="12.75">
      <c r="A206" s="64" t="s">
        <v>840</v>
      </c>
      <c r="B206" s="67">
        <v>1.8</v>
      </c>
      <c r="C206" s="64" t="s">
        <v>840</v>
      </c>
      <c r="D206" s="68">
        <v>1.8</v>
      </c>
      <c r="E206" s="63" t="s">
        <v>1133</v>
      </c>
      <c r="F206" s="63" t="s">
        <v>1334</v>
      </c>
    </row>
    <row r="207" spans="1:6" ht="12.75">
      <c r="A207" s="64" t="s">
        <v>841</v>
      </c>
      <c r="B207" s="67">
        <v>2</v>
      </c>
      <c r="C207" s="64" t="s">
        <v>841</v>
      </c>
      <c r="D207" s="68">
        <v>2</v>
      </c>
      <c r="E207" s="63" t="s">
        <v>1133</v>
      </c>
      <c r="F207" s="63" t="s">
        <v>1335</v>
      </c>
    </row>
    <row r="208" spans="1:6" ht="12.75">
      <c r="A208" s="64" t="s">
        <v>842</v>
      </c>
      <c r="B208" s="67">
        <v>2.5</v>
      </c>
      <c r="C208" s="64" t="s">
        <v>842</v>
      </c>
      <c r="D208" s="68">
        <v>2.5</v>
      </c>
      <c r="E208" s="63" t="s">
        <v>1133</v>
      </c>
      <c r="F208" s="63" t="s">
        <v>1336</v>
      </c>
    </row>
    <row r="209" spans="1:6" ht="12.75">
      <c r="A209" s="64" t="s">
        <v>843</v>
      </c>
      <c r="B209" s="67">
        <v>4</v>
      </c>
      <c r="C209" s="64" t="s">
        <v>843</v>
      </c>
      <c r="D209" s="68">
        <v>4</v>
      </c>
      <c r="E209" s="63" t="s">
        <v>1133</v>
      </c>
      <c r="F209" s="63" t="s">
        <v>1337</v>
      </c>
    </row>
    <row r="210" spans="1:6" ht="12.75">
      <c r="A210" s="64" t="s">
        <v>844</v>
      </c>
      <c r="B210" s="67">
        <v>2</v>
      </c>
      <c r="C210" s="64" t="s">
        <v>844</v>
      </c>
      <c r="D210" s="68">
        <v>2</v>
      </c>
      <c r="E210" s="63" t="s">
        <v>1133</v>
      </c>
      <c r="F210" s="63" t="s">
        <v>1338</v>
      </c>
    </row>
    <row r="211" spans="1:6" ht="12.75">
      <c r="A211" s="64" t="s">
        <v>845</v>
      </c>
      <c r="B211" s="67">
        <v>2</v>
      </c>
      <c r="C211" s="64" t="s">
        <v>845</v>
      </c>
      <c r="D211" s="68">
        <v>2</v>
      </c>
      <c r="E211" s="63" t="s">
        <v>1133</v>
      </c>
      <c r="F211" s="63" t="s">
        <v>1339</v>
      </c>
    </row>
    <row r="212" spans="1:6" ht="12.75">
      <c r="A212" s="64" t="s">
        <v>846</v>
      </c>
      <c r="B212" s="67">
        <v>2.5</v>
      </c>
      <c r="C212" s="64" t="s">
        <v>846</v>
      </c>
      <c r="D212" s="68">
        <v>2.5</v>
      </c>
      <c r="E212" s="63" t="s">
        <v>1133</v>
      </c>
      <c r="F212" s="63" t="s">
        <v>1340</v>
      </c>
    </row>
    <row r="213" spans="1:6" ht="12.75">
      <c r="A213" s="64" t="s">
        <v>847</v>
      </c>
      <c r="B213" s="67">
        <v>3.5</v>
      </c>
      <c r="C213" s="64" t="s">
        <v>847</v>
      </c>
      <c r="D213" s="68">
        <v>3.5</v>
      </c>
      <c r="E213" s="63" t="s">
        <v>1133</v>
      </c>
      <c r="F213" s="63" t="s">
        <v>1341</v>
      </c>
    </row>
    <row r="214" spans="1:6" ht="12.75">
      <c r="A214" s="64" t="s">
        <v>848</v>
      </c>
      <c r="B214" s="67">
        <v>2.5</v>
      </c>
      <c r="C214" s="64" t="s">
        <v>848</v>
      </c>
      <c r="D214" s="68">
        <v>2.5</v>
      </c>
      <c r="E214" s="63" t="s">
        <v>1133</v>
      </c>
      <c r="F214" s="63" t="s">
        <v>1342</v>
      </c>
    </row>
    <row r="215" spans="1:6" ht="12.75">
      <c r="A215" s="64" t="s">
        <v>849</v>
      </c>
      <c r="B215" s="67">
        <v>2.5</v>
      </c>
      <c r="C215" s="64" t="s">
        <v>849</v>
      </c>
      <c r="D215" s="68">
        <v>2.5</v>
      </c>
      <c r="E215" s="63" t="s">
        <v>1133</v>
      </c>
      <c r="F215" s="63" t="s">
        <v>1343</v>
      </c>
    </row>
    <row r="216" spans="1:6" ht="12.75">
      <c r="A216" s="64" t="s">
        <v>850</v>
      </c>
      <c r="B216" s="67">
        <v>2</v>
      </c>
      <c r="C216" s="64" t="s">
        <v>850</v>
      </c>
      <c r="D216" s="68">
        <v>2</v>
      </c>
      <c r="E216" s="63" t="s">
        <v>1133</v>
      </c>
      <c r="F216" s="63" t="s">
        <v>1344</v>
      </c>
    </row>
    <row r="217" spans="1:6" ht="12.75">
      <c r="A217" s="64" t="s">
        <v>851</v>
      </c>
      <c r="B217" s="67">
        <v>2</v>
      </c>
      <c r="C217" s="64" t="s">
        <v>851</v>
      </c>
      <c r="D217" s="68">
        <v>2</v>
      </c>
      <c r="E217" s="63" t="s">
        <v>1133</v>
      </c>
      <c r="F217" s="63" t="s">
        <v>1345</v>
      </c>
    </row>
    <row r="218" spans="1:6" ht="12.75">
      <c r="A218" s="64" t="s">
        <v>852</v>
      </c>
      <c r="B218" s="67">
        <v>3</v>
      </c>
      <c r="C218" s="64" t="s">
        <v>852</v>
      </c>
      <c r="D218" s="68">
        <v>3</v>
      </c>
      <c r="E218" s="63" t="s">
        <v>1133</v>
      </c>
      <c r="F218" s="63" t="s">
        <v>1346</v>
      </c>
    </row>
    <row r="219" spans="1:6" ht="12.75">
      <c r="A219" s="64" t="s">
        <v>853</v>
      </c>
      <c r="B219" s="67">
        <v>4</v>
      </c>
      <c r="C219" s="64" t="s">
        <v>853</v>
      </c>
      <c r="D219" s="68">
        <v>4</v>
      </c>
      <c r="E219" s="63" t="s">
        <v>1133</v>
      </c>
      <c r="F219" s="63" t="s">
        <v>1347</v>
      </c>
    </row>
    <row r="220" spans="1:6" ht="12.75">
      <c r="A220" s="64" t="s">
        <v>854</v>
      </c>
      <c r="B220" s="67">
        <v>3.5</v>
      </c>
      <c r="C220" s="64" t="s">
        <v>854</v>
      </c>
      <c r="D220" s="68">
        <v>3.5</v>
      </c>
      <c r="E220" s="63" t="s">
        <v>1133</v>
      </c>
      <c r="F220" s="63" t="s">
        <v>1348</v>
      </c>
    </row>
    <row r="221" spans="1:6" ht="12.75">
      <c r="A221" s="64" t="s">
        <v>855</v>
      </c>
      <c r="B221" s="67">
        <v>4</v>
      </c>
      <c r="C221" s="64" t="s">
        <v>855</v>
      </c>
      <c r="D221" s="68">
        <v>4</v>
      </c>
      <c r="E221" s="63" t="s">
        <v>1134</v>
      </c>
      <c r="F221" s="63" t="s">
        <v>1349</v>
      </c>
    </row>
    <row r="222" spans="1:6" ht="12.75">
      <c r="A222" s="64"/>
      <c r="B222" s="67"/>
      <c r="C222" s="64" t="s">
        <v>576</v>
      </c>
      <c r="D222" s="68">
        <v>2.5</v>
      </c>
      <c r="E222" s="63" t="s">
        <v>1134</v>
      </c>
      <c r="F222" s="63" t="s">
        <v>1382</v>
      </c>
    </row>
    <row r="223" spans="1:6" ht="12.75">
      <c r="A223" s="64" t="s">
        <v>856</v>
      </c>
      <c r="B223" s="67">
        <v>2.3</v>
      </c>
      <c r="C223" s="64" t="s">
        <v>856</v>
      </c>
      <c r="D223" s="68">
        <v>2.3</v>
      </c>
      <c r="E223" s="63" t="s">
        <v>1134</v>
      </c>
      <c r="F223" s="63" t="s">
        <v>1383</v>
      </c>
    </row>
    <row r="224" spans="1:6" ht="12.75">
      <c r="A224" s="64" t="s">
        <v>857</v>
      </c>
      <c r="B224" s="67">
        <v>6</v>
      </c>
      <c r="C224" s="64" t="s">
        <v>857</v>
      </c>
      <c r="D224" s="68">
        <v>6</v>
      </c>
      <c r="E224" s="63" t="s">
        <v>1134</v>
      </c>
      <c r="F224" s="63" t="s">
        <v>1384</v>
      </c>
    </row>
    <row r="225" spans="1:6" ht="12.75">
      <c r="A225" s="64" t="s">
        <v>858</v>
      </c>
      <c r="B225" s="67">
        <v>2</v>
      </c>
      <c r="C225" s="64" t="s">
        <v>858</v>
      </c>
      <c r="D225" s="68">
        <v>2</v>
      </c>
      <c r="E225" s="63" t="s">
        <v>1134</v>
      </c>
      <c r="F225" s="63" t="s">
        <v>1385</v>
      </c>
    </row>
    <row r="226" spans="1:6" ht="12.75">
      <c r="A226" s="64" t="s">
        <v>868</v>
      </c>
      <c r="B226" s="67">
        <v>3.5</v>
      </c>
      <c r="C226" s="64" t="s">
        <v>868</v>
      </c>
      <c r="D226" s="68">
        <v>3.5</v>
      </c>
      <c r="E226" s="63" t="s">
        <v>1134</v>
      </c>
      <c r="F226" s="63" t="s">
        <v>1386</v>
      </c>
    </row>
    <row r="227" spans="1:6" ht="12.75">
      <c r="A227" s="64" t="s">
        <v>869</v>
      </c>
      <c r="B227" s="67">
        <v>8</v>
      </c>
      <c r="C227" s="64" t="s">
        <v>869</v>
      </c>
      <c r="D227" s="68">
        <v>8</v>
      </c>
      <c r="E227" s="63" t="s">
        <v>1134</v>
      </c>
      <c r="F227" s="63" t="s">
        <v>1387</v>
      </c>
    </row>
    <row r="228" spans="1:6" ht="12.75">
      <c r="A228" s="64" t="s">
        <v>870</v>
      </c>
      <c r="B228" s="67">
        <v>8</v>
      </c>
      <c r="C228" s="64" t="s">
        <v>870</v>
      </c>
      <c r="D228" s="68">
        <v>8</v>
      </c>
      <c r="E228" s="63" t="s">
        <v>1134</v>
      </c>
      <c r="F228" s="63" t="s">
        <v>1388</v>
      </c>
    </row>
    <row r="229" spans="1:6" ht="12.75">
      <c r="A229" s="64" t="s">
        <v>871</v>
      </c>
      <c r="B229" s="67">
        <v>2.5</v>
      </c>
      <c r="C229" s="64" t="s">
        <v>871</v>
      </c>
      <c r="D229" s="68">
        <v>2.5</v>
      </c>
      <c r="E229" s="63" t="s">
        <v>1134</v>
      </c>
      <c r="F229" s="63" t="s">
        <v>1389</v>
      </c>
    </row>
    <row r="230" spans="1:6" ht="12.75">
      <c r="A230" s="64" t="s">
        <v>872</v>
      </c>
      <c r="B230" s="67">
        <v>6.5</v>
      </c>
      <c r="C230" s="64" t="s">
        <v>872</v>
      </c>
      <c r="D230" s="68">
        <v>6.5</v>
      </c>
      <c r="E230" s="63" t="s">
        <v>1134</v>
      </c>
      <c r="F230" s="63" t="s">
        <v>1390</v>
      </c>
    </row>
    <row r="231" spans="1:6" ht="12.75">
      <c r="A231" s="64" t="s">
        <v>873</v>
      </c>
      <c r="B231" s="67">
        <v>6.5</v>
      </c>
      <c r="C231" s="64" t="s">
        <v>873</v>
      </c>
      <c r="D231" s="68">
        <v>6.5</v>
      </c>
      <c r="E231" s="63" t="s">
        <v>1134</v>
      </c>
      <c r="F231" s="63" t="s">
        <v>1391</v>
      </c>
    </row>
    <row r="232" spans="1:6" ht="12.75">
      <c r="A232" s="64" t="s">
        <v>874</v>
      </c>
      <c r="B232" s="67">
        <v>6</v>
      </c>
      <c r="C232" s="64" t="s">
        <v>874</v>
      </c>
      <c r="D232" s="68">
        <v>6</v>
      </c>
      <c r="E232" s="63" t="s">
        <v>1134</v>
      </c>
      <c r="F232" s="63" t="s">
        <v>1392</v>
      </c>
    </row>
    <row r="233" spans="1:6" ht="12.75">
      <c r="A233" s="64" t="s">
        <v>875</v>
      </c>
      <c r="B233" s="67">
        <v>7</v>
      </c>
      <c r="C233" s="64" t="s">
        <v>875</v>
      </c>
      <c r="D233" s="68">
        <v>7</v>
      </c>
      <c r="E233" s="63" t="s">
        <v>1134</v>
      </c>
      <c r="F233" s="63" t="s">
        <v>1393</v>
      </c>
    </row>
    <row r="234" spans="1:6" ht="12.75">
      <c r="A234" s="64" t="s">
        <v>876</v>
      </c>
      <c r="B234" s="67">
        <v>5.5</v>
      </c>
      <c r="C234" s="64" t="s">
        <v>876</v>
      </c>
      <c r="D234" s="68">
        <v>5.5</v>
      </c>
      <c r="E234" s="63" t="s">
        <v>1134</v>
      </c>
      <c r="F234" s="63" t="s">
        <v>1394</v>
      </c>
    </row>
    <row r="235" spans="1:6" ht="12.75">
      <c r="A235" s="64"/>
      <c r="B235" s="67"/>
      <c r="C235" s="64" t="s">
        <v>577</v>
      </c>
      <c r="D235" s="68">
        <v>3</v>
      </c>
      <c r="E235" s="63" t="s">
        <v>1134</v>
      </c>
      <c r="F235" s="63" t="s">
        <v>1395</v>
      </c>
    </row>
    <row r="236" spans="1:6" ht="12.75">
      <c r="A236" s="64"/>
      <c r="B236" s="67"/>
      <c r="C236" s="64" t="s">
        <v>578</v>
      </c>
      <c r="D236" s="68">
        <v>2.5</v>
      </c>
      <c r="E236" s="63" t="s">
        <v>1134</v>
      </c>
      <c r="F236" s="63" t="s">
        <v>1396</v>
      </c>
    </row>
    <row r="237" spans="1:6" ht="12.75">
      <c r="A237" s="64"/>
      <c r="B237" s="67"/>
      <c r="C237" s="64" t="s">
        <v>579</v>
      </c>
      <c r="D237" s="68">
        <v>2.5</v>
      </c>
      <c r="E237" s="63" t="s">
        <v>1134</v>
      </c>
      <c r="F237" s="63" t="s">
        <v>1397</v>
      </c>
    </row>
    <row r="238" spans="1:6" ht="12.75">
      <c r="A238" s="64"/>
      <c r="B238" s="67"/>
      <c r="C238" s="64" t="s">
        <v>580</v>
      </c>
      <c r="D238" s="68">
        <v>4</v>
      </c>
      <c r="E238" s="63" t="s">
        <v>1134</v>
      </c>
      <c r="F238" s="63" t="s">
        <v>1398</v>
      </c>
    </row>
    <row r="239" spans="1:6" ht="12.75">
      <c r="A239" s="64"/>
      <c r="B239" s="67"/>
      <c r="C239" s="64" t="s">
        <v>581</v>
      </c>
      <c r="D239" s="68">
        <v>3.5</v>
      </c>
      <c r="E239" s="63" t="s">
        <v>1134</v>
      </c>
      <c r="F239" s="63" t="s">
        <v>0</v>
      </c>
    </row>
    <row r="240" spans="1:6" ht="12.75">
      <c r="A240" s="64"/>
      <c r="B240" s="67"/>
      <c r="C240" s="64" t="s">
        <v>582</v>
      </c>
      <c r="D240" s="68">
        <v>3.5</v>
      </c>
      <c r="E240" s="63" t="s">
        <v>1134</v>
      </c>
      <c r="F240" s="63" t="s">
        <v>1</v>
      </c>
    </row>
    <row r="241" spans="1:6" ht="12.75">
      <c r="A241" s="64"/>
      <c r="B241" s="67"/>
      <c r="C241" s="64" t="s">
        <v>583</v>
      </c>
      <c r="D241" s="68">
        <v>3</v>
      </c>
      <c r="E241" s="63" t="s">
        <v>1134</v>
      </c>
      <c r="F241" s="63" t="s">
        <v>2</v>
      </c>
    </row>
    <row r="242" spans="1:6" ht="12.75">
      <c r="A242" s="64"/>
      <c r="B242" s="67"/>
      <c r="C242" s="64" t="s">
        <v>584</v>
      </c>
      <c r="D242" s="68">
        <v>2.5</v>
      </c>
      <c r="E242" s="63" t="s">
        <v>1134</v>
      </c>
      <c r="F242" s="63" t="s">
        <v>3</v>
      </c>
    </row>
    <row r="243" spans="1:6" ht="12.75">
      <c r="A243" s="64"/>
      <c r="B243" s="67"/>
      <c r="C243" s="64" t="s">
        <v>585</v>
      </c>
      <c r="D243" s="68">
        <v>3</v>
      </c>
      <c r="E243" s="63" t="s">
        <v>1134</v>
      </c>
      <c r="F243" s="63" t="s">
        <v>4</v>
      </c>
    </row>
    <row r="244" spans="1:6" ht="12.75">
      <c r="A244" s="64" t="s">
        <v>877</v>
      </c>
      <c r="B244" s="67">
        <v>3.5</v>
      </c>
      <c r="C244" s="64" t="s">
        <v>877</v>
      </c>
      <c r="D244" s="68">
        <v>3.5</v>
      </c>
      <c r="E244" s="63" t="s">
        <v>1134</v>
      </c>
      <c r="F244" s="63" t="s">
        <v>5</v>
      </c>
    </row>
    <row r="245" spans="1:6" ht="12.75">
      <c r="A245" s="64" t="s">
        <v>878</v>
      </c>
      <c r="B245" s="67">
        <v>8</v>
      </c>
      <c r="C245" s="64" t="s">
        <v>878</v>
      </c>
      <c r="D245" s="68">
        <v>8</v>
      </c>
      <c r="E245" s="63" t="s">
        <v>1134</v>
      </c>
      <c r="F245" s="63" t="s">
        <v>6</v>
      </c>
    </row>
    <row r="246" spans="1:6" ht="12.75">
      <c r="A246" s="64" t="s">
        <v>879</v>
      </c>
      <c r="B246" s="67">
        <v>3.5</v>
      </c>
      <c r="C246" s="64" t="s">
        <v>879</v>
      </c>
      <c r="D246" s="68">
        <v>3.5</v>
      </c>
      <c r="E246" s="63" t="s">
        <v>1134</v>
      </c>
      <c r="F246" s="63" t="s">
        <v>7</v>
      </c>
    </row>
    <row r="247" spans="1:6" ht="12.75">
      <c r="A247" s="64"/>
      <c r="B247" s="67"/>
      <c r="C247" s="64" t="s">
        <v>586</v>
      </c>
      <c r="D247" s="68">
        <v>4</v>
      </c>
      <c r="E247" s="63" t="s">
        <v>1134</v>
      </c>
      <c r="F247" s="63" t="s">
        <v>8</v>
      </c>
    </row>
    <row r="248" spans="1:6" ht="12.75">
      <c r="A248" s="64"/>
      <c r="B248" s="67"/>
      <c r="C248" s="64" t="s">
        <v>587</v>
      </c>
      <c r="D248" s="68">
        <v>2</v>
      </c>
      <c r="E248" s="63" t="s">
        <v>1134</v>
      </c>
      <c r="F248" s="63" t="s">
        <v>9</v>
      </c>
    </row>
    <row r="249" spans="1:6" ht="12.75">
      <c r="A249" s="64" t="s">
        <v>880</v>
      </c>
      <c r="B249" s="67">
        <v>2.5</v>
      </c>
      <c r="C249" s="64" t="s">
        <v>880</v>
      </c>
      <c r="D249" s="68">
        <v>2.5</v>
      </c>
      <c r="E249" s="63" t="s">
        <v>1134</v>
      </c>
      <c r="F249" s="63" t="s">
        <v>10</v>
      </c>
    </row>
    <row r="250" spans="1:6" ht="12.75">
      <c r="A250" s="64" t="s">
        <v>881</v>
      </c>
      <c r="B250" s="67">
        <v>2.5</v>
      </c>
      <c r="C250" s="64" t="s">
        <v>881</v>
      </c>
      <c r="D250" s="68">
        <v>2.5</v>
      </c>
      <c r="E250" s="63" t="s">
        <v>1134</v>
      </c>
      <c r="F250" s="63" t="s">
        <v>11</v>
      </c>
    </row>
    <row r="251" spans="1:6" ht="12.75">
      <c r="A251" s="64" t="s">
        <v>882</v>
      </c>
      <c r="B251" s="67">
        <v>4</v>
      </c>
      <c r="C251" s="64" t="s">
        <v>882</v>
      </c>
      <c r="D251" s="68">
        <v>4</v>
      </c>
      <c r="E251" s="63" t="s">
        <v>1134</v>
      </c>
      <c r="F251" s="63" t="s">
        <v>12</v>
      </c>
    </row>
    <row r="252" spans="1:6" ht="12.75">
      <c r="A252" s="64" t="s">
        <v>883</v>
      </c>
      <c r="B252" s="67">
        <v>4.5</v>
      </c>
      <c r="C252" s="64" t="s">
        <v>883</v>
      </c>
      <c r="D252" s="68">
        <v>4.5</v>
      </c>
      <c r="E252" s="63" t="s">
        <v>1134</v>
      </c>
      <c r="F252" s="63" t="s">
        <v>13</v>
      </c>
    </row>
    <row r="253" spans="1:6" ht="12.75">
      <c r="A253" s="64"/>
      <c r="B253" s="67"/>
      <c r="C253" s="64" t="s">
        <v>588</v>
      </c>
      <c r="D253" s="68">
        <v>4.5</v>
      </c>
      <c r="E253" s="63" t="s">
        <v>1134</v>
      </c>
      <c r="F253" s="63" t="s">
        <v>14</v>
      </c>
    </row>
    <row r="254" spans="1:6" ht="12.75">
      <c r="A254" s="64"/>
      <c r="B254" s="67"/>
      <c r="C254" s="64" t="s">
        <v>589</v>
      </c>
      <c r="D254" s="68">
        <v>6</v>
      </c>
      <c r="E254" s="63" t="s">
        <v>1134</v>
      </c>
      <c r="F254" s="63" t="s">
        <v>15</v>
      </c>
    </row>
    <row r="255" spans="1:6" ht="12.75">
      <c r="A255" s="64" t="s">
        <v>884</v>
      </c>
      <c r="B255" s="67">
        <v>8</v>
      </c>
      <c r="C255" s="64" t="s">
        <v>884</v>
      </c>
      <c r="D255" s="68">
        <v>8</v>
      </c>
      <c r="E255" s="63" t="s">
        <v>1134</v>
      </c>
      <c r="F255" s="63" t="s">
        <v>16</v>
      </c>
    </row>
    <row r="256" spans="1:6" ht="12.75">
      <c r="A256" s="64" t="s">
        <v>885</v>
      </c>
      <c r="B256" s="67">
        <v>3</v>
      </c>
      <c r="C256" s="64" t="s">
        <v>885</v>
      </c>
      <c r="D256" s="68">
        <v>3</v>
      </c>
      <c r="E256" s="63" t="s">
        <v>1134</v>
      </c>
      <c r="F256" s="63" t="s">
        <v>17</v>
      </c>
    </row>
    <row r="257" spans="1:6" ht="12.75">
      <c r="A257" s="64" t="s">
        <v>886</v>
      </c>
      <c r="B257" s="67">
        <v>1.5</v>
      </c>
      <c r="C257" s="64" t="s">
        <v>886</v>
      </c>
      <c r="D257" s="68">
        <v>1.5</v>
      </c>
      <c r="E257" s="63" t="s">
        <v>1134</v>
      </c>
      <c r="F257" s="63" t="s">
        <v>18</v>
      </c>
    </row>
    <row r="258" spans="1:6" ht="12.75">
      <c r="A258" s="64" t="s">
        <v>887</v>
      </c>
      <c r="B258" s="67">
        <v>5.5</v>
      </c>
      <c r="C258" s="64" t="s">
        <v>887</v>
      </c>
      <c r="D258" s="68">
        <v>5.5</v>
      </c>
      <c r="E258" s="63" t="s">
        <v>1134</v>
      </c>
      <c r="F258" s="63" t="s">
        <v>19</v>
      </c>
    </row>
    <row r="259" spans="1:6" ht="12.75">
      <c r="A259" s="64" t="s">
        <v>888</v>
      </c>
      <c r="B259" s="67">
        <v>12</v>
      </c>
      <c r="C259" s="64" t="s">
        <v>888</v>
      </c>
      <c r="D259" s="68">
        <v>12</v>
      </c>
      <c r="E259" s="63" t="s">
        <v>1134</v>
      </c>
      <c r="F259" s="63" t="s">
        <v>20</v>
      </c>
    </row>
    <row r="260" spans="1:6" ht="12.75">
      <c r="A260" s="64" t="s">
        <v>889</v>
      </c>
      <c r="B260" s="67">
        <v>11</v>
      </c>
      <c r="C260" s="64" t="s">
        <v>889</v>
      </c>
      <c r="D260" s="68">
        <v>11</v>
      </c>
      <c r="E260" s="63" t="s">
        <v>1134</v>
      </c>
      <c r="F260" s="63" t="s">
        <v>21</v>
      </c>
    </row>
    <row r="261" spans="1:6" ht="12.75">
      <c r="A261" s="64" t="s">
        <v>890</v>
      </c>
      <c r="B261" s="67">
        <v>8</v>
      </c>
      <c r="C261" s="64" t="s">
        <v>890</v>
      </c>
      <c r="D261" s="68">
        <v>8</v>
      </c>
      <c r="E261" s="63" t="s">
        <v>1134</v>
      </c>
      <c r="F261" s="63" t="s">
        <v>22</v>
      </c>
    </row>
    <row r="262" spans="1:6" ht="12.75">
      <c r="A262" s="64" t="s">
        <v>891</v>
      </c>
      <c r="B262" s="67">
        <v>17</v>
      </c>
      <c r="C262" s="64" t="s">
        <v>891</v>
      </c>
      <c r="D262" s="68">
        <v>17</v>
      </c>
      <c r="E262" s="63" t="s">
        <v>1134</v>
      </c>
      <c r="F262" s="63" t="s">
        <v>23</v>
      </c>
    </row>
    <row r="263" spans="1:6" ht="12.75">
      <c r="A263" s="64" t="s">
        <v>892</v>
      </c>
      <c r="B263" s="67">
        <v>5</v>
      </c>
      <c r="C263" s="64" t="s">
        <v>892</v>
      </c>
      <c r="D263" s="68">
        <v>5</v>
      </c>
      <c r="E263" s="63" t="s">
        <v>1134</v>
      </c>
      <c r="F263" s="63" t="s">
        <v>24</v>
      </c>
    </row>
    <row r="264" spans="1:6" ht="12.75">
      <c r="A264" s="64" t="s">
        <v>893</v>
      </c>
      <c r="B264" s="67">
        <v>7</v>
      </c>
      <c r="C264" s="64" t="s">
        <v>893</v>
      </c>
      <c r="D264" s="68">
        <v>7</v>
      </c>
      <c r="E264" s="63" t="s">
        <v>1134</v>
      </c>
      <c r="F264" s="63" t="s">
        <v>25</v>
      </c>
    </row>
    <row r="265" spans="1:6" ht="12.75">
      <c r="A265" s="64" t="s">
        <v>894</v>
      </c>
      <c r="B265" s="67">
        <v>11</v>
      </c>
      <c r="C265" s="64" t="s">
        <v>894</v>
      </c>
      <c r="D265" s="68">
        <v>11</v>
      </c>
      <c r="E265" s="63" t="s">
        <v>1134</v>
      </c>
      <c r="F265" s="63" t="s">
        <v>26</v>
      </c>
    </row>
    <row r="266" spans="1:6" ht="12.75">
      <c r="A266" s="64" t="s">
        <v>895</v>
      </c>
      <c r="B266" s="67">
        <v>8</v>
      </c>
      <c r="C266" s="64" t="s">
        <v>895</v>
      </c>
      <c r="D266" s="68">
        <v>8</v>
      </c>
      <c r="E266" s="63" t="s">
        <v>1134</v>
      </c>
      <c r="F266" s="63" t="s">
        <v>27</v>
      </c>
    </row>
    <row r="267" spans="1:6" ht="12.75">
      <c r="A267" s="64" t="s">
        <v>896</v>
      </c>
      <c r="B267" s="67">
        <v>8</v>
      </c>
      <c r="C267" s="64" t="s">
        <v>896</v>
      </c>
      <c r="D267" s="68">
        <v>8</v>
      </c>
      <c r="E267" s="63" t="s">
        <v>1134</v>
      </c>
      <c r="F267" s="63" t="s">
        <v>28</v>
      </c>
    </row>
    <row r="268" spans="1:6" ht="12.75">
      <c r="A268" s="64" t="s">
        <v>897</v>
      </c>
      <c r="B268" s="67">
        <v>5</v>
      </c>
      <c r="C268" s="64" t="s">
        <v>897</v>
      </c>
      <c r="D268" s="68">
        <v>5</v>
      </c>
      <c r="E268" s="63" t="s">
        <v>1134</v>
      </c>
      <c r="F268" s="63" t="s">
        <v>29</v>
      </c>
    </row>
    <row r="269" spans="1:6" ht="12.75">
      <c r="A269" s="64" t="s">
        <v>898</v>
      </c>
      <c r="B269" s="67">
        <v>6</v>
      </c>
      <c r="C269" s="64" t="s">
        <v>898</v>
      </c>
      <c r="D269" s="68">
        <v>6</v>
      </c>
      <c r="E269" s="63" t="s">
        <v>1134</v>
      </c>
      <c r="F269" s="63" t="s">
        <v>30</v>
      </c>
    </row>
    <row r="270" spans="1:6" ht="12.75">
      <c r="A270" s="64" t="s">
        <v>899</v>
      </c>
      <c r="B270" s="67">
        <v>7</v>
      </c>
      <c r="C270" s="64" t="s">
        <v>899</v>
      </c>
      <c r="D270" s="68">
        <v>7</v>
      </c>
      <c r="E270" s="63" t="s">
        <v>1134</v>
      </c>
      <c r="F270" s="63" t="s">
        <v>31</v>
      </c>
    </row>
    <row r="271" spans="1:6" ht="12.75">
      <c r="A271" s="64" t="s">
        <v>900</v>
      </c>
      <c r="B271" s="67">
        <v>4.5</v>
      </c>
      <c r="C271" s="64" t="s">
        <v>900</v>
      </c>
      <c r="D271" s="68">
        <v>4.5</v>
      </c>
      <c r="E271" s="63" t="s">
        <v>1134</v>
      </c>
      <c r="F271" s="63" t="s">
        <v>32</v>
      </c>
    </row>
    <row r="272" spans="1:6" ht="12.75">
      <c r="A272" s="64" t="s">
        <v>901</v>
      </c>
      <c r="B272" s="67">
        <v>9</v>
      </c>
      <c r="C272" s="64" t="s">
        <v>901</v>
      </c>
      <c r="D272" s="68">
        <v>9</v>
      </c>
      <c r="E272" s="63" t="s">
        <v>1134</v>
      </c>
      <c r="F272" s="63" t="s">
        <v>33</v>
      </c>
    </row>
    <row r="273" spans="1:6" ht="12.75">
      <c r="A273" s="64" t="s">
        <v>902</v>
      </c>
      <c r="B273" s="67">
        <v>4</v>
      </c>
      <c r="C273" s="64" t="s">
        <v>902</v>
      </c>
      <c r="D273" s="68">
        <v>4</v>
      </c>
      <c r="E273" s="63" t="s">
        <v>1134</v>
      </c>
      <c r="F273" s="63" t="s">
        <v>34</v>
      </c>
    </row>
    <row r="274" spans="1:6" ht="12.75">
      <c r="A274" s="64" t="s">
        <v>903</v>
      </c>
      <c r="B274" s="67">
        <v>4.5</v>
      </c>
      <c r="C274" s="64" t="s">
        <v>903</v>
      </c>
      <c r="D274" s="68">
        <v>4.5</v>
      </c>
      <c r="E274" s="63" t="s">
        <v>1134</v>
      </c>
      <c r="F274" s="63" t="s">
        <v>35</v>
      </c>
    </row>
    <row r="275" spans="1:6" ht="12.75">
      <c r="A275" s="64" t="s">
        <v>904</v>
      </c>
      <c r="B275" s="67">
        <v>6</v>
      </c>
      <c r="C275" s="64" t="s">
        <v>904</v>
      </c>
      <c r="D275" s="68">
        <v>6</v>
      </c>
      <c r="E275" s="63" t="s">
        <v>1134</v>
      </c>
      <c r="F275" s="63" t="s">
        <v>36</v>
      </c>
    </row>
    <row r="276" spans="1:6" ht="12.75">
      <c r="A276" s="64" t="s">
        <v>905</v>
      </c>
      <c r="B276" s="67">
        <v>8</v>
      </c>
      <c r="C276" s="64" t="s">
        <v>905</v>
      </c>
      <c r="D276" s="68">
        <v>8</v>
      </c>
      <c r="E276" s="63" t="s">
        <v>1134</v>
      </c>
      <c r="F276" s="63" t="s">
        <v>37</v>
      </c>
    </row>
    <row r="277" spans="1:6" ht="12.75">
      <c r="A277" s="64" t="s">
        <v>906</v>
      </c>
      <c r="B277" s="67">
        <v>6.5</v>
      </c>
      <c r="C277" s="64" t="s">
        <v>906</v>
      </c>
      <c r="D277" s="68">
        <v>6.5</v>
      </c>
      <c r="E277" s="63" t="s">
        <v>1134</v>
      </c>
      <c r="F277" s="63" t="s">
        <v>38</v>
      </c>
    </row>
    <row r="278" spans="1:6" ht="12.75">
      <c r="A278" s="64" t="s">
        <v>907</v>
      </c>
      <c r="B278" s="67">
        <v>2.6</v>
      </c>
      <c r="C278" s="64" t="s">
        <v>907</v>
      </c>
      <c r="D278" s="68">
        <v>2.6</v>
      </c>
      <c r="E278" s="63" t="s">
        <v>1134</v>
      </c>
      <c r="F278" s="63" t="s">
        <v>39</v>
      </c>
    </row>
    <row r="279" spans="1:6" ht="12.75">
      <c r="A279" s="64" t="s">
        <v>908</v>
      </c>
      <c r="B279" s="67">
        <v>3.5</v>
      </c>
      <c r="C279" s="64" t="s">
        <v>908</v>
      </c>
      <c r="D279" s="68">
        <v>3.5</v>
      </c>
      <c r="E279" s="63" t="s">
        <v>1134</v>
      </c>
      <c r="F279" s="63" t="s">
        <v>40</v>
      </c>
    </row>
    <row r="280" spans="1:6" ht="12.75">
      <c r="A280" s="64" t="s">
        <v>909</v>
      </c>
      <c r="B280" s="67">
        <v>2.5</v>
      </c>
      <c r="C280" s="64" t="s">
        <v>909</v>
      </c>
      <c r="D280" s="68">
        <v>2.5</v>
      </c>
      <c r="E280" s="63" t="s">
        <v>1134</v>
      </c>
      <c r="F280" s="63" t="s">
        <v>41</v>
      </c>
    </row>
    <row r="281" spans="1:6" ht="12.75">
      <c r="A281" s="64" t="s">
        <v>910</v>
      </c>
      <c r="B281" s="67">
        <v>3</v>
      </c>
      <c r="C281" s="64" t="s">
        <v>910</v>
      </c>
      <c r="D281" s="68">
        <v>3</v>
      </c>
      <c r="E281" s="63" t="s">
        <v>1134</v>
      </c>
      <c r="F281" s="63" t="s">
        <v>42</v>
      </c>
    </row>
    <row r="282" spans="1:6" ht="12.75">
      <c r="A282" s="64" t="s">
        <v>911</v>
      </c>
      <c r="B282" s="67">
        <v>5</v>
      </c>
      <c r="C282" s="64" t="s">
        <v>911</v>
      </c>
      <c r="D282" s="68">
        <v>5</v>
      </c>
      <c r="E282" s="63" t="s">
        <v>1134</v>
      </c>
      <c r="F282" s="63" t="s">
        <v>43</v>
      </c>
    </row>
    <row r="283" spans="1:6" ht="12.75">
      <c r="A283" s="64" t="s">
        <v>912</v>
      </c>
      <c r="B283" s="67">
        <v>4</v>
      </c>
      <c r="C283" s="64" t="s">
        <v>912</v>
      </c>
      <c r="D283" s="68">
        <v>4</v>
      </c>
      <c r="E283" s="63" t="s">
        <v>1134</v>
      </c>
      <c r="F283" s="63" t="s">
        <v>44</v>
      </c>
    </row>
    <row r="284" spans="1:6" ht="12.75">
      <c r="A284" s="64" t="s">
        <v>913</v>
      </c>
      <c r="B284" s="67">
        <v>3</v>
      </c>
      <c r="C284" s="64" t="s">
        <v>913</v>
      </c>
      <c r="D284" s="68">
        <v>3</v>
      </c>
      <c r="E284" s="63" t="s">
        <v>1134</v>
      </c>
      <c r="F284" s="63" t="s">
        <v>82</v>
      </c>
    </row>
    <row r="285" spans="1:6" ht="12.75">
      <c r="A285" s="64" t="s">
        <v>914</v>
      </c>
      <c r="B285" s="67">
        <v>7</v>
      </c>
      <c r="C285" s="64" t="s">
        <v>914</v>
      </c>
      <c r="D285" s="68">
        <v>7</v>
      </c>
      <c r="E285" s="63" t="s">
        <v>1134</v>
      </c>
      <c r="F285" s="63" t="s">
        <v>83</v>
      </c>
    </row>
    <row r="286" spans="1:6" ht="12.75">
      <c r="A286" s="64" t="s">
        <v>915</v>
      </c>
      <c r="B286" s="67">
        <v>4</v>
      </c>
      <c r="C286" s="64" t="s">
        <v>915</v>
      </c>
      <c r="D286" s="68">
        <v>4</v>
      </c>
      <c r="E286" s="63" t="s">
        <v>1134</v>
      </c>
      <c r="F286" s="63" t="s">
        <v>84</v>
      </c>
    </row>
    <row r="287" spans="1:6" ht="12.75">
      <c r="A287" s="64" t="s">
        <v>916</v>
      </c>
      <c r="B287" s="67">
        <v>7</v>
      </c>
      <c r="C287" s="64" t="s">
        <v>916</v>
      </c>
      <c r="D287" s="68">
        <v>7.5</v>
      </c>
      <c r="E287" s="63" t="s">
        <v>1134</v>
      </c>
      <c r="F287" s="63" t="s">
        <v>90</v>
      </c>
    </row>
    <row r="288" spans="1:6" ht="12.75">
      <c r="A288" s="64"/>
      <c r="B288" s="67"/>
      <c r="C288" s="64" t="s">
        <v>590</v>
      </c>
      <c r="D288" s="68">
        <v>12</v>
      </c>
      <c r="E288" s="63" t="s">
        <v>1134</v>
      </c>
      <c r="F288" s="63" t="s">
        <v>91</v>
      </c>
    </row>
    <row r="289" spans="1:6" ht="12.75">
      <c r="A289" s="64" t="s">
        <v>917</v>
      </c>
      <c r="B289" s="67">
        <v>2.5</v>
      </c>
      <c r="C289" s="64" t="s">
        <v>917</v>
      </c>
      <c r="D289" s="68">
        <v>2.5</v>
      </c>
      <c r="E289" s="63" t="s">
        <v>1134</v>
      </c>
      <c r="F289" s="63" t="s">
        <v>92</v>
      </c>
    </row>
    <row r="290" spans="1:6" ht="12.75">
      <c r="A290" s="64" t="s">
        <v>918</v>
      </c>
      <c r="B290" s="67">
        <v>4.5</v>
      </c>
      <c r="C290" s="64" t="s">
        <v>918</v>
      </c>
      <c r="D290" s="68">
        <v>4.5</v>
      </c>
      <c r="E290" s="63" t="s">
        <v>1134</v>
      </c>
      <c r="F290" s="63" t="s">
        <v>93</v>
      </c>
    </row>
    <row r="291" spans="1:6" ht="12.75">
      <c r="A291" s="64" t="s">
        <v>919</v>
      </c>
      <c r="B291" s="67">
        <v>2.3</v>
      </c>
      <c r="C291" s="64" t="s">
        <v>919</v>
      </c>
      <c r="D291" s="68">
        <v>2.3</v>
      </c>
      <c r="E291" s="63" t="s">
        <v>1134</v>
      </c>
      <c r="F291" s="63" t="s">
        <v>94</v>
      </c>
    </row>
    <row r="292" spans="1:6" ht="12.75">
      <c r="A292" s="64" t="s">
        <v>920</v>
      </c>
      <c r="B292" s="67">
        <v>2.5</v>
      </c>
      <c r="C292" s="64" t="s">
        <v>920</v>
      </c>
      <c r="D292" s="68">
        <v>2.5</v>
      </c>
      <c r="E292" s="63" t="s">
        <v>1134</v>
      </c>
      <c r="F292" s="63" t="s">
        <v>95</v>
      </c>
    </row>
    <row r="293" spans="1:6" ht="12.75">
      <c r="A293" s="64" t="s">
        <v>921</v>
      </c>
      <c r="B293" s="67">
        <v>2</v>
      </c>
      <c r="C293" s="64" t="s">
        <v>921</v>
      </c>
      <c r="D293" s="68">
        <v>2</v>
      </c>
      <c r="E293" s="63" t="s">
        <v>1134</v>
      </c>
      <c r="F293" s="63" t="s">
        <v>96</v>
      </c>
    </row>
    <row r="294" spans="1:6" ht="12.75">
      <c r="A294" s="64" t="s">
        <v>922</v>
      </c>
      <c r="B294" s="67">
        <v>1.3</v>
      </c>
      <c r="C294" s="64" t="s">
        <v>922</v>
      </c>
      <c r="D294" s="68">
        <v>1.3</v>
      </c>
      <c r="E294" s="63" t="s">
        <v>1134</v>
      </c>
      <c r="F294" s="63" t="s">
        <v>97</v>
      </c>
    </row>
    <row r="295" spans="1:6" ht="12.75">
      <c r="A295" s="64" t="s">
        <v>923</v>
      </c>
      <c r="B295" s="67">
        <v>8</v>
      </c>
      <c r="C295" s="64" t="s">
        <v>923</v>
      </c>
      <c r="D295" s="68">
        <v>4</v>
      </c>
      <c r="E295" s="63" t="s">
        <v>1134</v>
      </c>
      <c r="F295" s="63" t="s">
        <v>98</v>
      </c>
    </row>
    <row r="296" spans="1:6" ht="12.75">
      <c r="A296" s="64" t="s">
        <v>924</v>
      </c>
      <c r="B296" s="67">
        <v>2.5</v>
      </c>
      <c r="C296" s="64" t="s">
        <v>924</v>
      </c>
      <c r="D296" s="68">
        <v>2.5</v>
      </c>
      <c r="E296" s="63" t="s">
        <v>1134</v>
      </c>
      <c r="F296" s="63" t="s">
        <v>99</v>
      </c>
    </row>
    <row r="297" spans="1:6" ht="12.75">
      <c r="A297" s="64" t="s">
        <v>925</v>
      </c>
      <c r="B297" s="67">
        <v>8.5</v>
      </c>
      <c r="C297" s="64" t="s">
        <v>925</v>
      </c>
      <c r="D297" s="68">
        <v>8.5</v>
      </c>
      <c r="E297" s="63" t="s">
        <v>1134</v>
      </c>
      <c r="F297" s="63" t="s">
        <v>100</v>
      </c>
    </row>
    <row r="298" spans="1:6" ht="12.75">
      <c r="A298" s="64" t="s">
        <v>926</v>
      </c>
      <c r="B298" s="67">
        <v>9</v>
      </c>
      <c r="C298" s="64" t="s">
        <v>926</v>
      </c>
      <c r="D298" s="68">
        <v>9</v>
      </c>
      <c r="E298" s="63" t="s">
        <v>1134</v>
      </c>
      <c r="F298" s="63" t="s">
        <v>101</v>
      </c>
    </row>
    <row r="299" spans="1:6" ht="12.75">
      <c r="A299" s="64" t="s">
        <v>927</v>
      </c>
      <c r="B299" s="67">
        <v>6</v>
      </c>
      <c r="C299" s="64" t="s">
        <v>927</v>
      </c>
      <c r="D299" s="68">
        <v>6</v>
      </c>
      <c r="E299" s="63" t="s">
        <v>1134</v>
      </c>
      <c r="F299" s="63" t="s">
        <v>102</v>
      </c>
    </row>
    <row r="300" spans="1:6" ht="12.75">
      <c r="A300" s="64" t="s">
        <v>928</v>
      </c>
      <c r="B300" s="67">
        <v>7</v>
      </c>
      <c r="C300" s="64" t="s">
        <v>928</v>
      </c>
      <c r="D300" s="68">
        <v>7</v>
      </c>
      <c r="E300" s="63" t="s">
        <v>1134</v>
      </c>
      <c r="F300" s="63" t="s">
        <v>103</v>
      </c>
    </row>
    <row r="301" spans="1:6" ht="12.75">
      <c r="A301" s="64" t="s">
        <v>929</v>
      </c>
      <c r="B301" s="67">
        <v>1.5</v>
      </c>
      <c r="C301" s="64" t="s">
        <v>929</v>
      </c>
      <c r="D301" s="68">
        <v>1.5</v>
      </c>
      <c r="E301" s="63" t="s">
        <v>1134</v>
      </c>
      <c r="F301" s="63" t="s">
        <v>104</v>
      </c>
    </row>
    <row r="302" spans="1:6" ht="12.75">
      <c r="A302" s="64" t="s">
        <v>930</v>
      </c>
      <c r="B302" s="67">
        <v>1.5</v>
      </c>
      <c r="C302" s="64" t="s">
        <v>930</v>
      </c>
      <c r="D302" s="68">
        <v>1.5</v>
      </c>
      <c r="E302" s="63" t="s">
        <v>1134</v>
      </c>
      <c r="F302" s="63" t="s">
        <v>105</v>
      </c>
    </row>
    <row r="303" spans="1:6" ht="12.75">
      <c r="A303" s="64" t="s">
        <v>931</v>
      </c>
      <c r="B303" s="67">
        <v>2.5</v>
      </c>
      <c r="C303" s="64" t="s">
        <v>931</v>
      </c>
      <c r="D303" s="68">
        <v>2.5</v>
      </c>
      <c r="E303" s="63" t="s">
        <v>1134</v>
      </c>
      <c r="F303" s="63" t="s">
        <v>106</v>
      </c>
    </row>
    <row r="304" spans="1:6" ht="12.75">
      <c r="A304" s="64" t="s">
        <v>932</v>
      </c>
      <c r="B304" s="67">
        <v>2.5</v>
      </c>
      <c r="C304" s="64" t="s">
        <v>932</v>
      </c>
      <c r="D304" s="68">
        <v>2.3</v>
      </c>
      <c r="E304" s="63" t="s">
        <v>1134</v>
      </c>
      <c r="F304" s="63" t="s">
        <v>107</v>
      </c>
    </row>
    <row r="305" spans="1:6" ht="12.75">
      <c r="A305" s="64" t="s">
        <v>933</v>
      </c>
      <c r="B305" s="67">
        <v>3</v>
      </c>
      <c r="C305" s="64" t="s">
        <v>933</v>
      </c>
      <c r="D305" s="68">
        <v>3</v>
      </c>
      <c r="E305" s="63" t="s">
        <v>1134</v>
      </c>
      <c r="F305" s="63" t="s">
        <v>108</v>
      </c>
    </row>
    <row r="306" spans="1:6" ht="12.75">
      <c r="A306" s="64"/>
      <c r="B306" s="67"/>
      <c r="C306" s="64" t="s">
        <v>591</v>
      </c>
      <c r="D306" s="68">
        <v>4</v>
      </c>
      <c r="E306" s="63" t="s">
        <v>1134</v>
      </c>
      <c r="F306" s="63" t="s">
        <v>109</v>
      </c>
    </row>
    <row r="307" spans="1:6" ht="12.75">
      <c r="A307" s="64" t="s">
        <v>934</v>
      </c>
      <c r="B307" s="67">
        <v>3.5</v>
      </c>
      <c r="C307" s="64" t="s">
        <v>934</v>
      </c>
      <c r="D307" s="68">
        <v>3.5</v>
      </c>
      <c r="E307" s="63" t="s">
        <v>1134</v>
      </c>
      <c r="F307" s="63" t="s">
        <v>110</v>
      </c>
    </row>
    <row r="308" spans="1:6" ht="12.75">
      <c r="A308" s="64" t="s">
        <v>935</v>
      </c>
      <c r="B308" s="67">
        <v>4</v>
      </c>
      <c r="C308" s="64" t="s">
        <v>935</v>
      </c>
      <c r="D308" s="68">
        <v>4</v>
      </c>
      <c r="E308" s="63" t="s">
        <v>1134</v>
      </c>
      <c r="F308" s="63" t="s">
        <v>111</v>
      </c>
    </row>
    <row r="309" spans="1:6" ht="12.75">
      <c r="A309" s="64" t="s">
        <v>936</v>
      </c>
      <c r="B309" s="67">
        <v>5</v>
      </c>
      <c r="C309" s="64" t="s">
        <v>936</v>
      </c>
      <c r="D309" s="68">
        <v>5</v>
      </c>
      <c r="E309" s="63" t="s">
        <v>1134</v>
      </c>
      <c r="F309" s="63" t="s">
        <v>112</v>
      </c>
    </row>
    <row r="310" spans="1:6" ht="12.75">
      <c r="A310" s="64" t="s">
        <v>937</v>
      </c>
      <c r="B310" s="67">
        <v>5.5</v>
      </c>
      <c r="C310" s="64" t="s">
        <v>937</v>
      </c>
      <c r="D310" s="68">
        <v>5.5</v>
      </c>
      <c r="E310" s="63" t="s">
        <v>1134</v>
      </c>
      <c r="F310" s="63" t="s">
        <v>113</v>
      </c>
    </row>
    <row r="311" spans="1:6" ht="12.75">
      <c r="A311" s="64" t="s">
        <v>938</v>
      </c>
      <c r="B311" s="67">
        <v>8</v>
      </c>
      <c r="C311" s="64" t="s">
        <v>938</v>
      </c>
      <c r="D311" s="68">
        <v>8</v>
      </c>
      <c r="E311" s="63" t="s">
        <v>1134</v>
      </c>
      <c r="F311" s="63" t="s">
        <v>114</v>
      </c>
    </row>
    <row r="312" spans="1:6" ht="12.75">
      <c r="A312" s="64" t="s">
        <v>939</v>
      </c>
      <c r="B312" s="67">
        <v>8</v>
      </c>
      <c r="C312" s="64" t="s">
        <v>939</v>
      </c>
      <c r="D312" s="68">
        <v>8</v>
      </c>
      <c r="E312" s="63" t="s">
        <v>1134</v>
      </c>
      <c r="F312" s="63" t="s">
        <v>115</v>
      </c>
    </row>
    <row r="313" spans="1:6" ht="12.75">
      <c r="A313" s="64" t="s">
        <v>940</v>
      </c>
      <c r="B313" s="67">
        <v>11</v>
      </c>
      <c r="C313" s="64" t="s">
        <v>940</v>
      </c>
      <c r="D313" s="68">
        <v>11</v>
      </c>
      <c r="E313" s="63" t="s">
        <v>1134</v>
      </c>
      <c r="F313" s="63" t="s">
        <v>116</v>
      </c>
    </row>
    <row r="314" spans="1:6" ht="12.75">
      <c r="A314" s="64" t="s">
        <v>941</v>
      </c>
      <c r="B314" s="67">
        <v>7.5</v>
      </c>
      <c r="C314" s="64" t="s">
        <v>941</v>
      </c>
      <c r="D314" s="68">
        <v>7.5</v>
      </c>
      <c r="E314" s="63" t="s">
        <v>1134</v>
      </c>
      <c r="F314" s="63" t="s">
        <v>117</v>
      </c>
    </row>
    <row r="315" spans="1:6" ht="12.75">
      <c r="A315" s="64" t="s">
        <v>942</v>
      </c>
      <c r="B315" s="67">
        <v>5.5</v>
      </c>
      <c r="C315" s="64" t="s">
        <v>942</v>
      </c>
      <c r="D315" s="68">
        <v>5.5</v>
      </c>
      <c r="E315" s="63" t="s">
        <v>1134</v>
      </c>
      <c r="F315" s="63" t="s">
        <v>118</v>
      </c>
    </row>
    <row r="316" spans="1:6" ht="12.75">
      <c r="A316" s="64" t="s">
        <v>943</v>
      </c>
      <c r="B316" s="67">
        <v>8</v>
      </c>
      <c r="C316" s="64" t="s">
        <v>943</v>
      </c>
      <c r="D316" s="68">
        <v>8</v>
      </c>
      <c r="E316" s="63" t="s">
        <v>1134</v>
      </c>
      <c r="F316" s="63" t="s">
        <v>119</v>
      </c>
    </row>
    <row r="317" spans="1:6" ht="12.75">
      <c r="A317" s="64" t="s">
        <v>944</v>
      </c>
      <c r="B317" s="67">
        <v>2.5</v>
      </c>
      <c r="C317" s="64" t="s">
        <v>944</v>
      </c>
      <c r="D317" s="68">
        <v>2.5</v>
      </c>
      <c r="E317" s="63" t="s">
        <v>1134</v>
      </c>
      <c r="F317" s="63" t="s">
        <v>120</v>
      </c>
    </row>
    <row r="318" spans="1:6" ht="12.75">
      <c r="A318" s="64" t="s">
        <v>945</v>
      </c>
      <c r="B318" s="67">
        <v>2.5</v>
      </c>
      <c r="C318" s="64" t="s">
        <v>945</v>
      </c>
      <c r="D318" s="68">
        <v>2.5</v>
      </c>
      <c r="E318" s="63" t="s">
        <v>1134</v>
      </c>
      <c r="F318" s="63" t="s">
        <v>121</v>
      </c>
    </row>
    <row r="319" spans="1:6" ht="12.75">
      <c r="A319" s="64" t="s">
        <v>946</v>
      </c>
      <c r="B319" s="67">
        <v>2</v>
      </c>
      <c r="C319" s="64" t="s">
        <v>946</v>
      </c>
      <c r="D319" s="68">
        <v>2</v>
      </c>
      <c r="E319" s="63" t="s">
        <v>1134</v>
      </c>
      <c r="F319" s="63" t="s">
        <v>122</v>
      </c>
    </row>
    <row r="320" spans="1:6" ht="12.75">
      <c r="A320" s="64" t="s">
        <v>947</v>
      </c>
      <c r="B320" s="67">
        <v>2.5</v>
      </c>
      <c r="C320" s="64" t="s">
        <v>947</v>
      </c>
      <c r="D320" s="68">
        <v>2.5</v>
      </c>
      <c r="E320" s="63" t="s">
        <v>1134</v>
      </c>
      <c r="F320" s="63" t="s">
        <v>123</v>
      </c>
    </row>
    <row r="321" spans="1:6" ht="12.75">
      <c r="A321" s="64" t="s">
        <v>948</v>
      </c>
      <c r="B321" s="67">
        <v>4</v>
      </c>
      <c r="C321" s="64" t="s">
        <v>948</v>
      </c>
      <c r="D321" s="68">
        <v>4</v>
      </c>
      <c r="E321" s="63" t="s">
        <v>1134</v>
      </c>
      <c r="F321" s="63" t="s">
        <v>124</v>
      </c>
    </row>
    <row r="322" spans="1:6" ht="12.75">
      <c r="A322" s="64"/>
      <c r="B322" s="67"/>
      <c r="C322" s="64" t="s">
        <v>592</v>
      </c>
      <c r="D322" s="68">
        <v>3.5</v>
      </c>
      <c r="E322" s="63" t="s">
        <v>1134</v>
      </c>
      <c r="F322" s="63" t="s">
        <v>125</v>
      </c>
    </row>
    <row r="323" spans="1:6" ht="12.75">
      <c r="A323" s="64" t="s">
        <v>949</v>
      </c>
      <c r="B323" s="67">
        <v>6.5</v>
      </c>
      <c r="C323" s="64" t="s">
        <v>949</v>
      </c>
      <c r="D323" s="68">
        <v>6.5</v>
      </c>
      <c r="E323" s="63" t="s">
        <v>1134</v>
      </c>
      <c r="F323" s="63" t="s">
        <v>126</v>
      </c>
    </row>
    <row r="324" spans="1:6" ht="12.75">
      <c r="A324" s="64" t="s">
        <v>950</v>
      </c>
      <c r="B324" s="67">
        <v>1.5</v>
      </c>
      <c r="C324" s="64" t="s">
        <v>950</v>
      </c>
      <c r="D324" s="68">
        <v>1.5</v>
      </c>
      <c r="E324" s="63" t="s">
        <v>1134</v>
      </c>
      <c r="F324" s="63" t="s">
        <v>127</v>
      </c>
    </row>
    <row r="325" spans="1:6" ht="12.75">
      <c r="A325" s="64" t="s">
        <v>951</v>
      </c>
      <c r="B325" s="67">
        <v>6</v>
      </c>
      <c r="C325" s="64" t="s">
        <v>951</v>
      </c>
      <c r="D325" s="68">
        <v>6</v>
      </c>
      <c r="E325" s="63" t="s">
        <v>1134</v>
      </c>
      <c r="F325" s="63" t="s">
        <v>128</v>
      </c>
    </row>
    <row r="326" spans="1:6" ht="12.75">
      <c r="A326" s="64" t="s">
        <v>952</v>
      </c>
      <c r="B326" s="67">
        <v>8</v>
      </c>
      <c r="C326" s="64" t="s">
        <v>952</v>
      </c>
      <c r="D326" s="68">
        <v>8</v>
      </c>
      <c r="E326" s="63" t="s">
        <v>1134</v>
      </c>
      <c r="F326" s="63" t="s">
        <v>129</v>
      </c>
    </row>
    <row r="327" spans="1:6" ht="12.75">
      <c r="A327" s="64" t="s">
        <v>953</v>
      </c>
      <c r="B327" s="67">
        <v>2</v>
      </c>
      <c r="C327" s="64" t="s">
        <v>953</v>
      </c>
      <c r="D327" s="68">
        <v>2</v>
      </c>
      <c r="E327" s="63" t="s">
        <v>1134</v>
      </c>
      <c r="F327" s="63" t="s">
        <v>130</v>
      </c>
    </row>
    <row r="328" spans="1:6" ht="12.75">
      <c r="A328" s="64" t="s">
        <v>954</v>
      </c>
      <c r="B328" s="67">
        <v>3.5</v>
      </c>
      <c r="C328" s="64" t="s">
        <v>954</v>
      </c>
      <c r="D328" s="68">
        <v>3.3</v>
      </c>
      <c r="E328" s="63" t="s">
        <v>1134</v>
      </c>
      <c r="F328" s="63" t="s">
        <v>131</v>
      </c>
    </row>
    <row r="329" spans="1:6" ht="12.75">
      <c r="A329" s="64" t="s">
        <v>955</v>
      </c>
      <c r="B329" s="67">
        <v>4</v>
      </c>
      <c r="C329" s="64" t="s">
        <v>955</v>
      </c>
      <c r="D329" s="68">
        <v>3.8</v>
      </c>
      <c r="E329" s="63" t="s">
        <v>1134</v>
      </c>
      <c r="F329" s="63" t="s">
        <v>132</v>
      </c>
    </row>
    <row r="330" spans="1:6" ht="12.75">
      <c r="A330" s="64" t="s">
        <v>956</v>
      </c>
      <c r="B330" s="67">
        <v>3</v>
      </c>
      <c r="C330" s="64" t="s">
        <v>956</v>
      </c>
      <c r="D330" s="68">
        <v>3</v>
      </c>
      <c r="E330" s="63" t="s">
        <v>1134</v>
      </c>
      <c r="F330" s="63" t="s">
        <v>133</v>
      </c>
    </row>
    <row r="331" spans="1:6" ht="12.75">
      <c r="A331" s="64"/>
      <c r="B331" s="67"/>
      <c r="C331" s="64" t="s">
        <v>593</v>
      </c>
      <c r="D331" s="68">
        <v>3</v>
      </c>
      <c r="E331" s="63" t="s">
        <v>1134</v>
      </c>
      <c r="F331" s="63" t="s">
        <v>134</v>
      </c>
    </row>
    <row r="332" spans="1:6" ht="12.75">
      <c r="A332" s="64" t="s">
        <v>957</v>
      </c>
      <c r="B332" s="67">
        <v>4</v>
      </c>
      <c r="C332" s="64" t="s">
        <v>957</v>
      </c>
      <c r="D332" s="68">
        <v>4</v>
      </c>
      <c r="E332" s="63" t="s">
        <v>1134</v>
      </c>
      <c r="F332" s="63" t="s">
        <v>135</v>
      </c>
    </row>
    <row r="333" spans="1:6" ht="12.75">
      <c r="A333" s="64" t="s">
        <v>908</v>
      </c>
      <c r="B333" s="67">
        <v>3.5</v>
      </c>
      <c r="C333" s="64" t="s">
        <v>908</v>
      </c>
      <c r="D333" s="68">
        <v>3.5</v>
      </c>
      <c r="E333" s="63" t="s">
        <v>1134</v>
      </c>
      <c r="F333" s="63" t="s">
        <v>40</v>
      </c>
    </row>
    <row r="334" spans="1:6" ht="12.75">
      <c r="A334" s="64" t="s">
        <v>909</v>
      </c>
      <c r="B334" s="67">
        <v>2.5</v>
      </c>
      <c r="C334" s="64" t="s">
        <v>909</v>
      </c>
      <c r="D334" s="68">
        <v>2.5</v>
      </c>
      <c r="E334" s="63" t="s">
        <v>1134</v>
      </c>
      <c r="F334" s="63" t="s">
        <v>41</v>
      </c>
    </row>
    <row r="335" spans="1:6" ht="12.75">
      <c r="A335" s="64" t="s">
        <v>910</v>
      </c>
      <c r="B335" s="67">
        <v>3</v>
      </c>
      <c r="C335" s="64" t="s">
        <v>910</v>
      </c>
      <c r="D335" s="68">
        <v>3</v>
      </c>
      <c r="E335" s="63" t="s">
        <v>1134</v>
      </c>
      <c r="F335" s="63" t="s">
        <v>42</v>
      </c>
    </row>
    <row r="336" spans="1:6" ht="12.75">
      <c r="A336" s="64" t="s">
        <v>911</v>
      </c>
      <c r="B336" s="67">
        <v>5</v>
      </c>
      <c r="C336" s="64" t="s">
        <v>911</v>
      </c>
      <c r="D336" s="68">
        <v>5</v>
      </c>
      <c r="E336" s="63" t="s">
        <v>1134</v>
      </c>
      <c r="F336" s="63" t="s">
        <v>43</v>
      </c>
    </row>
    <row r="337" spans="1:6" ht="12.75">
      <c r="A337" s="64" t="s">
        <v>912</v>
      </c>
      <c r="B337" s="67">
        <v>4</v>
      </c>
      <c r="C337" s="64" t="s">
        <v>912</v>
      </c>
      <c r="D337" s="68">
        <v>4</v>
      </c>
      <c r="E337" s="63" t="s">
        <v>1134</v>
      </c>
      <c r="F337" s="63" t="s">
        <v>44</v>
      </c>
    </row>
    <row r="338" spans="1:6" ht="12.75">
      <c r="A338" s="64" t="s">
        <v>913</v>
      </c>
      <c r="B338" s="67">
        <v>3</v>
      </c>
      <c r="C338" s="64" t="s">
        <v>913</v>
      </c>
      <c r="D338" s="68">
        <v>3</v>
      </c>
      <c r="E338" s="63" t="s">
        <v>1134</v>
      </c>
      <c r="F338" s="63" t="s">
        <v>82</v>
      </c>
    </row>
    <row r="339" spans="1:6" ht="12.75">
      <c r="A339" s="64" t="s">
        <v>914</v>
      </c>
      <c r="B339" s="67">
        <v>7</v>
      </c>
      <c r="C339" s="64" t="s">
        <v>914</v>
      </c>
      <c r="D339" s="68">
        <v>7</v>
      </c>
      <c r="E339" s="63" t="s">
        <v>1134</v>
      </c>
      <c r="F339" s="63" t="s">
        <v>83</v>
      </c>
    </row>
    <row r="340" spans="1:6" ht="12.75">
      <c r="A340" s="64" t="s">
        <v>915</v>
      </c>
      <c r="B340" s="67">
        <v>4</v>
      </c>
      <c r="C340" s="64" t="s">
        <v>915</v>
      </c>
      <c r="D340" s="68">
        <v>4</v>
      </c>
      <c r="E340" s="63" t="s">
        <v>1134</v>
      </c>
      <c r="F340" s="63" t="s">
        <v>84</v>
      </c>
    </row>
    <row r="341" spans="1:6" ht="12.75">
      <c r="A341" s="64" t="s">
        <v>916</v>
      </c>
      <c r="B341" s="67">
        <v>7</v>
      </c>
      <c r="C341" s="64" t="s">
        <v>916</v>
      </c>
      <c r="D341" s="68">
        <v>7.5</v>
      </c>
      <c r="E341" s="63" t="s">
        <v>1134</v>
      </c>
      <c r="F341" s="63" t="s">
        <v>90</v>
      </c>
    </row>
    <row r="342" spans="1:6" ht="12.75">
      <c r="A342" s="64"/>
      <c r="B342" s="67"/>
      <c r="C342" s="64" t="s">
        <v>590</v>
      </c>
      <c r="D342" s="68">
        <v>12</v>
      </c>
      <c r="E342" s="63" t="s">
        <v>1134</v>
      </c>
      <c r="F342" s="63" t="s">
        <v>91</v>
      </c>
    </row>
    <row r="343" spans="1:6" ht="12.75">
      <c r="A343" s="64" t="s">
        <v>917</v>
      </c>
      <c r="B343" s="67">
        <v>2.5</v>
      </c>
      <c r="C343" s="64" t="s">
        <v>917</v>
      </c>
      <c r="D343" s="68">
        <v>2.5</v>
      </c>
      <c r="E343" s="63" t="s">
        <v>1134</v>
      </c>
      <c r="F343" s="63" t="s">
        <v>92</v>
      </c>
    </row>
    <row r="344" spans="1:6" ht="12.75">
      <c r="A344" s="64" t="s">
        <v>918</v>
      </c>
      <c r="B344" s="67">
        <v>4.5</v>
      </c>
      <c r="C344" s="64" t="s">
        <v>918</v>
      </c>
      <c r="D344" s="68">
        <v>4.5</v>
      </c>
      <c r="E344" s="63" t="s">
        <v>1134</v>
      </c>
      <c r="F344" s="63" t="s">
        <v>93</v>
      </c>
    </row>
    <row r="345" spans="1:6" ht="12.75">
      <c r="A345" s="64" t="s">
        <v>919</v>
      </c>
      <c r="B345" s="67">
        <v>2.3</v>
      </c>
      <c r="C345" s="64" t="s">
        <v>919</v>
      </c>
      <c r="D345" s="68">
        <v>2.3</v>
      </c>
      <c r="E345" s="63" t="s">
        <v>1134</v>
      </c>
      <c r="F345" s="63" t="s">
        <v>94</v>
      </c>
    </row>
    <row r="346" spans="1:6" ht="12.75">
      <c r="A346" s="64" t="s">
        <v>920</v>
      </c>
      <c r="B346" s="67">
        <v>2.5</v>
      </c>
      <c r="C346" s="64" t="s">
        <v>920</v>
      </c>
      <c r="D346" s="68">
        <v>2.5</v>
      </c>
      <c r="E346" s="63" t="s">
        <v>1134</v>
      </c>
      <c r="F346" s="63" t="s">
        <v>95</v>
      </c>
    </row>
    <row r="347" spans="1:6" ht="12.75">
      <c r="A347" s="64" t="s">
        <v>921</v>
      </c>
      <c r="B347" s="67">
        <v>2</v>
      </c>
      <c r="C347" s="64" t="s">
        <v>921</v>
      </c>
      <c r="D347" s="68">
        <v>2</v>
      </c>
      <c r="E347" s="63" t="s">
        <v>1134</v>
      </c>
      <c r="F347" s="63" t="s">
        <v>96</v>
      </c>
    </row>
    <row r="348" spans="1:6" ht="12.75">
      <c r="A348" s="64" t="s">
        <v>922</v>
      </c>
      <c r="B348" s="67">
        <v>1.3</v>
      </c>
      <c r="C348" s="64" t="s">
        <v>922</v>
      </c>
      <c r="D348" s="68">
        <v>1.3</v>
      </c>
      <c r="E348" s="63" t="s">
        <v>1134</v>
      </c>
      <c r="F348" s="63" t="s">
        <v>97</v>
      </c>
    </row>
    <row r="349" spans="1:6" ht="12.75">
      <c r="A349" s="64" t="s">
        <v>923</v>
      </c>
      <c r="B349" s="67">
        <v>8</v>
      </c>
      <c r="C349" s="64" t="s">
        <v>923</v>
      </c>
      <c r="D349" s="68">
        <v>4</v>
      </c>
      <c r="E349" s="63" t="s">
        <v>1134</v>
      </c>
      <c r="F349" s="63" t="s">
        <v>98</v>
      </c>
    </row>
    <row r="350" spans="1:6" ht="12.75">
      <c r="A350" s="64" t="s">
        <v>924</v>
      </c>
      <c r="B350" s="67">
        <v>2.5</v>
      </c>
      <c r="C350" s="64" t="s">
        <v>924</v>
      </c>
      <c r="D350" s="68">
        <v>2.5</v>
      </c>
      <c r="E350" s="63" t="s">
        <v>1134</v>
      </c>
      <c r="F350" s="63" t="s">
        <v>99</v>
      </c>
    </row>
    <row r="351" spans="1:6" ht="12.75">
      <c r="A351" s="64" t="s">
        <v>925</v>
      </c>
      <c r="B351" s="67">
        <v>8.5</v>
      </c>
      <c r="C351" s="64" t="s">
        <v>925</v>
      </c>
      <c r="D351" s="68">
        <v>8.5</v>
      </c>
      <c r="E351" s="63" t="s">
        <v>1134</v>
      </c>
      <c r="F351" s="63" t="s">
        <v>100</v>
      </c>
    </row>
    <row r="352" spans="1:6" ht="12.75">
      <c r="A352" s="64" t="s">
        <v>926</v>
      </c>
      <c r="B352" s="67">
        <v>9</v>
      </c>
      <c r="C352" s="64" t="s">
        <v>926</v>
      </c>
      <c r="D352" s="68">
        <v>9</v>
      </c>
      <c r="E352" s="63" t="s">
        <v>1134</v>
      </c>
      <c r="F352" s="63" t="s">
        <v>101</v>
      </c>
    </row>
    <row r="353" spans="1:6" ht="12.75">
      <c r="A353" s="64" t="s">
        <v>927</v>
      </c>
      <c r="B353" s="67">
        <v>6</v>
      </c>
      <c r="C353" s="64" t="s">
        <v>927</v>
      </c>
      <c r="D353" s="68">
        <v>6</v>
      </c>
      <c r="E353" s="63" t="s">
        <v>1134</v>
      </c>
      <c r="F353" s="63" t="s">
        <v>102</v>
      </c>
    </row>
    <row r="354" spans="1:6" ht="12.75">
      <c r="A354" s="64" t="s">
        <v>928</v>
      </c>
      <c r="B354" s="67">
        <v>7</v>
      </c>
      <c r="C354" s="64" t="s">
        <v>928</v>
      </c>
      <c r="D354" s="68">
        <v>7</v>
      </c>
      <c r="E354" s="63" t="s">
        <v>1134</v>
      </c>
      <c r="F354" s="63" t="s">
        <v>103</v>
      </c>
    </row>
    <row r="355" spans="1:6" ht="12.75">
      <c r="A355" s="64" t="s">
        <v>929</v>
      </c>
      <c r="B355" s="67">
        <v>1.5</v>
      </c>
      <c r="C355" s="64" t="s">
        <v>929</v>
      </c>
      <c r="D355" s="68">
        <v>1.5</v>
      </c>
      <c r="E355" s="63" t="s">
        <v>1134</v>
      </c>
      <c r="F355" s="63" t="s">
        <v>104</v>
      </c>
    </row>
    <row r="356" spans="1:6" ht="12.75">
      <c r="A356" s="64" t="s">
        <v>930</v>
      </c>
      <c r="B356" s="67">
        <v>1.5</v>
      </c>
      <c r="C356" s="64" t="s">
        <v>930</v>
      </c>
      <c r="D356" s="68">
        <v>1.5</v>
      </c>
      <c r="E356" s="63" t="s">
        <v>1134</v>
      </c>
      <c r="F356" s="63" t="s">
        <v>105</v>
      </c>
    </row>
    <row r="357" spans="1:6" ht="12.75">
      <c r="A357" s="64" t="s">
        <v>931</v>
      </c>
      <c r="B357" s="67">
        <v>2.5</v>
      </c>
      <c r="C357" s="64" t="s">
        <v>931</v>
      </c>
      <c r="D357" s="68">
        <v>2.5</v>
      </c>
      <c r="E357" s="63" t="s">
        <v>1134</v>
      </c>
      <c r="F357" s="63" t="s">
        <v>106</v>
      </c>
    </row>
    <row r="358" spans="1:6" ht="12.75">
      <c r="A358" s="64" t="s">
        <v>932</v>
      </c>
      <c r="B358" s="67">
        <v>2.5</v>
      </c>
      <c r="C358" s="64" t="s">
        <v>932</v>
      </c>
      <c r="D358" s="68">
        <v>2.3</v>
      </c>
      <c r="E358" s="63" t="s">
        <v>1134</v>
      </c>
      <c r="F358" s="63" t="s">
        <v>107</v>
      </c>
    </row>
    <row r="359" spans="1:6" ht="12.75">
      <c r="A359" s="64" t="s">
        <v>933</v>
      </c>
      <c r="B359" s="67">
        <v>3</v>
      </c>
      <c r="C359" s="64" t="s">
        <v>933</v>
      </c>
      <c r="D359" s="68">
        <v>3</v>
      </c>
      <c r="E359" s="63" t="s">
        <v>1134</v>
      </c>
      <c r="F359" s="63" t="s">
        <v>108</v>
      </c>
    </row>
    <row r="360" spans="1:6" ht="12.75">
      <c r="A360" s="64"/>
      <c r="B360" s="67"/>
      <c r="C360" s="64" t="s">
        <v>591</v>
      </c>
      <c r="D360" s="68">
        <v>4</v>
      </c>
      <c r="E360" s="63" t="s">
        <v>1134</v>
      </c>
      <c r="F360" s="63" t="s">
        <v>109</v>
      </c>
    </row>
    <row r="361" spans="1:6" ht="12.75">
      <c r="A361" s="64" t="s">
        <v>934</v>
      </c>
      <c r="B361" s="67">
        <v>3.5</v>
      </c>
      <c r="C361" s="64" t="s">
        <v>934</v>
      </c>
      <c r="D361" s="68">
        <v>3.5</v>
      </c>
      <c r="E361" s="63" t="s">
        <v>1134</v>
      </c>
      <c r="F361" s="63" t="s">
        <v>110</v>
      </c>
    </row>
    <row r="362" spans="1:6" ht="12.75">
      <c r="A362" s="64" t="s">
        <v>935</v>
      </c>
      <c r="B362" s="67">
        <v>4</v>
      </c>
      <c r="C362" s="64" t="s">
        <v>935</v>
      </c>
      <c r="D362" s="68">
        <v>4</v>
      </c>
      <c r="E362" s="63" t="s">
        <v>1134</v>
      </c>
      <c r="F362" s="63" t="s">
        <v>111</v>
      </c>
    </row>
    <row r="363" spans="1:6" ht="12.75">
      <c r="A363" s="64" t="s">
        <v>936</v>
      </c>
      <c r="B363" s="67">
        <v>5</v>
      </c>
      <c r="C363" s="64" t="s">
        <v>936</v>
      </c>
      <c r="D363" s="68">
        <v>5</v>
      </c>
      <c r="E363" s="63" t="s">
        <v>1134</v>
      </c>
      <c r="F363" s="63" t="s">
        <v>112</v>
      </c>
    </row>
    <row r="364" spans="1:6" ht="12.75">
      <c r="A364" s="64" t="s">
        <v>937</v>
      </c>
      <c r="B364" s="67">
        <v>5.5</v>
      </c>
      <c r="C364" s="64" t="s">
        <v>937</v>
      </c>
      <c r="D364" s="68">
        <v>5.5</v>
      </c>
      <c r="E364" s="63" t="s">
        <v>1134</v>
      </c>
      <c r="F364" s="63" t="s">
        <v>113</v>
      </c>
    </row>
    <row r="365" spans="1:6" ht="12.75">
      <c r="A365" s="64" t="s">
        <v>938</v>
      </c>
      <c r="B365" s="67">
        <v>8</v>
      </c>
      <c r="C365" s="64" t="s">
        <v>938</v>
      </c>
      <c r="D365" s="68">
        <v>8</v>
      </c>
      <c r="E365" s="63" t="s">
        <v>1134</v>
      </c>
      <c r="F365" s="63" t="s">
        <v>114</v>
      </c>
    </row>
    <row r="366" spans="1:6" ht="12.75">
      <c r="A366" s="64" t="s">
        <v>939</v>
      </c>
      <c r="B366" s="67">
        <v>8</v>
      </c>
      <c r="C366" s="64" t="s">
        <v>939</v>
      </c>
      <c r="D366" s="68">
        <v>8</v>
      </c>
      <c r="E366" s="63" t="s">
        <v>1134</v>
      </c>
      <c r="F366" s="63" t="s">
        <v>115</v>
      </c>
    </row>
    <row r="367" spans="1:6" ht="12.75">
      <c r="A367" s="64" t="s">
        <v>940</v>
      </c>
      <c r="B367" s="67">
        <v>11</v>
      </c>
      <c r="C367" s="64" t="s">
        <v>940</v>
      </c>
      <c r="D367" s="68">
        <v>11</v>
      </c>
      <c r="E367" s="63" t="s">
        <v>1134</v>
      </c>
      <c r="F367" s="63" t="s">
        <v>116</v>
      </c>
    </row>
    <row r="368" spans="1:6" ht="12.75">
      <c r="A368" s="64" t="s">
        <v>941</v>
      </c>
      <c r="B368" s="67">
        <v>7.5</v>
      </c>
      <c r="C368" s="64" t="s">
        <v>941</v>
      </c>
      <c r="D368" s="68">
        <v>7.5</v>
      </c>
      <c r="E368" s="63" t="s">
        <v>1134</v>
      </c>
      <c r="F368" s="63" t="s">
        <v>117</v>
      </c>
    </row>
    <row r="369" spans="1:6" ht="12.75">
      <c r="A369" s="64" t="s">
        <v>942</v>
      </c>
      <c r="B369" s="67">
        <v>5.5</v>
      </c>
      <c r="C369" s="64" t="s">
        <v>942</v>
      </c>
      <c r="D369" s="68">
        <v>5.5</v>
      </c>
      <c r="E369" s="63" t="s">
        <v>1134</v>
      </c>
      <c r="F369" s="63" t="s">
        <v>118</v>
      </c>
    </row>
    <row r="370" spans="1:6" ht="12.75">
      <c r="A370" s="64" t="s">
        <v>943</v>
      </c>
      <c r="B370" s="67">
        <v>8</v>
      </c>
      <c r="C370" s="64" t="s">
        <v>943</v>
      </c>
      <c r="D370" s="68">
        <v>8</v>
      </c>
      <c r="E370" s="63" t="s">
        <v>1134</v>
      </c>
      <c r="F370" s="63" t="s">
        <v>119</v>
      </c>
    </row>
    <row r="371" spans="1:6" ht="12.75">
      <c r="A371" s="64" t="s">
        <v>944</v>
      </c>
      <c r="B371" s="67">
        <v>2.5</v>
      </c>
      <c r="C371" s="64" t="s">
        <v>944</v>
      </c>
      <c r="D371" s="68">
        <v>2.5</v>
      </c>
      <c r="E371" s="63" t="s">
        <v>1134</v>
      </c>
      <c r="F371" s="63" t="s">
        <v>120</v>
      </c>
    </row>
    <row r="372" spans="1:6" ht="12.75">
      <c r="A372" s="64" t="s">
        <v>945</v>
      </c>
      <c r="B372" s="67">
        <v>2.5</v>
      </c>
      <c r="C372" s="64" t="s">
        <v>945</v>
      </c>
      <c r="D372" s="68">
        <v>2.5</v>
      </c>
      <c r="E372" s="63" t="s">
        <v>1134</v>
      </c>
      <c r="F372" s="63" t="s">
        <v>121</v>
      </c>
    </row>
    <row r="373" spans="1:6" ht="12.75">
      <c r="A373" s="64" t="s">
        <v>946</v>
      </c>
      <c r="B373" s="67">
        <v>2</v>
      </c>
      <c r="C373" s="64" t="s">
        <v>946</v>
      </c>
      <c r="D373" s="68">
        <v>2</v>
      </c>
      <c r="E373" s="63" t="s">
        <v>1134</v>
      </c>
      <c r="F373" s="63" t="s">
        <v>122</v>
      </c>
    </row>
    <row r="374" spans="1:6" ht="12.75">
      <c r="A374" s="64" t="s">
        <v>947</v>
      </c>
      <c r="B374" s="67">
        <v>2.5</v>
      </c>
      <c r="C374" s="64" t="s">
        <v>947</v>
      </c>
      <c r="D374" s="68">
        <v>2.5</v>
      </c>
      <c r="E374" s="63" t="s">
        <v>1134</v>
      </c>
      <c r="F374" s="63" t="s">
        <v>123</v>
      </c>
    </row>
    <row r="375" spans="1:6" ht="12.75">
      <c r="A375" s="64" t="s">
        <v>948</v>
      </c>
      <c r="B375" s="67">
        <v>4</v>
      </c>
      <c r="C375" s="64" t="s">
        <v>948</v>
      </c>
      <c r="D375" s="68">
        <v>4</v>
      </c>
      <c r="E375" s="63" t="s">
        <v>1134</v>
      </c>
      <c r="F375" s="63" t="s">
        <v>124</v>
      </c>
    </row>
    <row r="376" spans="1:6" ht="12.75">
      <c r="A376" s="64"/>
      <c r="B376" s="67"/>
      <c r="C376" s="64" t="s">
        <v>592</v>
      </c>
      <c r="D376" s="68">
        <v>3.5</v>
      </c>
      <c r="E376" s="63" t="s">
        <v>1134</v>
      </c>
      <c r="F376" s="63" t="s">
        <v>125</v>
      </c>
    </row>
    <row r="377" spans="1:6" ht="12.75">
      <c r="A377" s="64" t="s">
        <v>949</v>
      </c>
      <c r="B377" s="67">
        <v>6.5</v>
      </c>
      <c r="C377" s="64" t="s">
        <v>949</v>
      </c>
      <c r="D377" s="68">
        <v>6.5</v>
      </c>
      <c r="E377" s="63" t="s">
        <v>1134</v>
      </c>
      <c r="F377" s="63" t="s">
        <v>126</v>
      </c>
    </row>
    <row r="378" spans="1:6" ht="12.75">
      <c r="A378" s="64" t="s">
        <v>950</v>
      </c>
      <c r="B378" s="67">
        <v>1.5</v>
      </c>
      <c r="C378" s="64" t="s">
        <v>950</v>
      </c>
      <c r="D378" s="68">
        <v>1.5</v>
      </c>
      <c r="E378" s="63" t="s">
        <v>1134</v>
      </c>
      <c r="F378" s="63" t="s">
        <v>127</v>
      </c>
    </row>
    <row r="379" spans="1:6" ht="12.75">
      <c r="A379" s="64" t="s">
        <v>951</v>
      </c>
      <c r="B379" s="67">
        <v>6</v>
      </c>
      <c r="C379" s="64" t="s">
        <v>951</v>
      </c>
      <c r="D379" s="68">
        <v>6</v>
      </c>
      <c r="E379" s="63" t="s">
        <v>1134</v>
      </c>
      <c r="F379" s="63" t="s">
        <v>128</v>
      </c>
    </row>
    <row r="380" spans="1:6" ht="12.75">
      <c r="A380" s="64" t="s">
        <v>952</v>
      </c>
      <c r="B380" s="67">
        <v>8</v>
      </c>
      <c r="C380" s="64" t="s">
        <v>952</v>
      </c>
      <c r="D380" s="68">
        <v>8</v>
      </c>
      <c r="E380" s="63" t="s">
        <v>1134</v>
      </c>
      <c r="F380" s="63" t="s">
        <v>129</v>
      </c>
    </row>
    <row r="381" spans="1:6" ht="12.75">
      <c r="A381" s="64" t="s">
        <v>953</v>
      </c>
      <c r="B381" s="67">
        <v>2</v>
      </c>
      <c r="C381" s="64" t="s">
        <v>953</v>
      </c>
      <c r="D381" s="68">
        <v>2</v>
      </c>
      <c r="E381" s="63" t="s">
        <v>1134</v>
      </c>
      <c r="F381" s="63" t="s">
        <v>130</v>
      </c>
    </row>
    <row r="382" spans="1:6" ht="12.75">
      <c r="A382" s="64" t="s">
        <v>954</v>
      </c>
      <c r="B382" s="67">
        <v>3.5</v>
      </c>
      <c r="C382" s="64" t="s">
        <v>954</v>
      </c>
      <c r="D382" s="68">
        <v>3.3</v>
      </c>
      <c r="E382" s="63" t="s">
        <v>1134</v>
      </c>
      <c r="F382" s="63" t="s">
        <v>131</v>
      </c>
    </row>
    <row r="383" spans="1:6" ht="12.75">
      <c r="A383" s="64" t="s">
        <v>955</v>
      </c>
      <c r="B383" s="67">
        <v>4</v>
      </c>
      <c r="C383" s="64" t="s">
        <v>955</v>
      </c>
      <c r="D383" s="68">
        <v>3.8</v>
      </c>
      <c r="E383" s="63" t="s">
        <v>1134</v>
      </c>
      <c r="F383" s="63" t="s">
        <v>132</v>
      </c>
    </row>
    <row r="384" spans="1:6" ht="12.75">
      <c r="A384" s="64" t="s">
        <v>956</v>
      </c>
      <c r="B384" s="67">
        <v>3</v>
      </c>
      <c r="C384" s="64" t="s">
        <v>956</v>
      </c>
      <c r="D384" s="68">
        <v>3</v>
      </c>
      <c r="E384" s="63" t="s">
        <v>1134</v>
      </c>
      <c r="F384" s="63" t="s">
        <v>133</v>
      </c>
    </row>
    <row r="385" spans="1:6" ht="12.75">
      <c r="A385" s="64"/>
      <c r="B385" s="67"/>
      <c r="C385" s="64" t="s">
        <v>593</v>
      </c>
      <c r="D385" s="68">
        <v>3</v>
      </c>
      <c r="E385" s="63" t="s">
        <v>1134</v>
      </c>
      <c r="F385" s="63" t="s">
        <v>134</v>
      </c>
    </row>
    <row r="386" spans="1:6" ht="12.75">
      <c r="A386" s="64" t="s">
        <v>957</v>
      </c>
      <c r="B386" s="67">
        <v>4</v>
      </c>
      <c r="C386" s="64" t="s">
        <v>957</v>
      </c>
      <c r="D386" s="68">
        <v>4</v>
      </c>
      <c r="E386" s="63" t="s">
        <v>1134</v>
      </c>
      <c r="F386" s="63" t="s">
        <v>135</v>
      </c>
    </row>
    <row r="387" spans="1:6" ht="12.75">
      <c r="A387" s="64" t="s">
        <v>958</v>
      </c>
      <c r="B387" s="67">
        <v>6</v>
      </c>
      <c r="C387" s="64" t="s">
        <v>958</v>
      </c>
      <c r="D387" s="68">
        <v>6</v>
      </c>
      <c r="E387" s="63" t="s">
        <v>1135</v>
      </c>
      <c r="F387" s="63" t="s">
        <v>136</v>
      </c>
    </row>
    <row r="388" spans="1:6" ht="12.75">
      <c r="A388" s="64" t="s">
        <v>959</v>
      </c>
      <c r="B388" s="67">
        <v>9</v>
      </c>
      <c r="C388" s="64" t="s">
        <v>959</v>
      </c>
      <c r="D388" s="68">
        <v>9</v>
      </c>
      <c r="E388" s="63" t="s">
        <v>1135</v>
      </c>
      <c r="F388" s="63" t="s">
        <v>137</v>
      </c>
    </row>
    <row r="389" spans="1:6" ht="12.75">
      <c r="A389" s="64" t="s">
        <v>960</v>
      </c>
      <c r="B389" s="67">
        <v>7</v>
      </c>
      <c r="C389" s="64" t="s">
        <v>960</v>
      </c>
      <c r="D389" s="68">
        <v>7</v>
      </c>
      <c r="E389" s="63" t="s">
        <v>1135</v>
      </c>
      <c r="F389" s="63" t="s">
        <v>138</v>
      </c>
    </row>
    <row r="390" spans="1:6" ht="12.75">
      <c r="A390" s="64" t="s">
        <v>961</v>
      </c>
      <c r="B390" s="67">
        <v>5</v>
      </c>
      <c r="C390" s="64" t="s">
        <v>961</v>
      </c>
      <c r="D390" s="68">
        <v>5</v>
      </c>
      <c r="E390" s="63" t="s">
        <v>1135</v>
      </c>
      <c r="F390" s="63" t="s">
        <v>139</v>
      </c>
    </row>
    <row r="391" spans="1:6" ht="12.75">
      <c r="A391" s="64" t="s">
        <v>962</v>
      </c>
      <c r="B391" s="67">
        <v>4</v>
      </c>
      <c r="C391" s="64" t="s">
        <v>962</v>
      </c>
      <c r="D391" s="68">
        <v>4</v>
      </c>
      <c r="E391" s="63" t="s">
        <v>1135</v>
      </c>
      <c r="F391" s="63" t="s">
        <v>140</v>
      </c>
    </row>
    <row r="392" spans="1:6" ht="12.75">
      <c r="A392" s="64" t="s">
        <v>963</v>
      </c>
      <c r="B392" s="67">
        <v>5</v>
      </c>
      <c r="C392" s="64" t="s">
        <v>963</v>
      </c>
      <c r="D392" s="68">
        <v>5</v>
      </c>
      <c r="E392" s="63" t="s">
        <v>1135</v>
      </c>
      <c r="F392" s="63" t="s">
        <v>141</v>
      </c>
    </row>
    <row r="393" spans="1:6" ht="12.75">
      <c r="A393" s="64" t="s">
        <v>964</v>
      </c>
      <c r="B393" s="67">
        <v>2.5</v>
      </c>
      <c r="C393" s="64" t="s">
        <v>964</v>
      </c>
      <c r="D393" s="68">
        <v>2.5</v>
      </c>
      <c r="E393" s="63" t="s">
        <v>1135</v>
      </c>
      <c r="F393" s="63" t="s">
        <v>142</v>
      </c>
    </row>
    <row r="394" spans="1:6" ht="12.75">
      <c r="A394" s="64" t="s">
        <v>965</v>
      </c>
      <c r="B394" s="67">
        <v>4</v>
      </c>
      <c r="C394" s="64" t="s">
        <v>965</v>
      </c>
      <c r="D394" s="68">
        <v>4</v>
      </c>
      <c r="E394" s="63" t="s">
        <v>1135</v>
      </c>
      <c r="F394" s="63" t="s">
        <v>143</v>
      </c>
    </row>
    <row r="395" spans="1:6" ht="12.75">
      <c r="A395" s="64" t="s">
        <v>966</v>
      </c>
      <c r="B395" s="67">
        <v>2.5</v>
      </c>
      <c r="C395" s="64" t="s">
        <v>966</v>
      </c>
      <c r="D395" s="68">
        <v>2.5</v>
      </c>
      <c r="E395" s="63" t="s">
        <v>1135</v>
      </c>
      <c r="F395" s="63" t="s">
        <v>144</v>
      </c>
    </row>
    <row r="396" spans="1:6" ht="12.75">
      <c r="A396" s="64" t="s">
        <v>967</v>
      </c>
      <c r="B396" s="67">
        <v>6</v>
      </c>
      <c r="C396" s="64" t="s">
        <v>967</v>
      </c>
      <c r="D396" s="68">
        <v>6</v>
      </c>
      <c r="E396" s="63" t="s">
        <v>1135</v>
      </c>
      <c r="F396" s="63" t="s">
        <v>145</v>
      </c>
    </row>
    <row r="397" spans="1:6" ht="12.75">
      <c r="A397" s="64" t="s">
        <v>968</v>
      </c>
      <c r="B397" s="67">
        <v>6</v>
      </c>
      <c r="C397" s="64" t="s">
        <v>968</v>
      </c>
      <c r="D397" s="68">
        <v>6</v>
      </c>
      <c r="E397" s="63" t="s">
        <v>1135</v>
      </c>
      <c r="F397" s="63" t="s">
        <v>146</v>
      </c>
    </row>
    <row r="398" spans="1:6" ht="12.75">
      <c r="A398" s="64" t="s">
        <v>969</v>
      </c>
      <c r="B398" s="67">
        <v>9</v>
      </c>
      <c r="C398" s="64" t="s">
        <v>969</v>
      </c>
      <c r="D398" s="68">
        <v>9</v>
      </c>
      <c r="E398" s="63" t="s">
        <v>1135</v>
      </c>
      <c r="F398" s="63" t="s">
        <v>147</v>
      </c>
    </row>
    <row r="399" spans="1:6" ht="12.75">
      <c r="A399" s="64" t="s">
        <v>970</v>
      </c>
      <c r="B399" s="67">
        <v>8</v>
      </c>
      <c r="C399" s="64" t="s">
        <v>970</v>
      </c>
      <c r="D399" s="68">
        <v>8</v>
      </c>
      <c r="E399" s="63" t="s">
        <v>1135</v>
      </c>
      <c r="F399" s="63" t="s">
        <v>148</v>
      </c>
    </row>
    <row r="400" spans="1:6" ht="12.75">
      <c r="A400" s="64" t="s">
        <v>971</v>
      </c>
      <c r="B400" s="67">
        <v>2.5</v>
      </c>
      <c r="C400" s="64" t="s">
        <v>971</v>
      </c>
      <c r="D400" s="68">
        <v>2.5</v>
      </c>
      <c r="E400" s="63" t="s">
        <v>1135</v>
      </c>
      <c r="F400" s="63" t="s">
        <v>149</v>
      </c>
    </row>
    <row r="401" spans="1:6" ht="12.75">
      <c r="A401" s="64" t="s">
        <v>972</v>
      </c>
      <c r="B401" s="67">
        <v>3</v>
      </c>
      <c r="C401" s="64" t="s">
        <v>972</v>
      </c>
      <c r="D401" s="68">
        <v>3</v>
      </c>
      <c r="E401" s="63" t="s">
        <v>1135</v>
      </c>
      <c r="F401" s="63" t="s">
        <v>150</v>
      </c>
    </row>
    <row r="402" spans="1:6" ht="12.75">
      <c r="A402" s="64" t="s">
        <v>973</v>
      </c>
      <c r="B402" s="67">
        <v>3.5</v>
      </c>
      <c r="C402" s="64" t="s">
        <v>973</v>
      </c>
      <c r="D402" s="68">
        <v>8</v>
      </c>
      <c r="E402" s="63" t="s">
        <v>1135</v>
      </c>
      <c r="F402" s="63" t="s">
        <v>151</v>
      </c>
    </row>
    <row r="403" spans="1:6" ht="12.75">
      <c r="A403" s="64" t="s">
        <v>974</v>
      </c>
      <c r="B403" s="67">
        <v>4.5</v>
      </c>
      <c r="C403" s="64" t="s">
        <v>974</v>
      </c>
      <c r="D403" s="68">
        <v>4.5</v>
      </c>
      <c r="E403" s="63" t="s">
        <v>1135</v>
      </c>
      <c r="F403" s="63" t="s">
        <v>152</v>
      </c>
    </row>
    <row r="404" spans="1:6" ht="12.75">
      <c r="A404" s="64" t="s">
        <v>975</v>
      </c>
      <c r="B404" s="67">
        <v>5.5</v>
      </c>
      <c r="C404" s="64" t="s">
        <v>686</v>
      </c>
      <c r="D404" s="68" t="s">
        <v>520</v>
      </c>
      <c r="E404" s="63" t="s">
        <v>1135</v>
      </c>
      <c r="F404" s="63" t="s">
        <v>153</v>
      </c>
    </row>
    <row r="405" spans="1:6" ht="12.75">
      <c r="A405" s="64"/>
      <c r="B405" s="67"/>
      <c r="C405" s="64" t="s">
        <v>594</v>
      </c>
      <c r="D405" s="68">
        <v>4.5</v>
      </c>
      <c r="E405" s="63" t="s">
        <v>1135</v>
      </c>
      <c r="F405" s="63" t="s">
        <v>154</v>
      </c>
    </row>
    <row r="406" spans="1:6" ht="12.75">
      <c r="A406" s="64" t="s">
        <v>976</v>
      </c>
      <c r="B406" s="67">
        <v>3</v>
      </c>
      <c r="C406" s="64" t="s">
        <v>976</v>
      </c>
      <c r="D406" s="68">
        <v>3</v>
      </c>
      <c r="E406" s="63" t="s">
        <v>1135</v>
      </c>
      <c r="F406" s="63" t="s">
        <v>155</v>
      </c>
    </row>
    <row r="407" spans="1:6" ht="12.75">
      <c r="A407" s="64" t="s">
        <v>977</v>
      </c>
      <c r="B407" s="67">
        <v>5</v>
      </c>
      <c r="C407" s="64" t="s">
        <v>686</v>
      </c>
      <c r="D407" s="68" t="s">
        <v>520</v>
      </c>
      <c r="E407" s="63" t="s">
        <v>1135</v>
      </c>
      <c r="F407" s="63" t="s">
        <v>156</v>
      </c>
    </row>
    <row r="408" spans="1:6" ht="12.75">
      <c r="A408" s="64"/>
      <c r="B408" s="67"/>
      <c r="C408" s="64" t="s">
        <v>595</v>
      </c>
      <c r="D408" s="68">
        <v>4.3</v>
      </c>
      <c r="E408" s="63" t="s">
        <v>1135</v>
      </c>
      <c r="F408" s="63" t="s">
        <v>157</v>
      </c>
    </row>
    <row r="409" spans="1:6" ht="12.75">
      <c r="A409" s="64" t="s">
        <v>978</v>
      </c>
      <c r="B409" s="67">
        <v>3.5</v>
      </c>
      <c r="C409" s="64" t="s">
        <v>978</v>
      </c>
      <c r="D409" s="68">
        <v>3.5</v>
      </c>
      <c r="E409" s="63" t="s">
        <v>1135</v>
      </c>
      <c r="F409" s="63" t="s">
        <v>158</v>
      </c>
    </row>
    <row r="410" spans="1:6" ht="12.75">
      <c r="A410" s="64" t="s">
        <v>979</v>
      </c>
      <c r="B410" s="67">
        <v>4</v>
      </c>
      <c r="C410" s="64" t="s">
        <v>979</v>
      </c>
      <c r="D410" s="68">
        <v>4</v>
      </c>
      <c r="E410" s="63" t="s">
        <v>1135</v>
      </c>
      <c r="F410" s="63" t="s">
        <v>159</v>
      </c>
    </row>
    <row r="411" spans="1:6" ht="12.75">
      <c r="A411" s="64" t="s">
        <v>980</v>
      </c>
      <c r="B411" s="67">
        <v>4</v>
      </c>
      <c r="C411" s="64" t="s">
        <v>980</v>
      </c>
      <c r="D411" s="68">
        <v>4</v>
      </c>
      <c r="E411" s="63" t="s">
        <v>1135</v>
      </c>
      <c r="F411" s="63" t="s">
        <v>160</v>
      </c>
    </row>
    <row r="412" spans="1:6" ht="12.75">
      <c r="A412" s="64" t="s">
        <v>981</v>
      </c>
      <c r="B412" s="67">
        <v>12</v>
      </c>
      <c r="C412" s="64" t="s">
        <v>981</v>
      </c>
      <c r="D412" s="68">
        <v>12</v>
      </c>
      <c r="E412" s="63" t="s">
        <v>1135</v>
      </c>
      <c r="F412" s="63" t="s">
        <v>161</v>
      </c>
    </row>
    <row r="413" spans="1:6" ht="12.75">
      <c r="A413" s="64" t="s">
        <v>982</v>
      </c>
      <c r="B413" s="67">
        <v>8</v>
      </c>
      <c r="C413" s="64" t="s">
        <v>982</v>
      </c>
      <c r="D413" s="68">
        <v>8</v>
      </c>
      <c r="E413" s="63" t="s">
        <v>1135</v>
      </c>
      <c r="F413" s="63" t="s">
        <v>162</v>
      </c>
    </row>
    <row r="414" spans="1:6" ht="12.75">
      <c r="A414" s="64" t="s">
        <v>983</v>
      </c>
      <c r="B414" s="67">
        <v>3.5</v>
      </c>
      <c r="C414" s="64" t="s">
        <v>983</v>
      </c>
      <c r="D414" s="68">
        <v>3.5</v>
      </c>
      <c r="E414" s="63" t="s">
        <v>1135</v>
      </c>
      <c r="F414" s="63" t="s">
        <v>163</v>
      </c>
    </row>
    <row r="415" spans="1:6" ht="12.75">
      <c r="A415" s="64" t="s">
        <v>984</v>
      </c>
      <c r="B415" s="67">
        <v>8</v>
      </c>
      <c r="C415" s="64" t="s">
        <v>984</v>
      </c>
      <c r="D415" s="68">
        <v>8</v>
      </c>
      <c r="E415" s="63" t="s">
        <v>1135</v>
      </c>
      <c r="F415" s="63" t="s">
        <v>164</v>
      </c>
    </row>
    <row r="416" spans="1:6" ht="12.75">
      <c r="A416" s="64" t="s">
        <v>985</v>
      </c>
      <c r="B416" s="67">
        <v>8</v>
      </c>
      <c r="C416" s="64" t="s">
        <v>985</v>
      </c>
      <c r="D416" s="68">
        <v>8</v>
      </c>
      <c r="E416" s="63" t="s">
        <v>1135</v>
      </c>
      <c r="F416" s="63" t="s">
        <v>165</v>
      </c>
    </row>
    <row r="417" spans="1:6" ht="12.75">
      <c r="A417" s="64" t="s">
        <v>986</v>
      </c>
      <c r="B417" s="67">
        <v>4</v>
      </c>
      <c r="C417" s="64" t="s">
        <v>986</v>
      </c>
      <c r="D417" s="68">
        <v>4</v>
      </c>
      <c r="E417" s="63" t="s">
        <v>1135</v>
      </c>
      <c r="F417" s="63" t="s">
        <v>166</v>
      </c>
    </row>
    <row r="418" spans="1:6" ht="12.75">
      <c r="A418" s="64" t="s">
        <v>987</v>
      </c>
      <c r="B418" s="67">
        <v>3.5</v>
      </c>
      <c r="C418" s="64" t="s">
        <v>987</v>
      </c>
      <c r="D418" s="68">
        <v>3.5</v>
      </c>
      <c r="E418" s="63" t="s">
        <v>1135</v>
      </c>
      <c r="F418" s="63" t="s">
        <v>167</v>
      </c>
    </row>
    <row r="419" spans="1:6" ht="12.75">
      <c r="A419" s="64" t="s">
        <v>988</v>
      </c>
      <c r="B419" s="67">
        <v>6.5</v>
      </c>
      <c r="C419" s="64" t="s">
        <v>988</v>
      </c>
      <c r="D419" s="68">
        <v>6.5</v>
      </c>
      <c r="E419" s="63" t="s">
        <v>1135</v>
      </c>
      <c r="F419" s="63" t="s">
        <v>168</v>
      </c>
    </row>
    <row r="420" spans="1:6" ht="12.75">
      <c r="A420" s="64" t="s">
        <v>989</v>
      </c>
      <c r="B420" s="67">
        <v>2.5</v>
      </c>
      <c r="C420" s="64" t="s">
        <v>989</v>
      </c>
      <c r="D420" s="68">
        <v>2.5</v>
      </c>
      <c r="E420" s="63" t="s">
        <v>1135</v>
      </c>
      <c r="F420" s="63" t="s">
        <v>169</v>
      </c>
    </row>
    <row r="421" spans="1:6" ht="12.75">
      <c r="A421" s="64" t="s">
        <v>990</v>
      </c>
      <c r="B421" s="67">
        <v>3</v>
      </c>
      <c r="C421" s="64" t="s">
        <v>990</v>
      </c>
      <c r="D421" s="68">
        <v>3</v>
      </c>
      <c r="E421" s="63" t="s">
        <v>1135</v>
      </c>
      <c r="F421" s="63" t="s">
        <v>170</v>
      </c>
    </row>
    <row r="422" spans="1:6" ht="12.75">
      <c r="A422" s="64" t="s">
        <v>991</v>
      </c>
      <c r="B422" s="67">
        <v>12</v>
      </c>
      <c r="C422" s="64" t="s">
        <v>991</v>
      </c>
      <c r="D422" s="68">
        <v>12</v>
      </c>
      <c r="E422" s="63" t="s">
        <v>1135</v>
      </c>
      <c r="F422" s="63" t="s">
        <v>171</v>
      </c>
    </row>
    <row r="423" spans="1:6" ht="12.75">
      <c r="A423" s="64" t="s">
        <v>992</v>
      </c>
      <c r="B423" s="67">
        <v>10</v>
      </c>
      <c r="C423" s="64" t="s">
        <v>992</v>
      </c>
      <c r="D423" s="68">
        <v>10</v>
      </c>
      <c r="E423" s="63" t="s">
        <v>1135</v>
      </c>
      <c r="F423" s="63" t="s">
        <v>172</v>
      </c>
    </row>
    <row r="424" spans="1:6" ht="12.75">
      <c r="A424" s="64" t="s">
        <v>993</v>
      </c>
      <c r="B424" s="67">
        <v>4</v>
      </c>
      <c r="C424" s="64" t="s">
        <v>993</v>
      </c>
      <c r="D424" s="68">
        <v>4</v>
      </c>
      <c r="E424" s="63" t="s">
        <v>1135</v>
      </c>
      <c r="F424" s="63" t="s">
        <v>173</v>
      </c>
    </row>
    <row r="425" spans="1:6" ht="12.75">
      <c r="A425" s="64" t="s">
        <v>994</v>
      </c>
      <c r="B425" s="67">
        <v>7</v>
      </c>
      <c r="C425" s="64" t="s">
        <v>994</v>
      </c>
      <c r="D425" s="68">
        <v>7</v>
      </c>
      <c r="E425" s="63" t="s">
        <v>1135</v>
      </c>
      <c r="F425" s="63" t="s">
        <v>174</v>
      </c>
    </row>
    <row r="426" spans="1:6" ht="12.75">
      <c r="A426" s="64" t="s">
        <v>995</v>
      </c>
      <c r="B426" s="67">
        <v>8</v>
      </c>
      <c r="C426" s="64" t="s">
        <v>995</v>
      </c>
      <c r="D426" s="68">
        <v>8</v>
      </c>
      <c r="E426" s="63" t="s">
        <v>1135</v>
      </c>
      <c r="F426" s="63" t="s">
        <v>175</v>
      </c>
    </row>
    <row r="427" spans="1:6" ht="12.75">
      <c r="A427" s="64" t="s">
        <v>996</v>
      </c>
      <c r="B427" s="67">
        <v>4</v>
      </c>
      <c r="C427" s="64" t="s">
        <v>996</v>
      </c>
      <c r="D427" s="68">
        <v>4</v>
      </c>
      <c r="E427" s="63" t="s">
        <v>1135</v>
      </c>
      <c r="F427" s="63" t="s">
        <v>176</v>
      </c>
    </row>
    <row r="428" spans="1:6" ht="12.75">
      <c r="A428" s="64" t="s">
        <v>997</v>
      </c>
      <c r="B428" s="67">
        <v>9</v>
      </c>
      <c r="C428" s="64" t="s">
        <v>997</v>
      </c>
      <c r="D428" s="68">
        <v>9</v>
      </c>
      <c r="E428" s="63" t="s">
        <v>1135</v>
      </c>
      <c r="F428" s="63" t="s">
        <v>177</v>
      </c>
    </row>
    <row r="429" spans="1:6" ht="12.75">
      <c r="A429" s="64" t="s">
        <v>998</v>
      </c>
      <c r="B429" s="67">
        <v>10</v>
      </c>
      <c r="C429" s="64" t="s">
        <v>998</v>
      </c>
      <c r="D429" s="68">
        <v>10</v>
      </c>
      <c r="E429" s="63" t="s">
        <v>1135</v>
      </c>
      <c r="F429" s="63" t="s">
        <v>178</v>
      </c>
    </row>
    <row r="430" spans="1:6" ht="12.75">
      <c r="A430" s="64" t="s">
        <v>999</v>
      </c>
      <c r="B430" s="67">
        <v>6</v>
      </c>
      <c r="C430" s="64" t="s">
        <v>999</v>
      </c>
      <c r="D430" s="68">
        <v>6</v>
      </c>
      <c r="E430" s="63" t="s">
        <v>1135</v>
      </c>
      <c r="F430" s="63" t="s">
        <v>179</v>
      </c>
    </row>
    <row r="431" spans="1:6" ht="12.75">
      <c r="A431" s="64" t="s">
        <v>1000</v>
      </c>
      <c r="B431" s="67">
        <v>8</v>
      </c>
      <c r="C431" s="64" t="s">
        <v>1000</v>
      </c>
      <c r="D431" s="68">
        <v>8</v>
      </c>
      <c r="E431" s="63" t="s">
        <v>1135</v>
      </c>
      <c r="F431" s="63" t="s">
        <v>180</v>
      </c>
    </row>
    <row r="432" spans="1:6" ht="12.75">
      <c r="A432" s="64" t="s">
        <v>1001</v>
      </c>
      <c r="B432" s="67">
        <v>10</v>
      </c>
      <c r="C432" s="64" t="s">
        <v>1001</v>
      </c>
      <c r="D432" s="68">
        <v>10</v>
      </c>
      <c r="E432" s="63" t="s">
        <v>1135</v>
      </c>
      <c r="F432" s="63" t="s">
        <v>181</v>
      </c>
    </row>
    <row r="433" spans="1:6" ht="12.75">
      <c r="A433" s="64" t="s">
        <v>1002</v>
      </c>
      <c r="B433" s="67">
        <v>7</v>
      </c>
      <c r="C433" s="64" t="s">
        <v>1002</v>
      </c>
      <c r="D433" s="68">
        <v>7</v>
      </c>
      <c r="E433" s="63" t="s">
        <v>1135</v>
      </c>
      <c r="F433" s="63" t="s">
        <v>182</v>
      </c>
    </row>
    <row r="434" spans="1:6" ht="12.75">
      <c r="A434" s="64" t="s">
        <v>1003</v>
      </c>
      <c r="B434" s="67">
        <v>11</v>
      </c>
      <c r="C434" s="64" t="s">
        <v>1003</v>
      </c>
      <c r="D434" s="68">
        <v>11</v>
      </c>
      <c r="E434" s="63" t="s">
        <v>1135</v>
      </c>
      <c r="F434" s="63" t="s">
        <v>183</v>
      </c>
    </row>
    <row r="435" spans="1:6" ht="12.75">
      <c r="A435" s="64" t="s">
        <v>1004</v>
      </c>
      <c r="B435" s="67">
        <v>8</v>
      </c>
      <c r="C435" s="64" t="s">
        <v>1004</v>
      </c>
      <c r="D435" s="68">
        <v>8</v>
      </c>
      <c r="E435" s="63" t="s">
        <v>1135</v>
      </c>
      <c r="F435" s="63" t="s">
        <v>184</v>
      </c>
    </row>
    <row r="436" spans="1:6" ht="12.75">
      <c r="A436" s="64" t="s">
        <v>1005</v>
      </c>
      <c r="B436" s="67">
        <v>12</v>
      </c>
      <c r="C436" s="64" t="s">
        <v>1005</v>
      </c>
      <c r="D436" s="68">
        <v>12</v>
      </c>
      <c r="E436" s="63" t="s">
        <v>1135</v>
      </c>
      <c r="F436" s="63" t="s">
        <v>185</v>
      </c>
    </row>
    <row r="437" spans="1:6" ht="12.75">
      <c r="A437" s="64" t="s">
        <v>1006</v>
      </c>
      <c r="B437" s="67">
        <v>10</v>
      </c>
      <c r="C437" s="64" t="s">
        <v>1006</v>
      </c>
      <c r="D437" s="68">
        <v>10</v>
      </c>
      <c r="E437" s="63" t="s">
        <v>1135</v>
      </c>
      <c r="F437" s="63" t="s">
        <v>186</v>
      </c>
    </row>
    <row r="438" spans="1:6" ht="12.75">
      <c r="A438" s="64" t="s">
        <v>1007</v>
      </c>
      <c r="B438" s="67">
        <v>8</v>
      </c>
      <c r="C438" s="64" t="s">
        <v>1007</v>
      </c>
      <c r="D438" s="68">
        <v>8</v>
      </c>
      <c r="E438" s="63" t="s">
        <v>1135</v>
      </c>
      <c r="F438" s="63" t="s">
        <v>187</v>
      </c>
    </row>
    <row r="439" spans="1:6" ht="12.75">
      <c r="A439" s="64" t="s">
        <v>1008</v>
      </c>
      <c r="B439" s="67">
        <v>10</v>
      </c>
      <c r="C439" s="64" t="s">
        <v>1008</v>
      </c>
      <c r="D439" s="68">
        <v>10</v>
      </c>
      <c r="E439" s="63" t="s">
        <v>1135</v>
      </c>
      <c r="F439" s="63" t="s">
        <v>188</v>
      </c>
    </row>
    <row r="440" spans="1:6" ht="12.75">
      <c r="A440" s="64" t="s">
        <v>1009</v>
      </c>
      <c r="B440" s="67">
        <v>3</v>
      </c>
      <c r="C440" s="64" t="s">
        <v>1009</v>
      </c>
      <c r="D440" s="68">
        <v>3</v>
      </c>
      <c r="E440" s="63" t="s">
        <v>1135</v>
      </c>
      <c r="F440" s="63" t="s">
        <v>189</v>
      </c>
    </row>
    <row r="441" spans="1:6" ht="12.75">
      <c r="A441" s="64" t="s">
        <v>1010</v>
      </c>
      <c r="B441" s="67">
        <v>5</v>
      </c>
      <c r="C441" s="64" t="s">
        <v>1010</v>
      </c>
      <c r="D441" s="68">
        <v>5</v>
      </c>
      <c r="E441" s="63" t="s">
        <v>1135</v>
      </c>
      <c r="F441" s="63" t="s">
        <v>190</v>
      </c>
    </row>
    <row r="442" spans="1:6" ht="12.75">
      <c r="A442" s="64" t="s">
        <v>1011</v>
      </c>
      <c r="B442" s="67">
        <v>7</v>
      </c>
      <c r="C442" s="64" t="s">
        <v>1011</v>
      </c>
      <c r="D442" s="68">
        <v>7</v>
      </c>
      <c r="E442" s="63" t="s">
        <v>1135</v>
      </c>
      <c r="F442" s="63" t="s">
        <v>191</v>
      </c>
    </row>
    <row r="443" spans="1:6" ht="12.75">
      <c r="A443" s="64"/>
      <c r="B443" s="67"/>
      <c r="C443" s="64" t="s">
        <v>596</v>
      </c>
      <c r="D443" s="68">
        <v>12</v>
      </c>
      <c r="E443" s="63" t="s">
        <v>1135</v>
      </c>
      <c r="F443" s="63" t="s">
        <v>192</v>
      </c>
    </row>
    <row r="444" spans="1:6" ht="12.75">
      <c r="A444" s="64" t="s">
        <v>1012</v>
      </c>
      <c r="B444" s="67">
        <v>3.5</v>
      </c>
      <c r="C444" s="64" t="s">
        <v>1012</v>
      </c>
      <c r="D444" s="68">
        <v>3.5</v>
      </c>
      <c r="E444" s="63" t="s">
        <v>1135</v>
      </c>
      <c r="F444" s="63" t="s">
        <v>193</v>
      </c>
    </row>
    <row r="445" spans="1:6" ht="12.75">
      <c r="A445" s="64" t="s">
        <v>1013</v>
      </c>
      <c r="B445" s="67">
        <v>10</v>
      </c>
      <c r="C445" s="64" t="s">
        <v>1013</v>
      </c>
      <c r="D445" s="68">
        <v>10</v>
      </c>
      <c r="E445" s="63" t="s">
        <v>1135</v>
      </c>
      <c r="F445" s="63" t="s">
        <v>194</v>
      </c>
    </row>
    <row r="446" spans="1:6" ht="12.75">
      <c r="A446" s="64" t="s">
        <v>1014</v>
      </c>
      <c r="B446" s="67">
        <v>7</v>
      </c>
      <c r="C446" s="64" t="s">
        <v>1014</v>
      </c>
      <c r="D446" s="68">
        <v>7</v>
      </c>
      <c r="E446" s="63" t="s">
        <v>1135</v>
      </c>
      <c r="F446" s="63" t="s">
        <v>195</v>
      </c>
    </row>
    <row r="447" spans="1:6" ht="12.75">
      <c r="A447" s="64" t="s">
        <v>1015</v>
      </c>
      <c r="B447" s="67">
        <v>5</v>
      </c>
      <c r="C447" s="64" t="s">
        <v>1015</v>
      </c>
      <c r="D447" s="68">
        <v>5</v>
      </c>
      <c r="E447" s="63" t="s">
        <v>1135</v>
      </c>
      <c r="F447" s="63" t="s">
        <v>196</v>
      </c>
    </row>
    <row r="448" spans="1:6" ht="12.75">
      <c r="A448" s="64" t="s">
        <v>1016</v>
      </c>
      <c r="B448" s="67">
        <v>4</v>
      </c>
      <c r="C448" s="64" t="s">
        <v>1016</v>
      </c>
      <c r="D448" s="68">
        <v>4</v>
      </c>
      <c r="E448" s="63" t="s">
        <v>1135</v>
      </c>
      <c r="F448" s="63" t="s">
        <v>197</v>
      </c>
    </row>
    <row r="449" spans="1:6" ht="12.75">
      <c r="A449" s="64" t="s">
        <v>1017</v>
      </c>
      <c r="B449" s="67">
        <v>6</v>
      </c>
      <c r="C449" s="64" t="s">
        <v>1017</v>
      </c>
      <c r="D449" s="68">
        <v>6</v>
      </c>
      <c r="E449" s="63" t="s">
        <v>1135</v>
      </c>
      <c r="F449" s="63" t="s">
        <v>198</v>
      </c>
    </row>
    <row r="450" spans="1:6" ht="12.75">
      <c r="A450" s="64" t="s">
        <v>1018</v>
      </c>
      <c r="B450" s="67">
        <v>12</v>
      </c>
      <c r="C450" s="64" t="s">
        <v>1018</v>
      </c>
      <c r="D450" s="68">
        <v>12</v>
      </c>
      <c r="E450" s="63" t="s">
        <v>1135</v>
      </c>
      <c r="F450" s="63" t="s">
        <v>199</v>
      </c>
    </row>
    <row r="451" spans="1:6" ht="12.75">
      <c r="A451" s="64" t="s">
        <v>1019</v>
      </c>
      <c r="B451" s="67">
        <v>4</v>
      </c>
      <c r="C451" s="64" t="s">
        <v>1019</v>
      </c>
      <c r="D451" s="68">
        <v>4</v>
      </c>
      <c r="E451" s="63" t="s">
        <v>1135</v>
      </c>
      <c r="F451" s="63" t="s">
        <v>200</v>
      </c>
    </row>
    <row r="452" spans="1:6" ht="12.75">
      <c r="A452" s="64" t="s">
        <v>1020</v>
      </c>
      <c r="B452" s="67">
        <v>4</v>
      </c>
      <c r="C452" s="64" t="s">
        <v>1020</v>
      </c>
      <c r="D452" s="68">
        <v>4</v>
      </c>
      <c r="E452" s="63" t="s">
        <v>1135</v>
      </c>
      <c r="F452" s="63" t="s">
        <v>201</v>
      </c>
    </row>
    <row r="453" spans="1:6" ht="12.75">
      <c r="A453" s="64" t="s">
        <v>1021</v>
      </c>
      <c r="B453" s="67">
        <v>7</v>
      </c>
      <c r="C453" s="64" t="s">
        <v>1021</v>
      </c>
      <c r="D453" s="68">
        <v>7</v>
      </c>
      <c r="E453" s="63" t="s">
        <v>1135</v>
      </c>
      <c r="F453" s="63" t="s">
        <v>202</v>
      </c>
    </row>
    <row r="454" spans="1:6" ht="12.75">
      <c r="A454" s="64" t="s">
        <v>1022</v>
      </c>
      <c r="B454" s="67">
        <v>6</v>
      </c>
      <c r="C454" s="64" t="s">
        <v>1022</v>
      </c>
      <c r="D454" s="68">
        <v>6</v>
      </c>
      <c r="E454" s="63" t="s">
        <v>1135</v>
      </c>
      <c r="F454" s="63" t="s">
        <v>203</v>
      </c>
    </row>
    <row r="455" spans="1:6" ht="12.75">
      <c r="A455" s="64"/>
      <c r="B455" s="67"/>
      <c r="C455" s="64" t="s">
        <v>597</v>
      </c>
      <c r="D455" s="68">
        <v>5</v>
      </c>
      <c r="E455" s="63" t="s">
        <v>1135</v>
      </c>
      <c r="F455" s="63" t="s">
        <v>204</v>
      </c>
    </row>
    <row r="456" spans="1:6" ht="12.75">
      <c r="A456" s="64" t="s">
        <v>1023</v>
      </c>
      <c r="B456" s="67">
        <v>8</v>
      </c>
      <c r="C456" s="64" t="s">
        <v>1023</v>
      </c>
      <c r="D456" s="68">
        <v>8</v>
      </c>
      <c r="E456" s="63" t="s">
        <v>1135</v>
      </c>
      <c r="F456" s="63" t="s">
        <v>205</v>
      </c>
    </row>
    <row r="457" spans="1:6" ht="12.75">
      <c r="A457" s="64" t="s">
        <v>1024</v>
      </c>
      <c r="B457" s="67">
        <v>3.5</v>
      </c>
      <c r="C457" s="64" t="s">
        <v>1024</v>
      </c>
      <c r="D457" s="68">
        <v>3.5</v>
      </c>
      <c r="E457" s="63" t="s">
        <v>1135</v>
      </c>
      <c r="F457" s="63" t="s">
        <v>206</v>
      </c>
    </row>
    <row r="458" spans="1:6" ht="12.75">
      <c r="A458" s="64" t="s">
        <v>1025</v>
      </c>
      <c r="B458" s="67">
        <v>4</v>
      </c>
      <c r="C458" s="64" t="s">
        <v>1025</v>
      </c>
      <c r="D458" s="68">
        <v>4</v>
      </c>
      <c r="E458" s="63" t="s">
        <v>1135</v>
      </c>
      <c r="F458" s="63" t="s">
        <v>207</v>
      </c>
    </row>
    <row r="459" spans="1:6" ht="12.75">
      <c r="A459" s="64"/>
      <c r="B459" s="67"/>
      <c r="C459" s="64" t="s">
        <v>598</v>
      </c>
      <c r="D459" s="68">
        <v>8</v>
      </c>
      <c r="E459" s="63" t="s">
        <v>1135</v>
      </c>
      <c r="F459" s="63" t="s">
        <v>208</v>
      </c>
    </row>
    <row r="460" spans="1:6" ht="12.75">
      <c r="A460" s="64" t="s">
        <v>1026</v>
      </c>
      <c r="B460" s="67">
        <v>3</v>
      </c>
      <c r="C460" s="64" t="s">
        <v>1026</v>
      </c>
      <c r="D460" s="68">
        <v>3</v>
      </c>
      <c r="E460" s="63" t="s">
        <v>1135</v>
      </c>
      <c r="F460" s="63" t="s">
        <v>664</v>
      </c>
    </row>
    <row r="461" spans="1:6" ht="12.75">
      <c r="A461" s="64" t="s">
        <v>1027</v>
      </c>
      <c r="B461" s="67">
        <v>8</v>
      </c>
      <c r="C461" s="64" t="s">
        <v>1027</v>
      </c>
      <c r="D461" s="68">
        <v>8</v>
      </c>
      <c r="E461" s="63" t="s">
        <v>1135</v>
      </c>
      <c r="F461" s="63" t="s">
        <v>209</v>
      </c>
    </row>
    <row r="462" spans="1:6" ht="12.75">
      <c r="A462" s="64" t="s">
        <v>1028</v>
      </c>
      <c r="B462" s="67">
        <v>6</v>
      </c>
      <c r="C462" s="64" t="s">
        <v>1028</v>
      </c>
      <c r="D462" s="68">
        <v>6</v>
      </c>
      <c r="E462" s="63" t="s">
        <v>1135</v>
      </c>
      <c r="F462" s="63" t="s">
        <v>210</v>
      </c>
    </row>
    <row r="463" spans="1:6" ht="12.75">
      <c r="A463" s="64" t="s">
        <v>1029</v>
      </c>
      <c r="B463" s="67">
        <v>7</v>
      </c>
      <c r="C463" s="64" t="s">
        <v>1029</v>
      </c>
      <c r="D463" s="68">
        <v>7</v>
      </c>
      <c r="E463" s="63" t="s">
        <v>1135</v>
      </c>
      <c r="F463" s="63" t="s">
        <v>211</v>
      </c>
    </row>
    <row r="464" spans="1:6" ht="12.75">
      <c r="A464" s="64"/>
      <c r="B464" s="67"/>
      <c r="C464" s="64" t="s">
        <v>599</v>
      </c>
      <c r="D464" s="68">
        <v>4</v>
      </c>
      <c r="E464" s="63" t="s">
        <v>1135</v>
      </c>
      <c r="F464" s="63" t="s">
        <v>212</v>
      </c>
    </row>
    <row r="465" spans="1:6" ht="12.75">
      <c r="A465" s="64"/>
      <c r="B465" s="67"/>
      <c r="C465" s="64" t="s">
        <v>600</v>
      </c>
      <c r="D465" s="68">
        <v>6</v>
      </c>
      <c r="E465" s="63" t="s">
        <v>1135</v>
      </c>
      <c r="F465" s="63" t="s">
        <v>213</v>
      </c>
    </row>
    <row r="466" spans="1:6" ht="12.75">
      <c r="A466" s="64"/>
      <c r="B466" s="67"/>
      <c r="C466" s="64" t="s">
        <v>601</v>
      </c>
      <c r="D466" s="68">
        <v>10</v>
      </c>
      <c r="E466" s="63" t="s">
        <v>1135</v>
      </c>
      <c r="F466" s="63" t="s">
        <v>214</v>
      </c>
    </row>
    <row r="467" spans="1:6" ht="12.75">
      <c r="A467" s="64" t="s">
        <v>1030</v>
      </c>
      <c r="B467" s="67">
        <v>2</v>
      </c>
      <c r="C467" s="64" t="s">
        <v>1030</v>
      </c>
      <c r="D467" s="68">
        <v>2</v>
      </c>
      <c r="E467" s="63" t="s">
        <v>1136</v>
      </c>
      <c r="F467" s="63" t="s">
        <v>215</v>
      </c>
    </row>
    <row r="468" spans="1:6" ht="12.75">
      <c r="A468" s="64"/>
      <c r="B468" s="67"/>
      <c r="C468" s="64" t="s">
        <v>602</v>
      </c>
      <c r="D468" s="68">
        <v>1</v>
      </c>
      <c r="E468" s="63" t="s">
        <v>1136</v>
      </c>
      <c r="F468" s="63" t="s">
        <v>216</v>
      </c>
    </row>
    <row r="469" spans="1:6" ht="12.75">
      <c r="A469" s="64"/>
      <c r="B469" s="67"/>
      <c r="C469" s="64" t="s">
        <v>603</v>
      </c>
      <c r="D469" s="68">
        <v>1</v>
      </c>
      <c r="E469" s="63" t="s">
        <v>1136</v>
      </c>
      <c r="F469" s="63" t="s">
        <v>217</v>
      </c>
    </row>
    <row r="470" spans="1:6" ht="12.75">
      <c r="A470" s="64" t="s">
        <v>1031</v>
      </c>
      <c r="B470" s="67">
        <v>2</v>
      </c>
      <c r="C470" s="64" t="s">
        <v>1031</v>
      </c>
      <c r="D470" s="68">
        <v>2</v>
      </c>
      <c r="E470" s="63" t="s">
        <v>1136</v>
      </c>
      <c r="F470" s="63" t="s">
        <v>218</v>
      </c>
    </row>
    <row r="471" spans="1:6" ht="12.75">
      <c r="A471" s="64" t="s">
        <v>1032</v>
      </c>
      <c r="B471" s="67">
        <v>2.5</v>
      </c>
      <c r="C471" s="64" t="s">
        <v>1032</v>
      </c>
      <c r="D471" s="68">
        <v>2.5</v>
      </c>
      <c r="E471" s="63" t="s">
        <v>1136</v>
      </c>
      <c r="F471" s="63" t="s">
        <v>219</v>
      </c>
    </row>
    <row r="472" spans="1:6" ht="12.75">
      <c r="A472" s="64" t="s">
        <v>1033</v>
      </c>
      <c r="B472" s="67">
        <v>6</v>
      </c>
      <c r="C472" s="64" t="s">
        <v>1033</v>
      </c>
      <c r="D472" s="68">
        <v>6</v>
      </c>
      <c r="E472" s="63" t="s">
        <v>1136</v>
      </c>
      <c r="F472" s="63" t="s">
        <v>220</v>
      </c>
    </row>
    <row r="473" spans="1:6" ht="12.75">
      <c r="A473" s="64" t="s">
        <v>1034</v>
      </c>
      <c r="B473" s="67">
        <v>3</v>
      </c>
      <c r="C473" s="64" t="s">
        <v>1034</v>
      </c>
      <c r="D473" s="68">
        <v>3</v>
      </c>
      <c r="E473" s="63" t="s">
        <v>1136</v>
      </c>
      <c r="F473" s="63" t="s">
        <v>221</v>
      </c>
    </row>
    <row r="474" spans="1:6" ht="12.75">
      <c r="A474" s="64" t="s">
        <v>1035</v>
      </c>
      <c r="B474" s="67">
        <v>7</v>
      </c>
      <c r="C474" s="64" t="s">
        <v>1035</v>
      </c>
      <c r="D474" s="68">
        <v>7</v>
      </c>
      <c r="E474" s="63" t="s">
        <v>1137</v>
      </c>
      <c r="F474" s="63" t="s">
        <v>222</v>
      </c>
    </row>
    <row r="475" spans="1:6" ht="12.75">
      <c r="A475" s="64" t="s">
        <v>1036</v>
      </c>
      <c r="B475" s="67">
        <v>3.5</v>
      </c>
      <c r="C475" s="64" t="s">
        <v>1036</v>
      </c>
      <c r="D475" s="68">
        <v>3.5</v>
      </c>
      <c r="E475" s="63" t="s">
        <v>1137</v>
      </c>
      <c r="F475" s="63" t="s">
        <v>223</v>
      </c>
    </row>
    <row r="476" spans="1:6" ht="12.75">
      <c r="A476" s="64" t="s">
        <v>1037</v>
      </c>
      <c r="B476" s="67">
        <v>9</v>
      </c>
      <c r="C476" s="64" t="s">
        <v>1037</v>
      </c>
      <c r="D476" s="68">
        <v>9</v>
      </c>
      <c r="E476" s="63" t="s">
        <v>1137</v>
      </c>
      <c r="F476" s="63" t="s">
        <v>224</v>
      </c>
    </row>
    <row r="477" spans="1:6" ht="12.75">
      <c r="A477" s="64" t="s">
        <v>1038</v>
      </c>
      <c r="B477" s="67">
        <v>5</v>
      </c>
      <c r="C477" s="64" t="s">
        <v>1038</v>
      </c>
      <c r="D477" s="68">
        <v>5</v>
      </c>
      <c r="E477" s="63" t="s">
        <v>1137</v>
      </c>
      <c r="F477" s="63" t="s">
        <v>225</v>
      </c>
    </row>
    <row r="478" spans="1:6" ht="12.75">
      <c r="A478" s="64" t="s">
        <v>1039</v>
      </c>
      <c r="B478" s="67">
        <v>6</v>
      </c>
      <c r="C478" s="64" t="s">
        <v>1039</v>
      </c>
      <c r="D478" s="68">
        <v>6</v>
      </c>
      <c r="E478" s="63" t="s">
        <v>1137</v>
      </c>
      <c r="F478" s="63" t="s">
        <v>226</v>
      </c>
    </row>
    <row r="479" spans="1:6" ht="12.75">
      <c r="A479" s="64" t="s">
        <v>1040</v>
      </c>
      <c r="B479" s="67">
        <v>8</v>
      </c>
      <c r="C479" s="64" t="s">
        <v>1040</v>
      </c>
      <c r="D479" s="68">
        <v>8</v>
      </c>
      <c r="E479" s="63" t="s">
        <v>1137</v>
      </c>
      <c r="F479" s="63" t="s">
        <v>227</v>
      </c>
    </row>
    <row r="480" spans="1:6" ht="12.75">
      <c r="A480" s="64" t="s">
        <v>1041</v>
      </c>
      <c r="B480" s="67">
        <v>10</v>
      </c>
      <c r="C480" s="64" t="s">
        <v>1041</v>
      </c>
      <c r="D480" s="68">
        <v>10</v>
      </c>
      <c r="E480" s="63" t="s">
        <v>1137</v>
      </c>
      <c r="F480" s="63" t="s">
        <v>228</v>
      </c>
    </row>
    <row r="481" spans="1:6" ht="12.75">
      <c r="A481" s="64" t="s">
        <v>1042</v>
      </c>
      <c r="B481" s="67">
        <v>12</v>
      </c>
      <c r="C481" s="64" t="s">
        <v>1042</v>
      </c>
      <c r="D481" s="68">
        <v>12</v>
      </c>
      <c r="E481" s="63" t="s">
        <v>1137</v>
      </c>
      <c r="F481" s="63" t="s">
        <v>229</v>
      </c>
    </row>
    <row r="482" spans="1:6" ht="12.75">
      <c r="A482" s="64"/>
      <c r="B482" s="67"/>
      <c r="C482" s="64" t="s">
        <v>604</v>
      </c>
      <c r="D482" s="68">
        <v>3</v>
      </c>
      <c r="E482" s="63" t="s">
        <v>1137</v>
      </c>
      <c r="F482" s="63" t="s">
        <v>230</v>
      </c>
    </row>
    <row r="483" spans="1:6" ht="12.75">
      <c r="A483" s="64" t="s">
        <v>1043</v>
      </c>
      <c r="B483" s="67">
        <v>7</v>
      </c>
      <c r="C483" s="64" t="s">
        <v>1043</v>
      </c>
      <c r="D483" s="68">
        <v>7</v>
      </c>
      <c r="E483" s="63" t="s">
        <v>1137</v>
      </c>
      <c r="F483" s="63" t="s">
        <v>231</v>
      </c>
    </row>
    <row r="484" spans="1:6" ht="12.75">
      <c r="A484" s="64" t="s">
        <v>1044</v>
      </c>
      <c r="B484" s="67">
        <v>7.5</v>
      </c>
      <c r="C484" s="64" t="s">
        <v>1044</v>
      </c>
      <c r="D484" s="68">
        <v>7.5</v>
      </c>
      <c r="E484" s="63" t="s">
        <v>1137</v>
      </c>
      <c r="F484" s="63" t="s">
        <v>232</v>
      </c>
    </row>
    <row r="485" spans="1:6" ht="12.75">
      <c r="A485" s="64" t="s">
        <v>1045</v>
      </c>
      <c r="B485" s="67">
        <v>8</v>
      </c>
      <c r="C485" s="64" t="s">
        <v>1045</v>
      </c>
      <c r="D485" s="68">
        <v>8</v>
      </c>
      <c r="E485" s="63" t="s">
        <v>1137</v>
      </c>
      <c r="F485" s="63" t="s">
        <v>233</v>
      </c>
    </row>
    <row r="486" spans="1:6" ht="12.75">
      <c r="A486" s="64" t="s">
        <v>1046</v>
      </c>
      <c r="B486" s="67">
        <v>9</v>
      </c>
      <c r="C486" s="64" t="s">
        <v>1046</v>
      </c>
      <c r="D486" s="68">
        <v>9</v>
      </c>
      <c r="E486" s="63" t="s">
        <v>1137</v>
      </c>
      <c r="F486" s="63" t="s">
        <v>234</v>
      </c>
    </row>
    <row r="487" spans="1:6" ht="12.75">
      <c r="A487" s="64" t="s">
        <v>1047</v>
      </c>
      <c r="B487" s="67">
        <v>3</v>
      </c>
      <c r="C487" s="64" t="s">
        <v>1047</v>
      </c>
      <c r="D487" s="68">
        <v>3</v>
      </c>
      <c r="E487" s="63" t="s">
        <v>1137</v>
      </c>
      <c r="F487" s="63" t="s">
        <v>235</v>
      </c>
    </row>
    <row r="488" spans="1:6" ht="12.75">
      <c r="A488" s="64" t="s">
        <v>1048</v>
      </c>
      <c r="B488" s="67">
        <v>6</v>
      </c>
      <c r="C488" s="64" t="s">
        <v>1048</v>
      </c>
      <c r="D488" s="68">
        <v>6</v>
      </c>
      <c r="E488" s="63" t="s">
        <v>1137</v>
      </c>
      <c r="F488" s="63" t="s">
        <v>236</v>
      </c>
    </row>
    <row r="489" spans="1:6" ht="12.75">
      <c r="A489" s="64"/>
      <c r="B489" s="67"/>
      <c r="C489" s="64" t="s">
        <v>605</v>
      </c>
      <c r="D489" s="68">
        <v>2.5</v>
      </c>
      <c r="E489" s="63" t="s">
        <v>1137</v>
      </c>
      <c r="F489" s="63" t="s">
        <v>237</v>
      </c>
    </row>
    <row r="490" spans="1:6" ht="12.75">
      <c r="A490" s="64" t="s">
        <v>1049</v>
      </c>
      <c r="B490" s="67">
        <v>6.5</v>
      </c>
      <c r="C490" s="64" t="s">
        <v>1049</v>
      </c>
      <c r="D490" s="68">
        <v>6.5</v>
      </c>
      <c r="E490" s="63" t="s">
        <v>1137</v>
      </c>
      <c r="F490" s="63" t="s">
        <v>238</v>
      </c>
    </row>
    <row r="491" spans="1:6" ht="12.75">
      <c r="A491" s="64" t="s">
        <v>1050</v>
      </c>
      <c r="B491" s="67">
        <v>2.5</v>
      </c>
      <c r="C491" s="64" t="s">
        <v>1050</v>
      </c>
      <c r="D491" s="68">
        <v>2.5</v>
      </c>
      <c r="E491" s="63" t="s">
        <v>1137</v>
      </c>
      <c r="F491" s="63" t="s">
        <v>239</v>
      </c>
    </row>
    <row r="492" spans="1:6" ht="12.75">
      <c r="A492" s="64"/>
      <c r="B492" s="67"/>
      <c r="C492" s="64" t="s">
        <v>606</v>
      </c>
      <c r="D492" s="68">
        <v>4</v>
      </c>
      <c r="E492" s="63" t="s">
        <v>1137</v>
      </c>
      <c r="F492" s="63" t="s">
        <v>240</v>
      </c>
    </row>
    <row r="493" spans="1:6" ht="12.75">
      <c r="A493" s="64" t="s">
        <v>1051</v>
      </c>
      <c r="B493" s="67">
        <v>6.5</v>
      </c>
      <c r="C493" s="64" t="s">
        <v>1051</v>
      </c>
      <c r="D493" s="68">
        <v>6.5</v>
      </c>
      <c r="E493" s="63" t="s">
        <v>1137</v>
      </c>
      <c r="F493" s="63" t="s">
        <v>241</v>
      </c>
    </row>
    <row r="494" spans="1:6" ht="12.75">
      <c r="A494" s="64" t="s">
        <v>1052</v>
      </c>
      <c r="B494" s="67">
        <v>8</v>
      </c>
      <c r="C494" s="64" t="s">
        <v>1052</v>
      </c>
      <c r="D494" s="68">
        <v>8</v>
      </c>
      <c r="E494" s="63" t="s">
        <v>1137</v>
      </c>
      <c r="F494" s="63" t="s">
        <v>242</v>
      </c>
    </row>
    <row r="495" spans="1:6" ht="12.75">
      <c r="A495" s="64" t="s">
        <v>1053</v>
      </c>
      <c r="B495" s="67">
        <v>8</v>
      </c>
      <c r="C495" s="64" t="s">
        <v>1053</v>
      </c>
      <c r="D495" s="68">
        <v>8</v>
      </c>
      <c r="E495" s="63" t="s">
        <v>1137</v>
      </c>
      <c r="F495" s="63" t="s">
        <v>243</v>
      </c>
    </row>
    <row r="496" spans="1:6" ht="12.75">
      <c r="A496" s="64" t="s">
        <v>1054</v>
      </c>
      <c r="B496" s="67">
        <v>4</v>
      </c>
      <c r="C496" s="64" t="s">
        <v>1054</v>
      </c>
      <c r="D496" s="68">
        <v>5</v>
      </c>
      <c r="E496" s="63" t="s">
        <v>1137</v>
      </c>
      <c r="F496" s="63" t="s">
        <v>244</v>
      </c>
    </row>
    <row r="497" spans="1:6" ht="12.75">
      <c r="A497" s="64" t="s">
        <v>1055</v>
      </c>
      <c r="B497" s="67">
        <v>2</v>
      </c>
      <c r="C497" s="64" t="s">
        <v>1055</v>
      </c>
      <c r="D497" s="68">
        <v>2</v>
      </c>
      <c r="E497" s="63" t="s">
        <v>1137</v>
      </c>
      <c r="F497" s="63" t="s">
        <v>245</v>
      </c>
    </row>
    <row r="498" spans="1:6" ht="12.75">
      <c r="A498" s="64"/>
      <c r="B498" s="67"/>
      <c r="C498" s="64" t="s">
        <v>607</v>
      </c>
      <c r="D498" s="68">
        <v>2</v>
      </c>
      <c r="E498" s="63" t="s">
        <v>1137</v>
      </c>
      <c r="F498" s="63" t="s">
        <v>246</v>
      </c>
    </row>
    <row r="499" spans="1:6" ht="12.75">
      <c r="A499" s="64"/>
      <c r="B499" s="67"/>
      <c r="C499" s="64" t="s">
        <v>608</v>
      </c>
      <c r="D499" s="68">
        <v>2.5</v>
      </c>
      <c r="E499" s="63" t="s">
        <v>1137</v>
      </c>
      <c r="F499" s="63" t="s">
        <v>247</v>
      </c>
    </row>
    <row r="500" spans="1:6" ht="12.75">
      <c r="A500" s="64" t="s">
        <v>1056</v>
      </c>
      <c r="B500" s="67">
        <v>2.5</v>
      </c>
      <c r="C500" s="64" t="s">
        <v>1056</v>
      </c>
      <c r="D500" s="68">
        <v>3.5</v>
      </c>
      <c r="E500" s="63" t="s">
        <v>1137</v>
      </c>
      <c r="F500" s="63" t="s">
        <v>248</v>
      </c>
    </row>
    <row r="501" spans="1:6" ht="12.75">
      <c r="A501" s="64"/>
      <c r="B501" s="67"/>
      <c r="C501" s="64" t="s">
        <v>609</v>
      </c>
      <c r="D501" s="68">
        <v>2.5</v>
      </c>
      <c r="E501" s="63" t="s">
        <v>1137</v>
      </c>
      <c r="F501" s="63" t="s">
        <v>249</v>
      </c>
    </row>
    <row r="502" spans="1:6" ht="12.75">
      <c r="A502" s="64"/>
      <c r="B502" s="67"/>
      <c r="C502" s="64" t="s">
        <v>610</v>
      </c>
      <c r="D502" s="68">
        <v>2.5</v>
      </c>
      <c r="E502" s="63" t="s">
        <v>1137</v>
      </c>
      <c r="F502" s="63" t="s">
        <v>250</v>
      </c>
    </row>
    <row r="503" spans="1:6" ht="12.75">
      <c r="A503" s="64"/>
      <c r="B503" s="67"/>
      <c r="C503" s="64" t="s">
        <v>611</v>
      </c>
      <c r="D503" s="68">
        <v>3</v>
      </c>
      <c r="E503" s="63" t="s">
        <v>1137</v>
      </c>
      <c r="F503" s="63" t="s">
        <v>251</v>
      </c>
    </row>
    <row r="504" spans="1:6" ht="12.75">
      <c r="A504" s="64" t="s">
        <v>1057</v>
      </c>
      <c r="B504" s="67">
        <v>3</v>
      </c>
      <c r="C504" s="64" t="s">
        <v>1057</v>
      </c>
      <c r="D504" s="68">
        <v>3</v>
      </c>
      <c r="E504" s="63" t="s">
        <v>1137</v>
      </c>
      <c r="F504" s="63" t="s">
        <v>252</v>
      </c>
    </row>
    <row r="505" spans="1:6" ht="12.75">
      <c r="A505" s="64" t="s">
        <v>1058</v>
      </c>
      <c r="B505" s="67">
        <v>3</v>
      </c>
      <c r="C505" s="64" t="s">
        <v>1058</v>
      </c>
      <c r="D505" s="68">
        <v>2.8</v>
      </c>
      <c r="E505" s="63" t="s">
        <v>1137</v>
      </c>
      <c r="F505" s="63" t="s">
        <v>253</v>
      </c>
    </row>
    <row r="506" spans="1:6" ht="12.75">
      <c r="A506" s="64" t="s">
        <v>1059</v>
      </c>
      <c r="B506" s="67">
        <v>3.5</v>
      </c>
      <c r="C506" s="64" t="s">
        <v>1059</v>
      </c>
      <c r="D506" s="68">
        <v>3.3</v>
      </c>
      <c r="E506" s="63" t="s">
        <v>1137</v>
      </c>
      <c r="F506" s="63" t="s">
        <v>254</v>
      </c>
    </row>
    <row r="507" spans="1:6" ht="12.75">
      <c r="A507" s="64" t="s">
        <v>1060</v>
      </c>
      <c r="B507" s="67">
        <v>4</v>
      </c>
      <c r="C507" s="64" t="s">
        <v>1060</v>
      </c>
      <c r="D507" s="68">
        <v>3.8</v>
      </c>
      <c r="E507" s="63" t="s">
        <v>1137</v>
      </c>
      <c r="F507" s="63" t="s">
        <v>255</v>
      </c>
    </row>
    <row r="508" spans="1:6" ht="12.75">
      <c r="A508" s="64" t="s">
        <v>1061</v>
      </c>
      <c r="B508" s="67">
        <v>6</v>
      </c>
      <c r="C508" s="64" t="s">
        <v>1061</v>
      </c>
      <c r="D508" s="68">
        <v>6</v>
      </c>
      <c r="E508" s="63" t="s">
        <v>1137</v>
      </c>
      <c r="F508" s="63" t="s">
        <v>256</v>
      </c>
    </row>
    <row r="509" spans="1:6" ht="12.75">
      <c r="A509" s="64" t="s">
        <v>1062</v>
      </c>
      <c r="B509" s="67">
        <v>4</v>
      </c>
      <c r="C509" s="64" t="s">
        <v>1062</v>
      </c>
      <c r="D509" s="68">
        <v>5</v>
      </c>
      <c r="E509" s="63" t="s">
        <v>1137</v>
      </c>
      <c r="F509" s="63" t="s">
        <v>257</v>
      </c>
    </row>
    <row r="510" spans="1:6" ht="12.75">
      <c r="A510" s="64" t="s">
        <v>1063</v>
      </c>
      <c r="B510" s="67">
        <v>4.5</v>
      </c>
      <c r="C510" s="64" t="s">
        <v>1063</v>
      </c>
      <c r="D510" s="68">
        <v>6.3</v>
      </c>
      <c r="E510" s="63" t="s">
        <v>1137</v>
      </c>
      <c r="F510" s="63" t="s">
        <v>258</v>
      </c>
    </row>
    <row r="511" spans="1:6" ht="12.75">
      <c r="A511" s="64"/>
      <c r="B511" s="67"/>
      <c r="C511" s="64" t="s">
        <v>612</v>
      </c>
      <c r="D511" s="68">
        <v>8</v>
      </c>
      <c r="E511" s="63" t="s">
        <v>1137</v>
      </c>
      <c r="F511" s="63" t="s">
        <v>259</v>
      </c>
    </row>
    <row r="512" spans="1:6" ht="12.75">
      <c r="A512" s="64" t="s">
        <v>1064</v>
      </c>
      <c r="B512" s="67">
        <v>3.5</v>
      </c>
      <c r="C512" s="64" t="s">
        <v>1064</v>
      </c>
      <c r="D512" s="68">
        <v>3.5</v>
      </c>
      <c r="E512" s="63" t="s">
        <v>1137</v>
      </c>
      <c r="F512" s="63" t="s">
        <v>260</v>
      </c>
    </row>
    <row r="513" spans="1:6" ht="12.75">
      <c r="A513" s="64" t="s">
        <v>1065</v>
      </c>
      <c r="B513" s="67">
        <v>5</v>
      </c>
      <c r="C513" s="64" t="s">
        <v>1065</v>
      </c>
      <c r="D513" s="68">
        <v>5</v>
      </c>
      <c r="E513" s="63" t="s">
        <v>1137</v>
      </c>
      <c r="F513" s="63" t="s">
        <v>261</v>
      </c>
    </row>
    <row r="514" spans="1:6" ht="12.75">
      <c r="A514" s="64" t="s">
        <v>1066</v>
      </c>
      <c r="B514" s="67">
        <v>4</v>
      </c>
      <c r="C514" s="64" t="s">
        <v>1066</v>
      </c>
      <c r="D514" s="68">
        <v>4</v>
      </c>
      <c r="E514" s="63" t="s">
        <v>1137</v>
      </c>
      <c r="F514" s="63" t="s">
        <v>262</v>
      </c>
    </row>
    <row r="515" spans="1:6" ht="12.75">
      <c r="A515" s="64"/>
      <c r="B515" s="67"/>
      <c r="C515" s="64" t="s">
        <v>613</v>
      </c>
      <c r="D515" s="68">
        <v>2.5</v>
      </c>
      <c r="E515" s="63" t="s">
        <v>1137</v>
      </c>
      <c r="F515" s="63" t="s">
        <v>263</v>
      </c>
    </row>
    <row r="516" spans="1:6" ht="12.75">
      <c r="A516" s="64" t="s">
        <v>1067</v>
      </c>
      <c r="B516" s="67">
        <v>2.5</v>
      </c>
      <c r="C516" s="64" t="s">
        <v>1067</v>
      </c>
      <c r="D516" s="68">
        <v>2.5</v>
      </c>
      <c r="E516" s="63" t="s">
        <v>1138</v>
      </c>
      <c r="F516" s="63" t="s">
        <v>264</v>
      </c>
    </row>
    <row r="517" spans="1:6" ht="12.75">
      <c r="A517" s="64" t="s">
        <v>1068</v>
      </c>
      <c r="B517" s="67">
        <v>4</v>
      </c>
      <c r="C517" s="64" t="s">
        <v>1068</v>
      </c>
      <c r="D517" s="68">
        <v>4</v>
      </c>
      <c r="E517" s="63" t="s">
        <v>1138</v>
      </c>
      <c r="F517" s="63" t="s">
        <v>265</v>
      </c>
    </row>
    <row r="518" spans="1:6" ht="12.75">
      <c r="A518" s="64"/>
      <c r="B518" s="67"/>
      <c r="C518" s="64" t="s">
        <v>614</v>
      </c>
      <c r="D518" s="68">
        <v>3.3</v>
      </c>
      <c r="E518" s="63" t="s">
        <v>1138</v>
      </c>
      <c r="F518" s="63" t="s">
        <v>266</v>
      </c>
    </row>
    <row r="519" spans="1:6" ht="12.75">
      <c r="A519" s="64" t="s">
        <v>1069</v>
      </c>
      <c r="B519" s="67">
        <v>7</v>
      </c>
      <c r="C519" s="64" t="s">
        <v>1069</v>
      </c>
      <c r="D519" s="68">
        <v>7</v>
      </c>
      <c r="E519" s="63" t="s">
        <v>1138</v>
      </c>
      <c r="F519" s="63" t="s">
        <v>267</v>
      </c>
    </row>
    <row r="520" spans="1:6" ht="12.75">
      <c r="A520" s="64" t="s">
        <v>1070</v>
      </c>
      <c r="B520" s="67">
        <v>3</v>
      </c>
      <c r="C520" s="64" t="s">
        <v>1070</v>
      </c>
      <c r="D520" s="68">
        <v>3</v>
      </c>
      <c r="E520" s="63" t="s">
        <v>1138</v>
      </c>
      <c r="F520" s="63" t="s">
        <v>268</v>
      </c>
    </row>
    <row r="521" spans="1:6" ht="12.75">
      <c r="A521" s="64" t="s">
        <v>1071</v>
      </c>
      <c r="B521" s="67">
        <v>7</v>
      </c>
      <c r="C521" s="64" t="s">
        <v>1071</v>
      </c>
      <c r="D521" s="68">
        <v>7</v>
      </c>
      <c r="E521" s="63" t="s">
        <v>1138</v>
      </c>
      <c r="F521" s="63" t="s">
        <v>269</v>
      </c>
    </row>
    <row r="522" spans="1:6" ht="12.75">
      <c r="A522" s="64" t="s">
        <v>1072</v>
      </c>
      <c r="B522" s="67">
        <v>12</v>
      </c>
      <c r="C522" s="64" t="s">
        <v>1072</v>
      </c>
      <c r="D522" s="68">
        <v>12</v>
      </c>
      <c r="E522" s="63" t="s">
        <v>1138</v>
      </c>
      <c r="F522" s="63" t="s">
        <v>270</v>
      </c>
    </row>
    <row r="523" spans="1:6" ht="12.75">
      <c r="A523" s="64" t="s">
        <v>1073</v>
      </c>
      <c r="B523" s="67">
        <v>3.5</v>
      </c>
      <c r="C523" s="64" t="s">
        <v>1073</v>
      </c>
      <c r="D523" s="68">
        <v>3.5</v>
      </c>
      <c r="E523" s="63" t="s">
        <v>1138</v>
      </c>
      <c r="F523" s="63" t="s">
        <v>271</v>
      </c>
    </row>
    <row r="524" spans="1:6" ht="12.75">
      <c r="A524" s="64" t="s">
        <v>1074</v>
      </c>
      <c r="B524" s="67">
        <v>12</v>
      </c>
      <c r="C524" s="64" t="s">
        <v>1074</v>
      </c>
      <c r="D524" s="68">
        <v>12</v>
      </c>
      <c r="E524" s="63" t="s">
        <v>1138</v>
      </c>
      <c r="F524" s="63" t="s">
        <v>272</v>
      </c>
    </row>
    <row r="525" spans="1:6" ht="12.75">
      <c r="A525" s="64" t="s">
        <v>1075</v>
      </c>
      <c r="B525" s="67">
        <v>3</v>
      </c>
      <c r="C525" s="64" t="s">
        <v>1075</v>
      </c>
      <c r="D525" s="68">
        <v>3</v>
      </c>
      <c r="E525" s="63" t="s">
        <v>1138</v>
      </c>
      <c r="F525" s="63" t="s">
        <v>273</v>
      </c>
    </row>
    <row r="526" spans="1:6" ht="12.75">
      <c r="A526" s="64" t="s">
        <v>1076</v>
      </c>
      <c r="B526" s="67">
        <v>5</v>
      </c>
      <c r="C526" s="64" t="s">
        <v>1076</v>
      </c>
      <c r="D526" s="68">
        <v>5</v>
      </c>
      <c r="E526" s="63" t="s">
        <v>1138</v>
      </c>
      <c r="F526" s="63" t="s">
        <v>274</v>
      </c>
    </row>
    <row r="527" spans="1:6" ht="12.75">
      <c r="A527" s="64" t="s">
        <v>1077</v>
      </c>
      <c r="B527" s="67">
        <v>4</v>
      </c>
      <c r="C527" s="64" t="s">
        <v>1077</v>
      </c>
      <c r="D527" s="68">
        <v>4</v>
      </c>
      <c r="E527" s="63" t="s">
        <v>1138</v>
      </c>
      <c r="F527" s="63" t="s">
        <v>275</v>
      </c>
    </row>
    <row r="528" spans="1:6" ht="12.75">
      <c r="A528" s="64" t="s">
        <v>1078</v>
      </c>
      <c r="B528" s="67">
        <v>3</v>
      </c>
      <c r="C528" s="64" t="s">
        <v>1078</v>
      </c>
      <c r="D528" s="68">
        <v>3</v>
      </c>
      <c r="E528" s="63" t="s">
        <v>1138</v>
      </c>
      <c r="F528" s="63" t="s">
        <v>276</v>
      </c>
    </row>
    <row r="529" spans="1:6" ht="12.75">
      <c r="A529" s="64" t="s">
        <v>1079</v>
      </c>
      <c r="B529" s="67">
        <v>5</v>
      </c>
      <c r="C529" s="64" t="s">
        <v>1079</v>
      </c>
      <c r="D529" s="68">
        <v>5</v>
      </c>
      <c r="E529" s="63" t="s">
        <v>1138</v>
      </c>
      <c r="F529" s="63" t="s">
        <v>277</v>
      </c>
    </row>
    <row r="530" spans="1:6" ht="12.75">
      <c r="A530" s="64" t="s">
        <v>1080</v>
      </c>
      <c r="B530" s="67">
        <v>3</v>
      </c>
      <c r="C530" s="64" t="s">
        <v>1080</v>
      </c>
      <c r="D530" s="68">
        <v>3</v>
      </c>
      <c r="E530" s="63" t="s">
        <v>1138</v>
      </c>
      <c r="F530" s="63" t="s">
        <v>278</v>
      </c>
    </row>
    <row r="531" spans="1:6" ht="12.75">
      <c r="A531" s="64" t="s">
        <v>1081</v>
      </c>
      <c r="B531" s="67">
        <v>6</v>
      </c>
      <c r="C531" s="64" t="s">
        <v>1081</v>
      </c>
      <c r="D531" s="68">
        <v>6</v>
      </c>
      <c r="E531" s="63" t="s">
        <v>1138</v>
      </c>
      <c r="F531" s="63" t="s">
        <v>279</v>
      </c>
    </row>
    <row r="532" spans="1:6" ht="12.75">
      <c r="A532" s="64" t="s">
        <v>1082</v>
      </c>
      <c r="B532" s="67">
        <v>7</v>
      </c>
      <c r="C532" s="64" t="s">
        <v>1082</v>
      </c>
      <c r="D532" s="68">
        <v>7</v>
      </c>
      <c r="E532" s="63" t="s">
        <v>1138</v>
      </c>
      <c r="F532" s="63" t="s">
        <v>280</v>
      </c>
    </row>
    <row r="533" spans="1:5" ht="12.75">
      <c r="A533" s="64" t="s">
        <v>1083</v>
      </c>
      <c r="B533" s="67">
        <v>12</v>
      </c>
      <c r="C533" s="64" t="s">
        <v>686</v>
      </c>
      <c r="D533" s="68" t="s">
        <v>520</v>
      </c>
      <c r="E533" s="63" t="s">
        <v>1138</v>
      </c>
    </row>
    <row r="534" spans="1:6" ht="12.75">
      <c r="A534" s="64" t="s">
        <v>1084</v>
      </c>
      <c r="B534" s="67">
        <v>16</v>
      </c>
      <c r="C534" s="64" t="s">
        <v>1084</v>
      </c>
      <c r="D534" s="68">
        <v>16</v>
      </c>
      <c r="E534" s="63" t="s">
        <v>1138</v>
      </c>
      <c r="F534" s="63" t="s">
        <v>281</v>
      </c>
    </row>
    <row r="535" spans="1:6" ht="12.75">
      <c r="A535" s="64" t="s">
        <v>1085</v>
      </c>
      <c r="B535" s="67">
        <v>12.5</v>
      </c>
      <c r="C535" s="64" t="s">
        <v>1085</v>
      </c>
      <c r="D535" s="68">
        <v>12.5</v>
      </c>
      <c r="E535" s="63" t="s">
        <v>1138</v>
      </c>
      <c r="F535" s="63" t="s">
        <v>282</v>
      </c>
    </row>
    <row r="536" spans="1:6" ht="12.75">
      <c r="A536" s="64" t="s">
        <v>1086</v>
      </c>
      <c r="B536" s="67">
        <v>7</v>
      </c>
      <c r="C536" s="64" t="s">
        <v>1086</v>
      </c>
      <c r="D536" s="68">
        <v>7</v>
      </c>
      <c r="E536" s="63" t="s">
        <v>1138</v>
      </c>
      <c r="F536" s="63" t="s">
        <v>283</v>
      </c>
    </row>
    <row r="537" spans="1:6" ht="12.75">
      <c r="A537" s="64" t="s">
        <v>1087</v>
      </c>
      <c r="B537" s="67">
        <v>5</v>
      </c>
      <c r="C537" s="64" t="s">
        <v>1087</v>
      </c>
      <c r="D537" s="68">
        <v>5</v>
      </c>
      <c r="E537" s="63" t="s">
        <v>1138</v>
      </c>
      <c r="F537" s="63" t="s">
        <v>284</v>
      </c>
    </row>
    <row r="538" spans="1:6" ht="12.75">
      <c r="A538" s="64" t="s">
        <v>1088</v>
      </c>
      <c r="B538" s="67">
        <v>3</v>
      </c>
      <c r="C538" s="64" t="s">
        <v>1088</v>
      </c>
      <c r="D538" s="68">
        <v>3</v>
      </c>
      <c r="E538" s="63" t="s">
        <v>1138</v>
      </c>
      <c r="F538" s="63" t="s">
        <v>285</v>
      </c>
    </row>
    <row r="539" spans="1:6" ht="12.75">
      <c r="A539" s="64" t="s">
        <v>1089</v>
      </c>
      <c r="B539" s="67">
        <v>10</v>
      </c>
      <c r="C539" s="64" t="s">
        <v>1089</v>
      </c>
      <c r="D539" s="68">
        <v>10</v>
      </c>
      <c r="E539" s="63" t="s">
        <v>1138</v>
      </c>
      <c r="F539" s="63" t="s">
        <v>286</v>
      </c>
    </row>
    <row r="540" spans="1:6" ht="12.75">
      <c r="A540" s="64" t="s">
        <v>1090</v>
      </c>
      <c r="B540" s="67">
        <v>8</v>
      </c>
      <c r="C540" s="64" t="s">
        <v>1090</v>
      </c>
      <c r="D540" s="68">
        <v>7</v>
      </c>
      <c r="E540" s="63" t="s">
        <v>1138</v>
      </c>
      <c r="F540" s="63" t="s">
        <v>287</v>
      </c>
    </row>
    <row r="541" spans="1:6" ht="12.75">
      <c r="A541" s="64" t="s">
        <v>1091</v>
      </c>
      <c r="B541" s="67">
        <v>8</v>
      </c>
      <c r="C541" s="64" t="s">
        <v>1091</v>
      </c>
      <c r="D541" s="68">
        <v>7</v>
      </c>
      <c r="E541" s="63" t="s">
        <v>1138</v>
      </c>
      <c r="F541" s="63" t="s">
        <v>288</v>
      </c>
    </row>
    <row r="542" spans="1:6" ht="12.75">
      <c r="A542" s="64" t="s">
        <v>1092</v>
      </c>
      <c r="B542" s="67">
        <v>10</v>
      </c>
      <c r="C542" s="64" t="s">
        <v>1092</v>
      </c>
      <c r="D542" s="68">
        <v>10</v>
      </c>
      <c r="E542" s="63" t="s">
        <v>1138</v>
      </c>
      <c r="F542" s="63" t="s">
        <v>289</v>
      </c>
    </row>
    <row r="543" spans="1:6" ht="12.75">
      <c r="A543" s="64" t="s">
        <v>1093</v>
      </c>
      <c r="B543" s="67">
        <v>11</v>
      </c>
      <c r="C543" s="64" t="s">
        <v>1093</v>
      </c>
      <c r="D543" s="68">
        <v>11</v>
      </c>
      <c r="E543" s="63" t="s">
        <v>1138</v>
      </c>
      <c r="F543" s="63" t="s">
        <v>290</v>
      </c>
    </row>
    <row r="544" spans="1:6" ht="12.75">
      <c r="A544" s="64" t="s">
        <v>1094</v>
      </c>
      <c r="B544" s="67">
        <v>11</v>
      </c>
      <c r="C544" s="64" t="s">
        <v>1094</v>
      </c>
      <c r="D544" s="68">
        <v>11</v>
      </c>
      <c r="E544" s="63" t="s">
        <v>1138</v>
      </c>
      <c r="F544" s="63" t="s">
        <v>291</v>
      </c>
    </row>
    <row r="545" spans="1:6" ht="12.75">
      <c r="A545" s="64" t="s">
        <v>1095</v>
      </c>
      <c r="B545" s="67">
        <v>8</v>
      </c>
      <c r="C545" s="64" t="s">
        <v>1095</v>
      </c>
      <c r="D545" s="68">
        <v>8</v>
      </c>
      <c r="E545" s="63" t="s">
        <v>1138</v>
      </c>
      <c r="F545" s="63" t="s">
        <v>292</v>
      </c>
    </row>
    <row r="546" spans="1:6" ht="12.75">
      <c r="A546" s="64" t="s">
        <v>1096</v>
      </c>
      <c r="B546" s="67">
        <v>6</v>
      </c>
      <c r="C546" s="64" t="s">
        <v>1096</v>
      </c>
      <c r="D546" s="68">
        <v>6</v>
      </c>
      <c r="E546" s="63" t="s">
        <v>1138</v>
      </c>
      <c r="F546" s="63" t="s">
        <v>293</v>
      </c>
    </row>
    <row r="547" spans="1:6" ht="12.75">
      <c r="A547" s="64" t="s">
        <v>1097</v>
      </c>
      <c r="B547" s="67">
        <v>6</v>
      </c>
      <c r="C547" s="64" t="s">
        <v>1097</v>
      </c>
      <c r="D547" s="68">
        <v>6</v>
      </c>
      <c r="E547" s="63" t="s">
        <v>1138</v>
      </c>
      <c r="F547" s="63" t="s">
        <v>307</v>
      </c>
    </row>
    <row r="548" spans="1:6" ht="12.75">
      <c r="A548" s="64" t="s">
        <v>1098</v>
      </c>
      <c r="B548" s="67">
        <v>8</v>
      </c>
      <c r="C548" s="64" t="s">
        <v>1098</v>
      </c>
      <c r="D548" s="68">
        <v>8</v>
      </c>
      <c r="E548" s="63" t="s">
        <v>1138</v>
      </c>
      <c r="F548" s="63" t="s">
        <v>308</v>
      </c>
    </row>
    <row r="549" spans="1:6" ht="12.75">
      <c r="A549" s="64" t="s">
        <v>1099</v>
      </c>
      <c r="B549" s="67">
        <v>8</v>
      </c>
      <c r="C549" s="64" t="s">
        <v>1099</v>
      </c>
      <c r="D549" s="68">
        <v>8</v>
      </c>
      <c r="E549" s="63" t="s">
        <v>1138</v>
      </c>
      <c r="F549" s="63" t="s">
        <v>309</v>
      </c>
    </row>
    <row r="550" spans="1:6" ht="12.75">
      <c r="A550" s="64" t="s">
        <v>1100</v>
      </c>
      <c r="B550" s="67">
        <v>10</v>
      </c>
      <c r="C550" s="64" t="s">
        <v>1100</v>
      </c>
      <c r="D550" s="68">
        <v>10</v>
      </c>
      <c r="E550" s="63" t="s">
        <v>1138</v>
      </c>
      <c r="F550" s="63" t="s">
        <v>310</v>
      </c>
    </row>
    <row r="551" spans="1:6" ht="12.75">
      <c r="A551" s="64" t="s">
        <v>1101</v>
      </c>
      <c r="B551" s="67">
        <v>4</v>
      </c>
      <c r="C551" s="64" t="s">
        <v>1101</v>
      </c>
      <c r="D551" s="68">
        <v>4</v>
      </c>
      <c r="E551" s="63" t="s">
        <v>1138</v>
      </c>
      <c r="F551" s="63" t="s">
        <v>311</v>
      </c>
    </row>
    <row r="552" spans="1:6" ht="12.75">
      <c r="A552" s="64"/>
      <c r="B552" s="67"/>
      <c r="C552" s="64" t="s">
        <v>615</v>
      </c>
      <c r="D552" s="68">
        <v>4</v>
      </c>
      <c r="E552" s="63" t="s">
        <v>1138</v>
      </c>
      <c r="F552" s="63" t="s">
        <v>1162</v>
      </c>
    </row>
    <row r="553" spans="1:6" ht="12.75">
      <c r="A553" s="64" t="s">
        <v>1102</v>
      </c>
      <c r="B553" s="67">
        <v>10</v>
      </c>
      <c r="C553" s="64" t="s">
        <v>1102</v>
      </c>
      <c r="D553" s="68">
        <v>10</v>
      </c>
      <c r="E553" s="63" t="s">
        <v>1138</v>
      </c>
      <c r="F553" s="63" t="s">
        <v>312</v>
      </c>
    </row>
    <row r="554" spans="1:6" ht="12.75">
      <c r="A554" s="64" t="s">
        <v>1103</v>
      </c>
      <c r="B554" s="67">
        <v>3</v>
      </c>
      <c r="C554" s="64" t="s">
        <v>1103</v>
      </c>
      <c r="D554" s="68">
        <v>3</v>
      </c>
      <c r="E554" s="63" t="s">
        <v>1138</v>
      </c>
      <c r="F554" s="63" t="s">
        <v>313</v>
      </c>
    </row>
    <row r="555" spans="1:6" ht="12.75">
      <c r="A555" s="64"/>
      <c r="B555" s="67"/>
      <c r="C555" s="64" t="s">
        <v>616</v>
      </c>
      <c r="D555" s="68">
        <v>8</v>
      </c>
      <c r="E555" s="63" t="s">
        <v>1138</v>
      </c>
      <c r="F555" s="63" t="s">
        <v>314</v>
      </c>
    </row>
    <row r="556" spans="1:6" ht="12.75">
      <c r="A556" s="64" t="s">
        <v>1104</v>
      </c>
      <c r="B556" s="67">
        <v>5</v>
      </c>
      <c r="C556" s="64" t="s">
        <v>1104</v>
      </c>
      <c r="D556" s="68">
        <v>5</v>
      </c>
      <c r="E556" s="63" t="s">
        <v>1138</v>
      </c>
      <c r="F556" s="63" t="s">
        <v>315</v>
      </c>
    </row>
    <row r="557" spans="1:6" ht="12.75">
      <c r="A557" s="64" t="s">
        <v>1105</v>
      </c>
      <c r="B557" s="67">
        <v>6</v>
      </c>
      <c r="C557" s="64" t="s">
        <v>1105</v>
      </c>
      <c r="D557" s="68">
        <v>6</v>
      </c>
      <c r="E557" s="63" t="s">
        <v>1139</v>
      </c>
      <c r="F557" s="63" t="s">
        <v>316</v>
      </c>
    </row>
    <row r="558" spans="1:6" ht="12.75">
      <c r="A558" s="64" t="s">
        <v>1106</v>
      </c>
      <c r="B558" s="67">
        <v>5.5</v>
      </c>
      <c r="C558" s="64" t="s">
        <v>1106</v>
      </c>
      <c r="D558" s="68">
        <v>5.5</v>
      </c>
      <c r="E558" s="63" t="s">
        <v>1139</v>
      </c>
      <c r="F558" s="63" t="s">
        <v>317</v>
      </c>
    </row>
    <row r="559" spans="1:6" ht="12.75">
      <c r="A559" s="64" t="s">
        <v>1107</v>
      </c>
      <c r="B559" s="67">
        <v>7</v>
      </c>
      <c r="C559" s="64" t="s">
        <v>1107</v>
      </c>
      <c r="D559" s="68">
        <v>7</v>
      </c>
      <c r="E559" s="63" t="s">
        <v>1139</v>
      </c>
      <c r="F559" s="63" t="s">
        <v>318</v>
      </c>
    </row>
    <row r="560" spans="1:6" ht="12.75">
      <c r="A560" s="64" t="s">
        <v>1108</v>
      </c>
      <c r="B560" s="67">
        <v>9</v>
      </c>
      <c r="C560" s="64" t="s">
        <v>1108</v>
      </c>
      <c r="D560" s="68">
        <v>9</v>
      </c>
      <c r="E560" s="63" t="s">
        <v>1139</v>
      </c>
      <c r="F560" s="63" t="s">
        <v>319</v>
      </c>
    </row>
    <row r="561" spans="1:6" ht="12.75">
      <c r="A561" s="64" t="s">
        <v>1109</v>
      </c>
      <c r="B561" s="67">
        <v>15</v>
      </c>
      <c r="C561" s="64" t="s">
        <v>1109</v>
      </c>
      <c r="D561" s="68">
        <v>15</v>
      </c>
      <c r="E561" s="63" t="s">
        <v>1139</v>
      </c>
      <c r="F561" s="63" t="s">
        <v>320</v>
      </c>
    </row>
    <row r="562" spans="1:6" ht="12.75">
      <c r="A562" s="64" t="s">
        <v>1110</v>
      </c>
      <c r="B562" s="67">
        <v>7</v>
      </c>
      <c r="C562" s="64" t="s">
        <v>1110</v>
      </c>
      <c r="D562" s="68">
        <v>7</v>
      </c>
      <c r="E562" s="63" t="s">
        <v>1139</v>
      </c>
      <c r="F562" s="63" t="s">
        <v>321</v>
      </c>
    </row>
    <row r="563" spans="1:6" ht="12.75">
      <c r="A563" s="64" t="s">
        <v>1111</v>
      </c>
      <c r="B563" s="67">
        <v>7</v>
      </c>
      <c r="C563" s="64" t="s">
        <v>1111</v>
      </c>
      <c r="D563" s="68">
        <v>7</v>
      </c>
      <c r="E563" s="63" t="s">
        <v>1139</v>
      </c>
      <c r="F563" s="63" t="s">
        <v>322</v>
      </c>
    </row>
    <row r="564" spans="1:6" ht="12.75">
      <c r="A564" s="64" t="s">
        <v>1112</v>
      </c>
      <c r="B564" s="67">
        <v>7</v>
      </c>
      <c r="C564" s="64" t="s">
        <v>1112</v>
      </c>
      <c r="D564" s="68">
        <v>7</v>
      </c>
      <c r="E564" s="63" t="s">
        <v>1139</v>
      </c>
      <c r="F564" s="63" t="s">
        <v>323</v>
      </c>
    </row>
    <row r="565" spans="1:6" ht="12.75">
      <c r="A565" s="64" t="s">
        <v>1113</v>
      </c>
      <c r="B565" s="67">
        <v>8</v>
      </c>
      <c r="C565" s="64" t="s">
        <v>1113</v>
      </c>
      <c r="D565" s="68">
        <v>8</v>
      </c>
      <c r="E565" s="63" t="s">
        <v>1139</v>
      </c>
      <c r="F565" s="63" t="s">
        <v>324</v>
      </c>
    </row>
    <row r="566" spans="1:6" ht="12.75">
      <c r="A566" s="64" t="s">
        <v>1114</v>
      </c>
      <c r="B566" s="67">
        <v>9</v>
      </c>
      <c r="C566" s="64" t="s">
        <v>1114</v>
      </c>
      <c r="D566" s="68">
        <v>9</v>
      </c>
      <c r="E566" s="63" t="s">
        <v>1139</v>
      </c>
      <c r="F566" s="63" t="s">
        <v>325</v>
      </c>
    </row>
    <row r="567" spans="1:6" ht="12.75">
      <c r="A567" s="64" t="s">
        <v>1115</v>
      </c>
      <c r="B567" s="67">
        <v>14</v>
      </c>
      <c r="C567" s="64" t="s">
        <v>1115</v>
      </c>
      <c r="D567" s="68">
        <v>14</v>
      </c>
      <c r="E567" s="63" t="s">
        <v>1139</v>
      </c>
      <c r="F567" s="63" t="s">
        <v>326</v>
      </c>
    </row>
    <row r="568" spans="1:6" ht="12.75">
      <c r="A568" s="64" t="s">
        <v>1116</v>
      </c>
      <c r="B568" s="67">
        <v>16.5</v>
      </c>
      <c r="C568" s="64" t="s">
        <v>1116</v>
      </c>
      <c r="D568" s="68">
        <v>16.5</v>
      </c>
      <c r="E568" s="63" t="s">
        <v>1139</v>
      </c>
      <c r="F568" s="63" t="s">
        <v>327</v>
      </c>
    </row>
    <row r="569" spans="1:6" ht="12.75">
      <c r="A569" s="64" t="s">
        <v>1117</v>
      </c>
      <c r="B569" s="67">
        <v>5</v>
      </c>
      <c r="C569" s="64" t="s">
        <v>1117</v>
      </c>
      <c r="D569" s="68">
        <v>5</v>
      </c>
      <c r="E569" s="63" t="s">
        <v>1139</v>
      </c>
      <c r="F569" s="63" t="s">
        <v>328</v>
      </c>
    </row>
    <row r="570" spans="1:6" ht="12.75">
      <c r="A570" s="64" t="s">
        <v>1118</v>
      </c>
      <c r="B570" s="67">
        <v>6</v>
      </c>
      <c r="C570" s="64" t="s">
        <v>1118</v>
      </c>
      <c r="D570" s="68">
        <v>6</v>
      </c>
      <c r="E570" s="63" t="s">
        <v>1139</v>
      </c>
      <c r="F570" s="63" t="s">
        <v>329</v>
      </c>
    </row>
    <row r="571" spans="1:6" ht="12.75">
      <c r="A571" s="64" t="s">
        <v>1119</v>
      </c>
      <c r="B571" s="67">
        <v>8</v>
      </c>
      <c r="C571" s="64" t="s">
        <v>1119</v>
      </c>
      <c r="D571" s="68">
        <v>8</v>
      </c>
      <c r="E571" s="63" t="s">
        <v>1139</v>
      </c>
      <c r="F571" s="63" t="s">
        <v>330</v>
      </c>
    </row>
    <row r="572" spans="1:6" ht="12.75">
      <c r="A572" s="64" t="s">
        <v>1120</v>
      </c>
      <c r="B572" s="67">
        <v>7</v>
      </c>
      <c r="C572" s="64" t="s">
        <v>1120</v>
      </c>
      <c r="D572" s="68">
        <v>7</v>
      </c>
      <c r="E572" s="63" t="s">
        <v>1139</v>
      </c>
      <c r="F572" s="63" t="s">
        <v>331</v>
      </c>
    </row>
    <row r="573" spans="1:6" ht="12.75">
      <c r="A573" s="64" t="s">
        <v>1121</v>
      </c>
      <c r="B573" s="67">
        <v>8</v>
      </c>
      <c r="C573" s="64" t="s">
        <v>1121</v>
      </c>
      <c r="D573" s="68">
        <v>8</v>
      </c>
      <c r="E573" s="63" t="s">
        <v>1139</v>
      </c>
      <c r="F573" s="63" t="s">
        <v>332</v>
      </c>
    </row>
    <row r="574" spans="1:6" ht="12.75">
      <c r="A574" s="64" t="s">
        <v>1122</v>
      </c>
      <c r="B574" s="67">
        <v>3.5</v>
      </c>
      <c r="C574" s="64" t="s">
        <v>1122</v>
      </c>
      <c r="D574" s="68">
        <v>3.5</v>
      </c>
      <c r="E574" s="63" t="s">
        <v>1139</v>
      </c>
      <c r="F574" s="63" t="s">
        <v>333</v>
      </c>
    </row>
    <row r="575" spans="1:6" ht="12.75">
      <c r="A575" s="64"/>
      <c r="B575" s="67"/>
      <c r="C575" s="64" t="s">
        <v>617</v>
      </c>
      <c r="D575" s="68">
        <v>1</v>
      </c>
      <c r="E575" s="63" t="s">
        <v>1140</v>
      </c>
      <c r="F575" s="63" t="s">
        <v>334</v>
      </c>
    </row>
    <row r="576" spans="1:6" ht="12.75">
      <c r="A576" s="64"/>
      <c r="B576" s="67"/>
      <c r="C576" s="64" t="s">
        <v>618</v>
      </c>
      <c r="D576" s="68">
        <v>2.5</v>
      </c>
      <c r="E576" s="63" t="s">
        <v>1140</v>
      </c>
      <c r="F576" s="63" t="s">
        <v>335</v>
      </c>
    </row>
    <row r="577" spans="1:6" ht="12.75">
      <c r="A577" s="64"/>
      <c r="B577" s="67"/>
      <c r="C577" s="64" t="s">
        <v>619</v>
      </c>
      <c r="D577" s="68">
        <v>1.5</v>
      </c>
      <c r="E577" s="63" t="s">
        <v>1140</v>
      </c>
      <c r="F577" s="63" t="s">
        <v>336</v>
      </c>
    </row>
    <row r="578" spans="1:6" ht="12.75">
      <c r="A578" s="64"/>
      <c r="B578" s="67"/>
      <c r="C578" s="64" t="s">
        <v>620</v>
      </c>
      <c r="D578" s="68">
        <v>1.3</v>
      </c>
      <c r="E578" s="63" t="s">
        <v>1140</v>
      </c>
      <c r="F578" s="63" t="s">
        <v>337</v>
      </c>
    </row>
    <row r="579" spans="1:6" ht="12.75">
      <c r="A579" s="64"/>
      <c r="B579" s="67"/>
      <c r="C579" s="64" t="s">
        <v>621</v>
      </c>
      <c r="D579" s="68">
        <v>1.2</v>
      </c>
      <c r="E579" s="63" t="s">
        <v>1140</v>
      </c>
      <c r="F579" s="63" t="s">
        <v>338</v>
      </c>
    </row>
    <row r="580" spans="1:6" ht="12.75">
      <c r="A580" s="64"/>
      <c r="B580" s="67"/>
      <c r="C580" s="64" t="s">
        <v>622</v>
      </c>
      <c r="D580" s="68">
        <v>2</v>
      </c>
      <c r="E580" s="63" t="s">
        <v>1140</v>
      </c>
      <c r="F580" s="63" t="s">
        <v>339</v>
      </c>
    </row>
    <row r="581" spans="1:6" ht="12.75">
      <c r="A581" s="64"/>
      <c r="B581" s="67"/>
      <c r="C581" s="64" t="s">
        <v>623</v>
      </c>
      <c r="D581" s="68">
        <v>1</v>
      </c>
      <c r="E581" s="63" t="s">
        <v>1140</v>
      </c>
      <c r="F581" s="63" t="s">
        <v>340</v>
      </c>
    </row>
    <row r="582" spans="1:6" ht="12.75">
      <c r="A582" s="64"/>
      <c r="B582" s="67"/>
      <c r="C582" s="64" t="s">
        <v>624</v>
      </c>
      <c r="D582" s="68">
        <v>1.8</v>
      </c>
      <c r="E582" s="63" t="s">
        <v>1140</v>
      </c>
      <c r="F582" s="63" t="s">
        <v>341</v>
      </c>
    </row>
    <row r="583" spans="1:6" ht="12.75">
      <c r="A583" s="64"/>
      <c r="B583" s="67"/>
      <c r="C583" s="64" t="s">
        <v>625</v>
      </c>
      <c r="D583" s="68">
        <v>2</v>
      </c>
      <c r="E583" s="63" t="s">
        <v>1140</v>
      </c>
      <c r="F583" s="63" t="s">
        <v>342</v>
      </c>
    </row>
    <row r="584" spans="1:6" ht="12.75">
      <c r="A584" s="64"/>
      <c r="B584" s="67"/>
      <c r="C584" s="64" t="s">
        <v>626</v>
      </c>
      <c r="D584" s="68">
        <v>2</v>
      </c>
      <c r="E584" s="63" t="s">
        <v>1140</v>
      </c>
      <c r="F584" s="63" t="s">
        <v>343</v>
      </c>
    </row>
    <row r="585" spans="1:6" ht="12.75">
      <c r="A585" s="64"/>
      <c r="B585" s="67"/>
      <c r="C585" s="64" t="s">
        <v>627</v>
      </c>
      <c r="D585" s="68">
        <v>3.3</v>
      </c>
      <c r="E585" s="63" t="s">
        <v>1140</v>
      </c>
      <c r="F585" s="63" t="s">
        <v>344</v>
      </c>
    </row>
    <row r="586" spans="1:6" ht="12.75">
      <c r="A586" s="64"/>
      <c r="B586" s="67"/>
      <c r="C586" s="64" t="s">
        <v>628</v>
      </c>
      <c r="D586" s="68">
        <v>3.8</v>
      </c>
      <c r="E586" s="63" t="s">
        <v>1140</v>
      </c>
      <c r="F586" s="63" t="s">
        <v>345</v>
      </c>
    </row>
    <row r="587" spans="1:6" ht="12.75">
      <c r="A587" s="64"/>
      <c r="B587" s="67"/>
      <c r="C587" s="64" t="s">
        <v>629</v>
      </c>
      <c r="D587" s="68">
        <v>2</v>
      </c>
      <c r="E587" s="63" t="s">
        <v>1140</v>
      </c>
      <c r="F587" s="63" t="s">
        <v>346</v>
      </c>
    </row>
    <row r="588" spans="1:6" ht="12.75">
      <c r="A588" s="64"/>
      <c r="B588" s="67"/>
      <c r="C588" s="64" t="s">
        <v>630</v>
      </c>
      <c r="D588" s="68">
        <v>5</v>
      </c>
      <c r="E588" s="63" t="s">
        <v>1140</v>
      </c>
      <c r="F588" s="63" t="s">
        <v>347</v>
      </c>
    </row>
    <row r="589" spans="1:6" ht="12.75">
      <c r="A589" s="64"/>
      <c r="B589" s="67"/>
      <c r="C589" s="64" t="s">
        <v>631</v>
      </c>
      <c r="D589" s="68">
        <v>2.5</v>
      </c>
      <c r="E589" s="63" t="s">
        <v>1140</v>
      </c>
      <c r="F589" s="63" t="s">
        <v>348</v>
      </c>
    </row>
    <row r="590" spans="1:6" ht="12.75">
      <c r="A590" s="64"/>
      <c r="B590" s="67"/>
      <c r="C590" s="64" t="s">
        <v>632</v>
      </c>
      <c r="D590" s="68">
        <v>2</v>
      </c>
      <c r="E590" s="63" t="s">
        <v>1140</v>
      </c>
      <c r="F590" s="63" t="s">
        <v>349</v>
      </c>
    </row>
    <row r="591" spans="1:6" ht="12.75">
      <c r="A591" s="64"/>
      <c r="B591" s="67"/>
      <c r="C591" s="64" t="s">
        <v>633</v>
      </c>
      <c r="D591" s="68">
        <v>2.3</v>
      </c>
      <c r="E591" s="63" t="s">
        <v>1140</v>
      </c>
      <c r="F591" s="63" t="s">
        <v>350</v>
      </c>
    </row>
    <row r="592" spans="1:6" ht="12.75">
      <c r="A592" s="64"/>
      <c r="B592" s="67"/>
      <c r="C592" s="64" t="s">
        <v>634</v>
      </c>
      <c r="D592" s="68">
        <v>1.5</v>
      </c>
      <c r="E592" s="63" t="s">
        <v>1140</v>
      </c>
      <c r="F592" s="63" t="s">
        <v>351</v>
      </c>
    </row>
    <row r="593" spans="1:6" ht="12.75">
      <c r="A593" s="64"/>
      <c r="B593" s="67"/>
      <c r="C593" s="64" t="s">
        <v>635</v>
      </c>
      <c r="D593" s="68">
        <v>2</v>
      </c>
      <c r="E593" s="63" t="s">
        <v>1140</v>
      </c>
      <c r="F593" s="63" t="s">
        <v>352</v>
      </c>
    </row>
    <row r="594" spans="1:6" ht="12.75">
      <c r="A594" s="64"/>
      <c r="B594" s="67"/>
      <c r="C594" s="64" t="s">
        <v>636</v>
      </c>
      <c r="D594" s="68">
        <v>3</v>
      </c>
      <c r="E594" s="63" t="s">
        <v>1140</v>
      </c>
      <c r="F594" s="63" t="s">
        <v>353</v>
      </c>
    </row>
    <row r="595" spans="1:6" ht="12.75">
      <c r="A595" s="64"/>
      <c r="B595" s="67"/>
      <c r="C595" s="64" t="s">
        <v>637</v>
      </c>
      <c r="D595" s="68">
        <v>5</v>
      </c>
      <c r="E595" s="63" t="s">
        <v>1140</v>
      </c>
      <c r="F595" s="63" t="s">
        <v>354</v>
      </c>
    </row>
    <row r="596" spans="1:6" ht="12.75">
      <c r="A596" s="64"/>
      <c r="B596" s="67"/>
      <c r="C596" s="64" t="s">
        <v>638</v>
      </c>
      <c r="D596" s="68">
        <v>2.5</v>
      </c>
      <c r="E596" s="63" t="s">
        <v>1140</v>
      </c>
      <c r="F596" s="63" t="s">
        <v>355</v>
      </c>
    </row>
    <row r="597" spans="1:6" ht="12.75">
      <c r="A597" s="64"/>
      <c r="B597" s="67"/>
      <c r="C597" s="64" t="s">
        <v>639</v>
      </c>
      <c r="D597" s="68">
        <v>4</v>
      </c>
      <c r="E597" s="63" t="s">
        <v>1140</v>
      </c>
      <c r="F597" s="63" t="s">
        <v>356</v>
      </c>
    </row>
    <row r="598" spans="1:6" ht="12.75">
      <c r="A598" s="64"/>
      <c r="B598" s="67"/>
      <c r="C598" s="64" t="s">
        <v>640</v>
      </c>
      <c r="D598" s="68">
        <v>1.5</v>
      </c>
      <c r="E598" s="63" t="s">
        <v>1140</v>
      </c>
      <c r="F598" s="63" t="s">
        <v>357</v>
      </c>
    </row>
    <row r="599" spans="1:6" ht="12.75">
      <c r="A599" s="64"/>
      <c r="B599" s="67"/>
      <c r="C599" s="64" t="s">
        <v>641</v>
      </c>
      <c r="D599" s="68">
        <v>1.5</v>
      </c>
      <c r="E599" s="63" t="s">
        <v>1141</v>
      </c>
      <c r="F599" s="63" t="s">
        <v>358</v>
      </c>
    </row>
    <row r="600" spans="1:6" ht="12.75">
      <c r="A600" s="64"/>
      <c r="B600" s="67"/>
      <c r="C600" s="64" t="s">
        <v>642</v>
      </c>
      <c r="D600" s="68">
        <v>1.5</v>
      </c>
      <c r="E600" s="63" t="s">
        <v>1141</v>
      </c>
      <c r="F600" s="63" t="s">
        <v>359</v>
      </c>
    </row>
    <row r="601" spans="1:6" ht="12.75">
      <c r="A601" s="64"/>
      <c r="B601" s="67"/>
      <c r="C601" s="64" t="s">
        <v>643</v>
      </c>
      <c r="D601" s="68">
        <v>2.5</v>
      </c>
      <c r="E601" s="63" t="s">
        <v>1141</v>
      </c>
      <c r="F601" s="63" t="s">
        <v>360</v>
      </c>
    </row>
    <row r="602" spans="1:6" ht="12.75">
      <c r="A602" s="64"/>
      <c r="B602" s="67"/>
      <c r="C602" s="64" t="s">
        <v>644</v>
      </c>
      <c r="D602" s="68">
        <v>2.3</v>
      </c>
      <c r="E602" s="63" t="s">
        <v>1141</v>
      </c>
      <c r="F602" s="63" t="s">
        <v>361</v>
      </c>
    </row>
    <row r="603" spans="1:6" ht="12.75">
      <c r="A603" s="64"/>
      <c r="B603" s="67"/>
      <c r="C603" s="64" t="s">
        <v>645</v>
      </c>
      <c r="D603" s="68">
        <v>2.5</v>
      </c>
      <c r="E603" s="63" t="s">
        <v>1141</v>
      </c>
      <c r="F603" s="63" t="s">
        <v>362</v>
      </c>
    </row>
    <row r="604" spans="1:6" ht="12.75">
      <c r="A604" s="64"/>
      <c r="B604" s="67"/>
      <c r="C604" s="64" t="s">
        <v>646</v>
      </c>
      <c r="D604" s="68">
        <v>3</v>
      </c>
      <c r="E604" s="63" t="s">
        <v>1141</v>
      </c>
      <c r="F604" s="63" t="s">
        <v>363</v>
      </c>
    </row>
    <row r="605" spans="1:6" ht="12.75">
      <c r="A605" s="64"/>
      <c r="B605" s="67"/>
      <c r="C605" s="64" t="s">
        <v>647</v>
      </c>
      <c r="D605" s="68">
        <v>4</v>
      </c>
      <c r="E605" s="63" t="s">
        <v>1141</v>
      </c>
      <c r="F605" s="63" t="s">
        <v>364</v>
      </c>
    </row>
    <row r="606" spans="1:6" ht="12.75">
      <c r="A606" s="64"/>
      <c r="B606" s="67"/>
      <c r="C606" s="64" t="s">
        <v>648</v>
      </c>
      <c r="D606" s="68">
        <v>5</v>
      </c>
      <c r="E606" s="63" t="s">
        <v>1141</v>
      </c>
      <c r="F606" s="63" t="s">
        <v>365</v>
      </c>
    </row>
    <row r="607" spans="1:6" ht="12.75">
      <c r="A607" s="64"/>
      <c r="B607" s="67"/>
      <c r="C607" s="64" t="s">
        <v>649</v>
      </c>
      <c r="D607" s="68">
        <v>3</v>
      </c>
      <c r="E607" s="63" t="s">
        <v>1141</v>
      </c>
      <c r="F607" s="63" t="s">
        <v>366</v>
      </c>
    </row>
    <row r="608" spans="1:6" ht="12.75">
      <c r="A608" s="64"/>
      <c r="B608" s="67"/>
      <c r="C608" s="64" t="s">
        <v>650</v>
      </c>
      <c r="D608" s="68">
        <v>3.5</v>
      </c>
      <c r="E608" s="63" t="s">
        <v>1141</v>
      </c>
      <c r="F608" s="63" t="s">
        <v>355</v>
      </c>
    </row>
    <row r="609" spans="1:6" ht="12.75">
      <c r="A609" s="64"/>
      <c r="B609" s="67"/>
      <c r="C609" s="64" t="s">
        <v>651</v>
      </c>
      <c r="D609" s="68">
        <v>4</v>
      </c>
      <c r="E609" s="63" t="s">
        <v>1141</v>
      </c>
      <c r="F609" s="63" t="s">
        <v>356</v>
      </c>
    </row>
    <row r="610" spans="1:6" ht="12.75">
      <c r="A610" s="64"/>
      <c r="B610" s="67"/>
      <c r="C610" s="64" t="s">
        <v>652</v>
      </c>
      <c r="D610" s="68">
        <v>1.5</v>
      </c>
      <c r="E610" s="63" t="s">
        <v>1141</v>
      </c>
      <c r="F610" s="63" t="s">
        <v>357</v>
      </c>
    </row>
    <row r="611" spans="1:6" ht="12.75">
      <c r="A611" s="64"/>
      <c r="B611" s="67"/>
      <c r="C611" s="64" t="s">
        <v>653</v>
      </c>
      <c r="D611" s="68">
        <v>2</v>
      </c>
      <c r="E611" s="63" t="s">
        <v>1141</v>
      </c>
      <c r="F611" s="63" t="s">
        <v>367</v>
      </c>
    </row>
    <row r="612" spans="1:6" ht="12.75">
      <c r="A612" s="64"/>
      <c r="B612" s="67"/>
      <c r="C612" s="64" t="s">
        <v>654</v>
      </c>
      <c r="D612" s="68">
        <v>3.3</v>
      </c>
      <c r="E612" s="63" t="s">
        <v>1141</v>
      </c>
      <c r="F612" s="63" t="s">
        <v>344</v>
      </c>
    </row>
    <row r="613" spans="1:6" ht="12.75">
      <c r="A613" s="64"/>
      <c r="B613" s="67"/>
      <c r="C613" s="64" t="s">
        <v>655</v>
      </c>
      <c r="D613" s="68">
        <v>3.8</v>
      </c>
      <c r="E613" s="63" t="s">
        <v>1141</v>
      </c>
      <c r="F613" s="63" t="s">
        <v>345</v>
      </c>
    </row>
    <row r="614" spans="1:6" ht="12.75">
      <c r="A614" s="64"/>
      <c r="B614" s="67"/>
      <c r="C614" s="64" t="s">
        <v>656</v>
      </c>
      <c r="D614" s="68">
        <v>3</v>
      </c>
      <c r="E614" s="63" t="s">
        <v>1141</v>
      </c>
      <c r="F614" s="63" t="s">
        <v>368</v>
      </c>
    </row>
    <row r="615" spans="1:6" ht="12.75">
      <c r="A615" s="64"/>
      <c r="B615" s="67"/>
      <c r="C615" s="64" t="s">
        <v>657</v>
      </c>
      <c r="D615" s="68">
        <v>4</v>
      </c>
      <c r="E615" s="63" t="s">
        <v>1141</v>
      </c>
      <c r="F615" s="63" t="s">
        <v>369</v>
      </c>
    </row>
    <row r="616" spans="1:6" ht="12.75">
      <c r="A616" s="64"/>
      <c r="B616" s="67"/>
      <c r="C616" s="64" t="s">
        <v>658</v>
      </c>
      <c r="D616" s="68">
        <v>4.5</v>
      </c>
      <c r="E616" s="63" t="s">
        <v>1141</v>
      </c>
      <c r="F616" s="63" t="s">
        <v>386</v>
      </c>
    </row>
    <row r="617" spans="1:6" ht="12.75">
      <c r="A617" s="64"/>
      <c r="B617" s="67"/>
      <c r="C617" s="64" t="s">
        <v>659</v>
      </c>
      <c r="D617" s="68">
        <v>3</v>
      </c>
      <c r="E617" s="63" t="s">
        <v>1141</v>
      </c>
      <c r="F617" s="63" t="s">
        <v>387</v>
      </c>
    </row>
  </sheetData>
  <hyperlinks>
    <hyperlink ref="A3" r:id="rId1" display="http://prevention.sph.sc.edu/tools/docs/documents_compendium.pdf"/>
  </hyperlinks>
  <printOptions/>
  <pageMargins left="0.75" right="0.75" top="1" bottom="1" header="0.5" footer="0.5"/>
  <pageSetup horizontalDpi="1200" verticalDpi="1200" orientation="portrait" r:id="rId2"/>
</worksheet>
</file>

<file path=xl/worksheets/sheet3.xml><?xml version="1.0" encoding="utf-8"?>
<worksheet xmlns="http://schemas.openxmlformats.org/spreadsheetml/2006/main" xmlns:r="http://schemas.openxmlformats.org/officeDocument/2006/relationships">
  <sheetPr codeName="Sheet5"/>
  <dimension ref="A1:N93"/>
  <sheetViews>
    <sheetView workbookViewId="0" topLeftCell="A1">
      <selection activeCell="G51" sqref="G51"/>
    </sheetView>
  </sheetViews>
  <sheetFormatPr defaultColWidth="9.140625" defaultRowHeight="12.75"/>
  <cols>
    <col min="1" max="1" width="19.8515625" style="0" customWidth="1"/>
    <col min="3" max="3" width="48.57421875" style="0" customWidth="1"/>
  </cols>
  <sheetData>
    <row r="1" ht="18">
      <c r="A1" s="27" t="s">
        <v>482</v>
      </c>
    </row>
    <row r="2" ht="12.75">
      <c r="A2" t="s">
        <v>65</v>
      </c>
    </row>
    <row r="3" ht="12.75">
      <c r="A3" t="s">
        <v>66</v>
      </c>
    </row>
    <row r="4" ht="12.75">
      <c r="A4" s="10" t="s">
        <v>501</v>
      </c>
    </row>
    <row r="5" ht="15.75">
      <c r="A5" s="4" t="s">
        <v>382</v>
      </c>
    </row>
    <row r="6" ht="12.75">
      <c r="A6" s="56" t="s">
        <v>483</v>
      </c>
    </row>
    <row r="7" ht="12.75">
      <c r="A7" s="44"/>
    </row>
    <row r="9" ht="12.75">
      <c r="A9" t="s">
        <v>383</v>
      </c>
    </row>
    <row r="10" ht="12.75">
      <c r="A10" s="44"/>
    </row>
    <row r="11" ht="12.75">
      <c r="A11" s="44" t="s">
        <v>484</v>
      </c>
    </row>
    <row r="12" ht="12.75">
      <c r="A12" s="44" t="s">
        <v>485</v>
      </c>
    </row>
    <row r="15" spans="1:7" ht="12.75">
      <c r="A15" s="10" t="s">
        <v>502</v>
      </c>
      <c r="G15" s="10" t="s">
        <v>503</v>
      </c>
    </row>
    <row r="16" spans="1:11" ht="12.75">
      <c r="A16" t="s">
        <v>486</v>
      </c>
      <c r="B16" s="69">
        <v>189.1</v>
      </c>
      <c r="C16" t="s">
        <v>487</v>
      </c>
      <c r="D16" s="57">
        <f>B16/2.20462</f>
        <v>85.77441917427947</v>
      </c>
      <c r="E16" t="s">
        <v>455</v>
      </c>
      <c r="G16" t="s">
        <v>486</v>
      </c>
      <c r="H16" s="69">
        <v>189.1</v>
      </c>
      <c r="I16" t="s">
        <v>487</v>
      </c>
      <c r="J16" s="57">
        <f>H16/2.20462</f>
        <v>85.77441917427947</v>
      </c>
      <c r="K16" t="s">
        <v>455</v>
      </c>
    </row>
    <row r="17" spans="1:11" ht="12.75">
      <c r="A17" t="s">
        <v>488</v>
      </c>
      <c r="B17" s="69">
        <v>5</v>
      </c>
      <c r="C17" t="s">
        <v>489</v>
      </c>
      <c r="D17" s="58">
        <f>B17*12+B18</f>
        <v>69.5</v>
      </c>
      <c r="E17" t="s">
        <v>490</v>
      </c>
      <c r="G17" t="s">
        <v>488</v>
      </c>
      <c r="H17" s="69">
        <v>5</v>
      </c>
      <c r="I17" t="s">
        <v>489</v>
      </c>
      <c r="J17" s="58">
        <f>H17*12+H18</f>
        <v>69.5</v>
      </c>
      <c r="K17" t="s">
        <v>490</v>
      </c>
    </row>
    <row r="18" spans="2:11" ht="12.75">
      <c r="B18" s="69">
        <v>9.5</v>
      </c>
      <c r="C18" t="s">
        <v>491</v>
      </c>
      <c r="D18" s="58">
        <f>D17*2.54</f>
        <v>176.53</v>
      </c>
      <c r="E18" t="s">
        <v>492</v>
      </c>
      <c r="H18" s="69">
        <v>9.5</v>
      </c>
      <c r="I18" t="s">
        <v>491</v>
      </c>
      <c r="J18" s="58">
        <f>J17*2.54</f>
        <v>176.53</v>
      </c>
      <c r="K18" t="s">
        <v>492</v>
      </c>
    </row>
    <row r="19" spans="1:8" ht="12.75">
      <c r="A19" t="s">
        <v>493</v>
      </c>
      <c r="B19" s="69">
        <v>35</v>
      </c>
      <c r="C19" t="s">
        <v>504</v>
      </c>
      <c r="G19" t="s">
        <v>493</v>
      </c>
      <c r="H19" s="69">
        <v>35</v>
      </c>
    </row>
    <row r="21" spans="1:7" ht="12.75">
      <c r="A21" s="10" t="s">
        <v>494</v>
      </c>
      <c r="G21" s="10" t="s">
        <v>494</v>
      </c>
    </row>
    <row r="22" spans="1:9" ht="12.75">
      <c r="A22" t="s">
        <v>495</v>
      </c>
      <c r="B22" s="9">
        <f>(10*D16)+(6.25*D18)-(5*B19)+5</f>
        <v>1791.0566917427948</v>
      </c>
      <c r="C22" t="s">
        <v>394</v>
      </c>
      <c r="G22" t="s">
        <v>495</v>
      </c>
      <c r="H22" s="9">
        <f>(10*J16)+(6.25*J18)-(5*H19)-161</f>
        <v>1625.0566917427948</v>
      </c>
      <c r="I22" t="s">
        <v>394</v>
      </c>
    </row>
    <row r="23" spans="2:9" ht="12.75">
      <c r="B23" s="9">
        <f>B22/24</f>
        <v>74.62736215594978</v>
      </c>
      <c r="C23" t="s">
        <v>518</v>
      </c>
      <c r="H23" s="9">
        <f>H22/24</f>
        <v>67.71069548928311</v>
      </c>
      <c r="I23" t="s">
        <v>518</v>
      </c>
    </row>
    <row r="25" ht="12.75">
      <c r="A25" s="10" t="s">
        <v>88</v>
      </c>
    </row>
    <row r="26" ht="12.75">
      <c r="A26" t="s">
        <v>506</v>
      </c>
    </row>
    <row r="27" ht="12.75">
      <c r="A27" s="90" t="s">
        <v>510</v>
      </c>
    </row>
    <row r="28" ht="12.75">
      <c r="A28" s="73" t="s">
        <v>1205</v>
      </c>
    </row>
    <row r="29" spans="1:14" ht="12.75">
      <c r="A29" t="s">
        <v>511</v>
      </c>
      <c r="K29" s="63" t="s">
        <v>215</v>
      </c>
      <c r="L29" s="64" t="s">
        <v>1030</v>
      </c>
      <c r="M29" s="68">
        <v>2</v>
      </c>
      <c r="N29" s="63" t="s">
        <v>1136</v>
      </c>
    </row>
    <row r="30" spans="1:14" ht="12.75">
      <c r="A30" t="s">
        <v>512</v>
      </c>
      <c r="K30" s="63" t="s">
        <v>222</v>
      </c>
      <c r="L30" s="64" t="s">
        <v>1035</v>
      </c>
      <c r="M30" s="68">
        <v>7</v>
      </c>
      <c r="N30" s="63" t="s">
        <v>1137</v>
      </c>
    </row>
    <row r="31" spans="11:14" ht="12.75">
      <c r="K31" s="63" t="s">
        <v>522</v>
      </c>
      <c r="L31" s="64" t="s">
        <v>524</v>
      </c>
      <c r="M31" s="68">
        <v>4</v>
      </c>
      <c r="N31" s="63" t="s">
        <v>1123</v>
      </c>
    </row>
    <row r="32" spans="1:14" ht="12.75">
      <c r="A32" s="10" t="s">
        <v>684</v>
      </c>
      <c r="C32" t="s">
        <v>685</v>
      </c>
      <c r="K32" s="63" t="s">
        <v>1146</v>
      </c>
      <c r="L32" s="65" t="s">
        <v>691</v>
      </c>
      <c r="M32" s="68">
        <v>16</v>
      </c>
      <c r="N32" s="63" t="s">
        <v>1123</v>
      </c>
    </row>
    <row r="33" spans="1:14" ht="12.75">
      <c r="A33" t="s">
        <v>531</v>
      </c>
      <c r="B33" s="26" t="str">
        <f>VLOOKUP(C33,$K$29:$N$93,2,FALSE)</f>
        <v>01020</v>
      </c>
      <c r="C33" s="69" t="s">
        <v>1143</v>
      </c>
      <c r="K33" s="63" t="s">
        <v>1143</v>
      </c>
      <c r="L33" s="65" t="s">
        <v>687</v>
      </c>
      <c r="M33" s="68">
        <v>6</v>
      </c>
      <c r="N33" s="63" t="s">
        <v>1123</v>
      </c>
    </row>
    <row r="34" spans="1:14" ht="14.25">
      <c r="A34" t="s">
        <v>525</v>
      </c>
      <c r="B34">
        <f>VLOOKUP(BMR!B33,METS!$C$8:$F$617,2,FALSE)</f>
        <v>6</v>
      </c>
      <c r="C34" t="s">
        <v>532</v>
      </c>
      <c r="D34" t="s">
        <v>661</v>
      </c>
      <c r="K34" s="63" t="s">
        <v>1144</v>
      </c>
      <c r="L34" s="65" t="s">
        <v>688</v>
      </c>
      <c r="M34" s="68">
        <v>8</v>
      </c>
      <c r="N34" s="63" t="s">
        <v>1123</v>
      </c>
    </row>
    <row r="35" spans="1:14" ht="13.5" thickBot="1">
      <c r="A35" t="s">
        <v>660</v>
      </c>
      <c r="B35" s="70">
        <f>B34*B23</f>
        <v>447.7641729356987</v>
      </c>
      <c r="C35" t="s">
        <v>401</v>
      </c>
      <c r="K35" s="63" t="s">
        <v>665</v>
      </c>
      <c r="L35" s="65" t="s">
        <v>689</v>
      </c>
      <c r="M35" s="68">
        <v>10</v>
      </c>
      <c r="N35" s="63" t="s">
        <v>1123</v>
      </c>
    </row>
    <row r="36" spans="11:14" ht="12.75">
      <c r="K36" s="63" t="s">
        <v>1145</v>
      </c>
      <c r="L36" s="65" t="s">
        <v>690</v>
      </c>
      <c r="M36" s="68">
        <v>12</v>
      </c>
      <c r="N36" s="63" t="s">
        <v>1123</v>
      </c>
    </row>
    <row r="37" spans="11:14" ht="12.75">
      <c r="K37" s="63" t="s">
        <v>521</v>
      </c>
      <c r="L37" s="64" t="s">
        <v>523</v>
      </c>
      <c r="M37" s="68">
        <v>8.5</v>
      </c>
      <c r="N37" s="63" t="s">
        <v>1123</v>
      </c>
    </row>
    <row r="38" spans="11:14" ht="12.75">
      <c r="K38" s="63" t="s">
        <v>1142</v>
      </c>
      <c r="L38" s="65" t="s">
        <v>533</v>
      </c>
      <c r="M38" s="68">
        <v>8</v>
      </c>
      <c r="N38" s="63" t="s">
        <v>1123</v>
      </c>
    </row>
    <row r="39" spans="11:14" ht="12.75">
      <c r="K39" s="63" t="s">
        <v>237</v>
      </c>
      <c r="L39" s="64" t="s">
        <v>605</v>
      </c>
      <c r="M39" s="68">
        <v>2.5</v>
      </c>
      <c r="N39" s="63" t="s">
        <v>1137</v>
      </c>
    </row>
    <row r="40" spans="11:14" ht="12.75">
      <c r="K40" s="63" t="s">
        <v>136</v>
      </c>
      <c r="L40" s="64" t="s">
        <v>958</v>
      </c>
      <c r="M40" s="68">
        <v>6</v>
      </c>
      <c r="N40" s="63" t="s">
        <v>1135</v>
      </c>
    </row>
    <row r="41" spans="11:14" ht="12.75">
      <c r="K41" s="63" t="s">
        <v>225</v>
      </c>
      <c r="L41" s="64" t="s">
        <v>1038</v>
      </c>
      <c r="M41" s="68">
        <v>5</v>
      </c>
      <c r="N41" s="63" t="s">
        <v>1137</v>
      </c>
    </row>
    <row r="42" spans="11:14" ht="12.75">
      <c r="K42" s="63" t="s">
        <v>226</v>
      </c>
      <c r="L42" s="64" t="s">
        <v>1039</v>
      </c>
      <c r="M42" s="68">
        <v>6</v>
      </c>
      <c r="N42" s="63" t="s">
        <v>1137</v>
      </c>
    </row>
    <row r="43" spans="11:14" ht="12.75">
      <c r="K43" s="63" t="s">
        <v>227</v>
      </c>
      <c r="L43" s="64" t="s">
        <v>1040</v>
      </c>
      <c r="M43" s="68">
        <v>8</v>
      </c>
      <c r="N43" s="63" t="s">
        <v>1137</v>
      </c>
    </row>
    <row r="44" spans="11:14" ht="12.75">
      <c r="K44" s="63" t="s">
        <v>228</v>
      </c>
      <c r="L44" s="64" t="s">
        <v>1041</v>
      </c>
      <c r="M44" s="68">
        <v>10</v>
      </c>
      <c r="N44" s="63" t="s">
        <v>1137</v>
      </c>
    </row>
    <row r="45" spans="11:14" ht="12.75">
      <c r="K45" s="63" t="s">
        <v>229</v>
      </c>
      <c r="L45" s="64" t="s">
        <v>1042</v>
      </c>
      <c r="M45" s="68">
        <v>12</v>
      </c>
      <c r="N45" s="63" t="s">
        <v>1137</v>
      </c>
    </row>
    <row r="46" spans="11:14" ht="12.75">
      <c r="K46" s="63" t="s">
        <v>223</v>
      </c>
      <c r="L46" s="64" t="s">
        <v>1036</v>
      </c>
      <c r="M46" s="68">
        <v>3.5</v>
      </c>
      <c r="N46" s="63" t="s">
        <v>1137</v>
      </c>
    </row>
    <row r="47" spans="11:14" ht="12.75">
      <c r="K47" s="63" t="s">
        <v>224</v>
      </c>
      <c r="L47" s="64" t="s">
        <v>1037</v>
      </c>
      <c r="M47" s="68">
        <v>9</v>
      </c>
      <c r="N47" s="63" t="s">
        <v>1137</v>
      </c>
    </row>
    <row r="48" spans="11:14" ht="12.75">
      <c r="K48" s="63" t="s">
        <v>231</v>
      </c>
      <c r="L48" s="64" t="s">
        <v>1043</v>
      </c>
      <c r="M48" s="68">
        <v>7</v>
      </c>
      <c r="N48" s="63" t="s">
        <v>1137</v>
      </c>
    </row>
    <row r="49" spans="11:14" ht="12.75">
      <c r="K49" s="63" t="s">
        <v>232</v>
      </c>
      <c r="L49" s="64" t="s">
        <v>1044</v>
      </c>
      <c r="M49" s="68">
        <v>7.5</v>
      </c>
      <c r="N49" s="63" t="s">
        <v>1137</v>
      </c>
    </row>
    <row r="50" spans="11:14" ht="12.75">
      <c r="K50" s="63" t="s">
        <v>233</v>
      </c>
      <c r="L50" s="64" t="s">
        <v>1045</v>
      </c>
      <c r="M50" s="68">
        <v>8</v>
      </c>
      <c r="N50" s="63" t="s">
        <v>1137</v>
      </c>
    </row>
    <row r="51" spans="11:14" ht="12.75">
      <c r="K51" s="63" t="s">
        <v>234</v>
      </c>
      <c r="L51" s="64" t="s">
        <v>1046</v>
      </c>
      <c r="M51" s="68">
        <v>9</v>
      </c>
      <c r="N51" s="63" t="s">
        <v>1137</v>
      </c>
    </row>
    <row r="52" spans="11:14" ht="12.75">
      <c r="K52" s="63" t="s">
        <v>235</v>
      </c>
      <c r="L52" s="64" t="s">
        <v>1047</v>
      </c>
      <c r="M52" s="68">
        <v>3</v>
      </c>
      <c r="N52" s="63" t="s">
        <v>1137</v>
      </c>
    </row>
    <row r="53" spans="11:14" ht="12.75">
      <c r="K53" s="63" t="s">
        <v>221</v>
      </c>
      <c r="L53" s="64" t="s">
        <v>1034</v>
      </c>
      <c r="M53" s="68">
        <v>3</v>
      </c>
      <c r="N53" s="63" t="s">
        <v>1136</v>
      </c>
    </row>
    <row r="54" spans="11:14" ht="12.75">
      <c r="K54" s="63" t="s">
        <v>218</v>
      </c>
      <c r="L54" s="64" t="s">
        <v>1031</v>
      </c>
      <c r="M54" s="68">
        <v>2</v>
      </c>
      <c r="N54" s="63" t="s">
        <v>1136</v>
      </c>
    </row>
    <row r="55" spans="11:14" ht="12.75">
      <c r="K55" s="63" t="s">
        <v>236</v>
      </c>
      <c r="L55" s="64" t="s">
        <v>1048</v>
      </c>
      <c r="M55" s="68">
        <v>6</v>
      </c>
      <c r="N55" s="63" t="s">
        <v>1137</v>
      </c>
    </row>
    <row r="56" spans="11:14" ht="12.75">
      <c r="K56" s="63" t="s">
        <v>230</v>
      </c>
      <c r="L56" s="64" t="s">
        <v>604</v>
      </c>
      <c r="M56" s="68">
        <v>3</v>
      </c>
      <c r="N56" s="63" t="s">
        <v>1137</v>
      </c>
    </row>
    <row r="57" spans="11:14" ht="12.75">
      <c r="K57" s="63" t="s">
        <v>238</v>
      </c>
      <c r="L57" s="64" t="s">
        <v>1049</v>
      </c>
      <c r="M57" s="68">
        <v>6.5</v>
      </c>
      <c r="N57" s="63" t="s">
        <v>1137</v>
      </c>
    </row>
    <row r="58" spans="11:14" ht="12.75">
      <c r="K58" s="63" t="s">
        <v>219</v>
      </c>
      <c r="L58" s="64" t="s">
        <v>1032</v>
      </c>
      <c r="M58" s="68">
        <v>2.5</v>
      </c>
      <c r="N58" s="63" t="s">
        <v>1136</v>
      </c>
    </row>
    <row r="59" spans="11:14" ht="12.75">
      <c r="K59" s="63" t="s">
        <v>240</v>
      </c>
      <c r="L59" s="64" t="s">
        <v>606</v>
      </c>
      <c r="M59" s="68">
        <v>4</v>
      </c>
      <c r="N59" s="63" t="s">
        <v>1137</v>
      </c>
    </row>
    <row r="60" spans="11:14" ht="12.75">
      <c r="K60" s="63" t="s">
        <v>239</v>
      </c>
      <c r="L60" s="64" t="s">
        <v>1050</v>
      </c>
      <c r="M60" s="68">
        <v>2.5</v>
      </c>
      <c r="N60" s="63" t="s">
        <v>1137</v>
      </c>
    </row>
    <row r="61" spans="11:14" ht="12.75">
      <c r="K61" s="63" t="s">
        <v>220</v>
      </c>
      <c r="L61" s="64" t="s">
        <v>1033</v>
      </c>
      <c r="M61" s="68">
        <v>6</v>
      </c>
      <c r="N61" s="63" t="s">
        <v>1136</v>
      </c>
    </row>
    <row r="62" spans="11:14" ht="12.75">
      <c r="K62" s="63" t="s">
        <v>241</v>
      </c>
      <c r="L62" s="64" t="s">
        <v>1051</v>
      </c>
      <c r="M62" s="68">
        <v>6.5</v>
      </c>
      <c r="N62" s="63" t="s">
        <v>1137</v>
      </c>
    </row>
    <row r="63" spans="11:14" ht="12.75">
      <c r="K63" s="63" t="s">
        <v>217</v>
      </c>
      <c r="L63" s="64" t="s">
        <v>603</v>
      </c>
      <c r="M63" s="68">
        <v>1</v>
      </c>
      <c r="N63" s="63" t="s">
        <v>1136</v>
      </c>
    </row>
    <row r="64" spans="11:14" ht="12.75">
      <c r="K64" s="63" t="s">
        <v>216</v>
      </c>
      <c r="L64" s="64" t="s">
        <v>602</v>
      </c>
      <c r="M64" s="68">
        <v>1</v>
      </c>
      <c r="N64" s="63" t="s">
        <v>1136</v>
      </c>
    </row>
    <row r="65" spans="11:14" ht="12.75">
      <c r="K65" s="63" t="s">
        <v>242</v>
      </c>
      <c r="L65" s="64" t="s">
        <v>1052</v>
      </c>
      <c r="M65" s="68">
        <v>8</v>
      </c>
      <c r="N65" s="63" t="s">
        <v>1137</v>
      </c>
    </row>
    <row r="66" spans="11:14" ht="12.75">
      <c r="K66" s="63" t="s">
        <v>1147</v>
      </c>
      <c r="L66" s="65" t="s">
        <v>692</v>
      </c>
      <c r="M66" s="68">
        <v>5</v>
      </c>
      <c r="N66" s="63" t="s">
        <v>1123</v>
      </c>
    </row>
    <row r="67" spans="11:14" ht="12.75">
      <c r="K67" s="63" t="s">
        <v>243</v>
      </c>
      <c r="L67" s="64" t="s">
        <v>1053</v>
      </c>
      <c r="M67" s="68">
        <v>8</v>
      </c>
      <c r="N67" s="63" t="s">
        <v>1137</v>
      </c>
    </row>
    <row r="68" spans="11:14" ht="12.75">
      <c r="K68" s="63" t="s">
        <v>244</v>
      </c>
      <c r="L68" s="64" t="s">
        <v>1054</v>
      </c>
      <c r="M68" s="68">
        <v>5</v>
      </c>
      <c r="N68" s="63" t="s">
        <v>1137</v>
      </c>
    </row>
    <row r="69" spans="11:14" ht="12.75">
      <c r="K69" s="63" t="s">
        <v>248</v>
      </c>
      <c r="L69" s="64" t="s">
        <v>1056</v>
      </c>
      <c r="M69" s="68">
        <v>3.5</v>
      </c>
      <c r="N69" s="63" t="s">
        <v>1137</v>
      </c>
    </row>
    <row r="70" spans="11:14" ht="12.75">
      <c r="K70" s="63" t="s">
        <v>249</v>
      </c>
      <c r="L70" s="64" t="s">
        <v>609</v>
      </c>
      <c r="M70" s="68">
        <v>2.5</v>
      </c>
      <c r="N70" s="63" t="s">
        <v>1137</v>
      </c>
    </row>
    <row r="71" spans="11:14" ht="12.75">
      <c r="K71" s="63" t="s">
        <v>131</v>
      </c>
      <c r="L71" s="64" t="s">
        <v>954</v>
      </c>
      <c r="M71" s="68">
        <v>3.3</v>
      </c>
      <c r="N71" s="63" t="s">
        <v>1134</v>
      </c>
    </row>
    <row r="72" spans="11:14" ht="12.75">
      <c r="K72" s="63" t="s">
        <v>132</v>
      </c>
      <c r="L72" s="64" t="s">
        <v>955</v>
      </c>
      <c r="M72" s="68">
        <v>3.8</v>
      </c>
      <c r="N72" s="63" t="s">
        <v>1134</v>
      </c>
    </row>
    <row r="73" spans="11:14" ht="12.75">
      <c r="K73" s="63" t="s">
        <v>130</v>
      </c>
      <c r="L73" s="64" t="s">
        <v>953</v>
      </c>
      <c r="M73" s="68">
        <v>2</v>
      </c>
      <c r="N73" s="63" t="s">
        <v>1134</v>
      </c>
    </row>
    <row r="74" spans="11:14" ht="12.75">
      <c r="K74" s="63" t="s">
        <v>251</v>
      </c>
      <c r="L74" s="64" t="s">
        <v>611</v>
      </c>
      <c r="M74" s="68">
        <v>3</v>
      </c>
      <c r="N74" s="63" t="s">
        <v>1137</v>
      </c>
    </row>
    <row r="75" spans="11:14" ht="12.75">
      <c r="K75" s="63" t="s">
        <v>263</v>
      </c>
      <c r="L75" s="64" t="s">
        <v>613</v>
      </c>
      <c r="M75" s="68">
        <v>2.5</v>
      </c>
      <c r="N75" s="63" t="s">
        <v>1137</v>
      </c>
    </row>
    <row r="76" spans="11:14" ht="12.75">
      <c r="K76" s="63" t="s">
        <v>250</v>
      </c>
      <c r="L76" s="64" t="s">
        <v>610</v>
      </c>
      <c r="M76" s="68">
        <v>2.5</v>
      </c>
      <c r="N76" s="63" t="s">
        <v>1137</v>
      </c>
    </row>
    <row r="77" spans="11:14" ht="12.75">
      <c r="K77" s="63" t="s">
        <v>247</v>
      </c>
      <c r="L77" s="64" t="s">
        <v>608</v>
      </c>
      <c r="M77" s="68">
        <v>2.5</v>
      </c>
      <c r="N77" s="63" t="s">
        <v>1137</v>
      </c>
    </row>
    <row r="78" spans="11:14" ht="12.75">
      <c r="K78" s="63" t="s">
        <v>253</v>
      </c>
      <c r="L78" s="64" t="s">
        <v>1058</v>
      </c>
      <c r="M78" s="68">
        <v>2.8</v>
      </c>
      <c r="N78" s="63" t="s">
        <v>1137</v>
      </c>
    </row>
    <row r="79" spans="11:14" ht="12.75">
      <c r="K79" s="63" t="s">
        <v>252</v>
      </c>
      <c r="L79" s="64" t="s">
        <v>1057</v>
      </c>
      <c r="M79" s="68">
        <v>3</v>
      </c>
      <c r="N79" s="63" t="s">
        <v>1137</v>
      </c>
    </row>
    <row r="80" spans="11:14" ht="12.75">
      <c r="K80" s="63" t="s">
        <v>133</v>
      </c>
      <c r="L80" s="64" t="s">
        <v>956</v>
      </c>
      <c r="M80" s="68">
        <v>3</v>
      </c>
      <c r="N80" s="63" t="s">
        <v>1134</v>
      </c>
    </row>
    <row r="81" spans="11:14" ht="12.75">
      <c r="K81" s="63" t="s">
        <v>254</v>
      </c>
      <c r="L81" s="64" t="s">
        <v>1059</v>
      </c>
      <c r="M81" s="68">
        <v>3.3</v>
      </c>
      <c r="N81" s="63" t="s">
        <v>1137</v>
      </c>
    </row>
    <row r="82" spans="11:14" ht="12.75">
      <c r="K82" s="63" t="s">
        <v>135</v>
      </c>
      <c r="L82" s="64" t="s">
        <v>957</v>
      </c>
      <c r="M82" s="68">
        <v>4</v>
      </c>
      <c r="N82" s="63" t="s">
        <v>1134</v>
      </c>
    </row>
    <row r="83" spans="11:14" ht="12.75">
      <c r="K83" s="63" t="s">
        <v>255</v>
      </c>
      <c r="L83" s="64" t="s">
        <v>1060</v>
      </c>
      <c r="M83" s="68">
        <v>3.8</v>
      </c>
      <c r="N83" s="63" t="s">
        <v>1137</v>
      </c>
    </row>
    <row r="84" spans="11:14" ht="12.75">
      <c r="K84" s="63" t="s">
        <v>256</v>
      </c>
      <c r="L84" s="64" t="s">
        <v>1061</v>
      </c>
      <c r="M84" s="68">
        <v>6</v>
      </c>
      <c r="N84" s="63" t="s">
        <v>1137</v>
      </c>
    </row>
    <row r="85" spans="11:14" ht="12.75">
      <c r="K85" s="63" t="s">
        <v>257</v>
      </c>
      <c r="L85" s="64" t="s">
        <v>1062</v>
      </c>
      <c r="M85" s="68">
        <v>5</v>
      </c>
      <c r="N85" s="63" t="s">
        <v>1137</v>
      </c>
    </row>
    <row r="86" spans="11:14" ht="12.75">
      <c r="K86" s="63" t="s">
        <v>258</v>
      </c>
      <c r="L86" s="64" t="s">
        <v>1063</v>
      </c>
      <c r="M86" s="68">
        <v>6.3</v>
      </c>
      <c r="N86" s="63" t="s">
        <v>1137</v>
      </c>
    </row>
    <row r="87" spans="11:14" ht="12.75">
      <c r="K87" s="63" t="s">
        <v>259</v>
      </c>
      <c r="L87" s="64" t="s">
        <v>612</v>
      </c>
      <c r="M87" s="68">
        <v>8</v>
      </c>
      <c r="N87" s="63" t="s">
        <v>1137</v>
      </c>
    </row>
    <row r="88" spans="11:14" ht="12.75">
      <c r="K88" s="63" t="s">
        <v>260</v>
      </c>
      <c r="L88" s="64" t="s">
        <v>1064</v>
      </c>
      <c r="M88" s="68">
        <v>3.5</v>
      </c>
      <c r="N88" s="63" t="s">
        <v>1137</v>
      </c>
    </row>
    <row r="89" spans="11:14" ht="12.75">
      <c r="K89" s="63" t="s">
        <v>134</v>
      </c>
      <c r="L89" s="64" t="s">
        <v>593</v>
      </c>
      <c r="M89" s="68">
        <v>3</v>
      </c>
      <c r="N89" s="63" t="s">
        <v>1134</v>
      </c>
    </row>
    <row r="90" spans="11:14" ht="12.75">
      <c r="K90" s="63" t="s">
        <v>261</v>
      </c>
      <c r="L90" s="64" t="s">
        <v>1065</v>
      </c>
      <c r="M90" s="68">
        <v>5</v>
      </c>
      <c r="N90" s="63" t="s">
        <v>1137</v>
      </c>
    </row>
    <row r="91" spans="11:14" ht="12.75">
      <c r="K91" s="63" t="s">
        <v>245</v>
      </c>
      <c r="L91" s="64" t="s">
        <v>1055</v>
      </c>
      <c r="M91" s="68">
        <v>2</v>
      </c>
      <c r="N91" s="63" t="s">
        <v>1137</v>
      </c>
    </row>
    <row r="92" spans="11:14" ht="12.75">
      <c r="K92" s="63" t="s">
        <v>246</v>
      </c>
      <c r="L92" s="64" t="s">
        <v>607</v>
      </c>
      <c r="M92" s="68">
        <v>2</v>
      </c>
      <c r="N92" s="63" t="s">
        <v>1137</v>
      </c>
    </row>
    <row r="93" spans="11:14" ht="12.75">
      <c r="K93" s="63" t="s">
        <v>262</v>
      </c>
      <c r="L93" s="64" t="s">
        <v>1066</v>
      </c>
      <c r="M93" s="68">
        <v>4</v>
      </c>
      <c r="N93" s="63" t="s">
        <v>1137</v>
      </c>
    </row>
  </sheetData>
  <dataValidations count="1">
    <dataValidation type="list" allowBlank="1" showInputMessage="1" showErrorMessage="1" sqref="C33">
      <formula1>$K$29:$K$93</formula1>
    </dataValidation>
  </dataValidations>
  <hyperlinks>
    <hyperlink ref="A6" r:id="rId1" display="http://www.sciencedirect.com/science?_ob=ArticleURL&amp;_udi=B758G-4DDR0T7-K&amp;_user=10&amp;_rdoc=1&amp;_fmt=&amp;_orig=search&amp;_sort=d&amp;view=c&amp;_acct=C000050221&amp;_version=1&amp;_urlVersion=0&amp;_userid=10&amp;md5=207e37e301fdd94e0719f8629dd87f60"/>
    <hyperlink ref="A27" r:id="rId2" display="http://www.cdc.gov/nchs/pressroom/04news/americans.htm"/>
  </hyperlinks>
  <printOptions/>
  <pageMargins left="0.75" right="0.75" top="1" bottom="1" header="0.5" footer="0.5"/>
  <pageSetup horizontalDpi="1200" verticalDpi="1200" orientation="portrait" r:id="rId6"/>
  <drawing r:id="rId5"/>
  <legacyDrawing r:id="rId4"/>
</worksheet>
</file>

<file path=xl/worksheets/sheet4.xml><?xml version="1.0" encoding="utf-8"?>
<worksheet xmlns="http://schemas.openxmlformats.org/spreadsheetml/2006/main" xmlns:r="http://schemas.openxmlformats.org/officeDocument/2006/relationships">
  <sheetPr codeName="Sheet2"/>
  <dimension ref="A1:S40"/>
  <sheetViews>
    <sheetView workbookViewId="0" topLeftCell="A1">
      <selection activeCell="O3" sqref="O3"/>
    </sheetView>
  </sheetViews>
  <sheetFormatPr defaultColWidth="9.140625" defaultRowHeight="12.75"/>
  <cols>
    <col min="1" max="1" width="26.421875" style="0" customWidth="1"/>
    <col min="2" max="2" width="10.57421875" style="0" bestFit="1" customWidth="1"/>
    <col min="3" max="3" width="1.421875" style="0" customWidth="1"/>
    <col min="4" max="4" width="8.7109375" style="0" customWidth="1"/>
    <col min="5" max="5" width="2.421875" style="0" customWidth="1"/>
    <col min="6" max="6" width="13.140625" style="0" bestFit="1" customWidth="1"/>
    <col min="7" max="7" width="1.1484375" style="0" customWidth="1"/>
    <col min="8" max="8" width="8.57421875" style="0" bestFit="1" customWidth="1"/>
    <col min="9" max="9" width="2.8515625" style="0" customWidth="1"/>
    <col min="10" max="10" width="13.140625" style="0" customWidth="1"/>
    <col min="11" max="19" width="10.00390625" style="0" customWidth="1"/>
    <col min="20" max="20" width="16.28125" style="0" bestFit="1" customWidth="1"/>
    <col min="23" max="23" width="2.421875" style="0" customWidth="1"/>
  </cols>
  <sheetData>
    <row r="1" spans="1:5" ht="12.75">
      <c r="A1" s="15"/>
      <c r="B1" s="15"/>
      <c r="C1" s="15"/>
      <c r="D1" s="15"/>
      <c r="E1" s="15"/>
    </row>
    <row r="2" spans="1:11" ht="12.75">
      <c r="A2" s="49" t="s">
        <v>467</v>
      </c>
      <c r="B2" s="11"/>
      <c r="C2" s="11"/>
      <c r="D2" s="11"/>
      <c r="E2" s="11"/>
      <c r="F2" s="11"/>
      <c r="G2" s="15"/>
      <c r="J2" s="11"/>
      <c r="K2" s="11"/>
    </row>
    <row r="3" spans="1:11" ht="63.75">
      <c r="A3" s="15"/>
      <c r="B3" s="47" t="s">
        <v>462</v>
      </c>
      <c r="C3" s="33"/>
      <c r="D3" s="46" t="s">
        <v>516</v>
      </c>
      <c r="E3" s="33"/>
      <c r="F3" s="46" t="s">
        <v>517</v>
      </c>
      <c r="J3" s="46" t="s">
        <v>1202</v>
      </c>
      <c r="K3" s="96" t="s">
        <v>1203</v>
      </c>
    </row>
    <row r="4" spans="1:11" ht="12.75">
      <c r="A4" s="15" t="s">
        <v>465</v>
      </c>
      <c r="B4">
        <v>0.223</v>
      </c>
      <c r="D4" s="18">
        <v>116</v>
      </c>
      <c r="F4" s="9">
        <f>D4/B4</f>
        <v>520.1793721973094</v>
      </c>
      <c r="J4" s="5">
        <f>cals/F4</f>
        <v>0.23671670608001488</v>
      </c>
      <c r="K4" s="1">
        <f>J4*Parameters!$B$85</f>
        <v>7.6105604588255185</v>
      </c>
    </row>
    <row r="5" spans="1:12" ht="12.75">
      <c r="A5" s="15" t="s">
        <v>499</v>
      </c>
      <c r="B5" s="48">
        <f>Parameters!B41</f>
        <v>0.2441590795770512</v>
      </c>
      <c r="D5" s="18">
        <v>122</v>
      </c>
      <c r="E5" s="6"/>
      <c r="F5" s="9">
        <f>D5/B5</f>
        <v>499.6742296511627</v>
      </c>
      <c r="J5" s="5">
        <f>cals/F5</f>
        <v>0.24643085484572902</v>
      </c>
      <c r="K5" s="1">
        <f>J5*Parameters!$B$85</f>
        <v>7.922875198717611</v>
      </c>
      <c r="L5" s="1"/>
    </row>
    <row r="6" spans="1:12" ht="12.75">
      <c r="A6" s="15" t="s">
        <v>500</v>
      </c>
      <c r="B6" s="48">
        <f>Parameters!B41</f>
        <v>0.2441590795770512</v>
      </c>
      <c r="D6" s="18">
        <v>83</v>
      </c>
      <c r="E6" s="6"/>
      <c r="F6" s="9">
        <f>D6/B6</f>
        <v>339.94230377906973</v>
      </c>
      <c r="J6" s="5">
        <f>cals/F6</f>
        <v>0.3622236661587824</v>
      </c>
      <c r="K6" s="1">
        <f>J6*Parameters!$B$85</f>
        <v>11.645671978837933</v>
      </c>
      <c r="L6" s="1"/>
    </row>
    <row r="7" spans="1:11" ht="12.75">
      <c r="A7" t="s">
        <v>466</v>
      </c>
      <c r="B7" s="5">
        <v>0.085</v>
      </c>
      <c r="D7" s="21">
        <v>259</v>
      </c>
      <c r="E7" s="6"/>
      <c r="F7" s="9">
        <f>D7/B7</f>
        <v>3047.0588235294117</v>
      </c>
      <c r="J7" s="5">
        <f>cals/F7</f>
        <v>0.04041114881224694</v>
      </c>
      <c r="K7" s="1">
        <f>J7*Parameters!$B$85</f>
        <v>1.2992386398881453</v>
      </c>
    </row>
    <row r="8" spans="1:12" ht="12.75">
      <c r="A8" s="11" t="s">
        <v>866</v>
      </c>
      <c r="B8" s="11">
        <v>0.085</v>
      </c>
      <c r="C8" s="11"/>
      <c r="D8" s="22">
        <v>156</v>
      </c>
      <c r="E8" s="25"/>
      <c r="F8" s="43">
        <f>D8/B8</f>
        <v>1835.2941176470588</v>
      </c>
      <c r="J8" s="62">
        <f>cals/F8</f>
        <v>0.06709286886135869</v>
      </c>
      <c r="K8" s="72">
        <f>J8*Parameters!$B$85</f>
        <v>2.1570692803271125</v>
      </c>
      <c r="L8" s="5"/>
    </row>
    <row r="9" ht="12.75">
      <c r="A9" t="s">
        <v>498</v>
      </c>
    </row>
    <row r="12" spans="1:10" ht="12.75">
      <c r="A12" s="50" t="s">
        <v>468</v>
      </c>
      <c r="B12" s="11"/>
      <c r="C12" s="11"/>
      <c r="D12" s="11"/>
      <c r="E12" s="11"/>
      <c r="F12" s="11"/>
      <c r="G12" s="11"/>
      <c r="H12" s="11"/>
      <c r="I12" s="11"/>
      <c r="J12" s="11"/>
    </row>
    <row r="13" spans="1:10" ht="45" customHeight="1">
      <c r="A13" s="15"/>
      <c r="B13" s="71" t="s">
        <v>394</v>
      </c>
      <c r="C13" s="15"/>
      <c r="D13" s="105" t="s">
        <v>61</v>
      </c>
      <c r="E13" s="105"/>
      <c r="F13" s="105"/>
      <c r="G13" s="16"/>
      <c r="H13" s="105" t="s">
        <v>60</v>
      </c>
      <c r="I13" s="105"/>
      <c r="J13" s="105"/>
    </row>
    <row r="14" spans="1:10" ht="12.75">
      <c r="A14" s="15" t="s">
        <v>407</v>
      </c>
      <c r="B14" s="18">
        <f>Parameters!$B$52</f>
        <v>2693</v>
      </c>
      <c r="C14" s="15"/>
      <c r="D14" s="108">
        <f>Parameters!B60</f>
        <v>1.0493150684931507</v>
      </c>
      <c r="E14" s="108"/>
      <c r="F14" s="108"/>
      <c r="G14" s="17"/>
      <c r="H14" s="109">
        <f>D14/$B14*1000</f>
        <v>0.3896454023368551</v>
      </c>
      <c r="I14" s="109"/>
      <c r="J14" s="109"/>
    </row>
    <row r="15" spans="1:10" ht="12.75">
      <c r="A15" s="15" t="s">
        <v>406</v>
      </c>
      <c r="B15" s="18">
        <f>Parameters!$B$52</f>
        <v>2693</v>
      </c>
      <c r="C15" s="15"/>
      <c r="D15" s="108">
        <f>Parameters!B63</f>
        <v>5.117808219178082</v>
      </c>
      <c r="E15" s="108"/>
      <c r="F15" s="108"/>
      <c r="G15" s="17"/>
      <c r="H15" s="109">
        <f>D15/$B15*1000</f>
        <v>1.9004115184471155</v>
      </c>
      <c r="I15" s="109"/>
      <c r="J15" s="109"/>
    </row>
    <row r="17" spans="2:10" ht="28.5" customHeight="1">
      <c r="B17" s="71" t="s">
        <v>515</v>
      </c>
      <c r="D17" s="106" t="s">
        <v>472</v>
      </c>
      <c r="E17" s="107"/>
      <c r="F17" s="107"/>
      <c r="G17" s="16"/>
      <c r="H17" s="107" t="s">
        <v>412</v>
      </c>
      <c r="I17" s="107"/>
      <c r="J17" s="107"/>
    </row>
    <row r="18" spans="1:10" ht="12.75">
      <c r="A18" s="15" t="s">
        <v>444</v>
      </c>
      <c r="B18" s="18">
        <f>F4</f>
        <v>520.1793721973094</v>
      </c>
      <c r="C18" s="15"/>
      <c r="D18" s="24">
        <f>Parameters!B48</f>
        <v>0.027504164142669086</v>
      </c>
      <c r="E18" s="39" t="s">
        <v>411</v>
      </c>
      <c r="F18" s="61">
        <f>Parameters!B49</f>
        <v>0.7373404738937122</v>
      </c>
      <c r="G18" s="17"/>
      <c r="H18" s="24">
        <f>D18/$B18*1000</f>
        <v>0.05287438451564833</v>
      </c>
      <c r="I18" s="39" t="s">
        <v>411</v>
      </c>
      <c r="J18" s="61">
        <f>F18/$B18*1000</f>
        <v>1.4174734972267053</v>
      </c>
    </row>
    <row r="19" spans="1:10" ht="12.75">
      <c r="A19" s="15" t="s">
        <v>463</v>
      </c>
      <c r="B19" s="18">
        <f>F5</f>
        <v>499.6742296511627</v>
      </c>
      <c r="C19" s="15"/>
      <c r="D19" s="24">
        <f>Parameters!B32</f>
        <v>0.92</v>
      </c>
      <c r="E19" s="39" t="s">
        <v>411</v>
      </c>
      <c r="F19" s="87">
        <f>Parameters!B36</f>
        <v>2.674166918352965</v>
      </c>
      <c r="G19" s="17"/>
      <c r="H19" s="85">
        <f>D19/$B19*1000</f>
        <v>1.8411996164826814</v>
      </c>
      <c r="I19" s="39" t="s">
        <v>411</v>
      </c>
      <c r="J19" s="82">
        <f>F19/$B19*1000</f>
        <v>5.35182076574147</v>
      </c>
    </row>
    <row r="20" spans="1:10" ht="12.75">
      <c r="A20" s="15" t="s">
        <v>464</v>
      </c>
      <c r="B20" s="18">
        <f>F6</f>
        <v>339.94230377906973</v>
      </c>
      <c r="C20" s="15"/>
      <c r="D20" s="24">
        <f>D19</f>
        <v>0.92</v>
      </c>
      <c r="E20" s="39" t="s">
        <v>411</v>
      </c>
      <c r="F20" s="87">
        <f>F19</f>
        <v>2.674166918352965</v>
      </c>
      <c r="G20" s="17"/>
      <c r="H20" s="85">
        <f>D20/$B20*1000</f>
        <v>2.706341604950447</v>
      </c>
      <c r="I20" s="39" t="s">
        <v>411</v>
      </c>
      <c r="J20" s="82">
        <f>F20/$B20*1000</f>
        <v>7.866531727957342</v>
      </c>
    </row>
    <row r="21" spans="1:10" ht="12.75">
      <c r="A21" s="15" t="s">
        <v>404</v>
      </c>
      <c r="B21" s="18">
        <f>F7</f>
        <v>3047.0588235294117</v>
      </c>
      <c r="C21" s="19"/>
      <c r="D21" s="17">
        <f>Parameters!$B$27</f>
        <v>19.5</v>
      </c>
      <c r="E21" s="88" t="s">
        <v>411</v>
      </c>
      <c r="F21" s="83">
        <f>Parameters!$B$26</f>
        <v>36.4</v>
      </c>
      <c r="G21" s="20"/>
      <c r="H21" s="85">
        <f>D21/$B21*1000</f>
        <v>6.3996138996139</v>
      </c>
      <c r="I21" s="39" t="s">
        <v>411</v>
      </c>
      <c r="J21" s="83">
        <f>F21/$B21*1000</f>
        <v>11.945945945945946</v>
      </c>
    </row>
    <row r="22" spans="1:10" ht="12.75">
      <c r="A22" s="11" t="s">
        <v>867</v>
      </c>
      <c r="B22" s="43">
        <f>F8</f>
        <v>1835.2941176470588</v>
      </c>
      <c r="C22" s="12"/>
      <c r="D22" s="42">
        <f>D21</f>
        <v>19.5</v>
      </c>
      <c r="E22" s="89" t="s">
        <v>411</v>
      </c>
      <c r="F22" s="84">
        <f>F21</f>
        <v>36.4</v>
      </c>
      <c r="G22" s="23"/>
      <c r="H22" s="86">
        <f>D22/$B22*1000</f>
        <v>10.625</v>
      </c>
      <c r="I22" s="41" t="s">
        <v>411</v>
      </c>
      <c r="J22" s="84">
        <f>F22/$B22*1000</f>
        <v>19.833333333333332</v>
      </c>
    </row>
    <row r="26" spans="1:8" ht="12.75">
      <c r="A26" s="15"/>
      <c r="B26" s="15"/>
      <c r="C26" s="15"/>
      <c r="D26" s="15"/>
      <c r="E26" s="15"/>
      <c r="F26" s="15"/>
      <c r="G26" s="15"/>
      <c r="H26" s="15"/>
    </row>
    <row r="27" spans="1:8" ht="12.75">
      <c r="A27" s="15"/>
      <c r="B27" s="15"/>
      <c r="C27" s="15"/>
      <c r="D27" s="15"/>
      <c r="E27" s="15"/>
      <c r="F27" s="15"/>
      <c r="G27" s="15"/>
      <c r="H27" s="15"/>
    </row>
    <row r="30" ht="12.75">
      <c r="B30" s="15"/>
    </row>
    <row r="33" spans="13:16" ht="12.75">
      <c r="M33" s="3"/>
      <c r="N33" s="3"/>
      <c r="O33" s="3"/>
      <c r="P33" s="3"/>
    </row>
    <row r="34" spans="7:19" ht="12.75">
      <c r="G34" s="7"/>
      <c r="S34" s="8"/>
    </row>
    <row r="35" ht="12.75">
      <c r="S35" s="2"/>
    </row>
    <row r="36" spans="8:9" ht="12.75">
      <c r="H36" s="7"/>
      <c r="I36" s="7"/>
    </row>
    <row r="39" ht="12.75">
      <c r="G39" s="2"/>
    </row>
    <row r="40" ht="12.75">
      <c r="G40" s="2"/>
    </row>
  </sheetData>
  <mergeCells count="8">
    <mergeCell ref="H13:J13"/>
    <mergeCell ref="D13:F13"/>
    <mergeCell ref="D17:F17"/>
    <mergeCell ref="H17:J17"/>
    <mergeCell ref="D15:F15"/>
    <mergeCell ref="D14:F14"/>
    <mergeCell ref="H15:J15"/>
    <mergeCell ref="H14:J14"/>
  </mergeCells>
  <printOptions/>
  <pageMargins left="0.75" right="0.75" top="1" bottom="1" header="0.5" footer="0.5"/>
  <pageSetup horizontalDpi="1200" verticalDpi="1200" orientation="portrait" r:id="rId3"/>
  <legacyDrawing r:id="rId2"/>
</worksheet>
</file>

<file path=xl/worksheets/sheet5.xml><?xml version="1.0" encoding="utf-8"?>
<worksheet xmlns="http://schemas.openxmlformats.org/spreadsheetml/2006/main" xmlns:r="http://schemas.openxmlformats.org/officeDocument/2006/relationships">
  <sheetPr codeName="Sheet3"/>
  <dimension ref="A1:R43"/>
  <sheetViews>
    <sheetView tabSelected="1" workbookViewId="0" topLeftCell="A1">
      <selection activeCell="J15" sqref="J15"/>
    </sheetView>
  </sheetViews>
  <sheetFormatPr defaultColWidth="9.140625" defaultRowHeight="12.75"/>
  <cols>
    <col min="1" max="1" width="35.7109375" style="0" customWidth="1"/>
    <col min="2" max="2" width="11.8515625" style="0" customWidth="1"/>
    <col min="3" max="3" width="1.7109375" style="0" customWidth="1"/>
    <col min="4" max="4" width="11.57421875" style="0" customWidth="1"/>
    <col min="5" max="5" width="1.421875" style="0" customWidth="1"/>
    <col min="6" max="6" width="12.00390625" style="0" customWidth="1"/>
    <col min="7" max="7" width="1.7109375" style="0" customWidth="1"/>
    <col min="8" max="8" width="10.7109375" style="0" customWidth="1"/>
    <col min="9" max="9" width="1.421875" style="0" customWidth="1"/>
    <col min="10" max="10" width="7.140625" style="0" customWidth="1"/>
    <col min="11" max="11" width="2.00390625" style="0" bestFit="1" customWidth="1"/>
    <col min="12" max="12" width="11.28125" style="0" customWidth="1"/>
    <col min="13" max="13" width="1.57421875" style="0" customWidth="1"/>
    <col min="14" max="14" width="8.421875" style="0" customWidth="1"/>
    <col min="15" max="15" width="8.421875" style="0" bestFit="1" customWidth="1"/>
    <col min="16" max="16" width="3.00390625" style="0" customWidth="1"/>
    <col min="17" max="17" width="7.00390625" style="0" customWidth="1"/>
  </cols>
  <sheetData>
    <row r="1" spans="1:4" ht="12.75">
      <c r="A1" s="10" t="s">
        <v>410</v>
      </c>
      <c r="B1" s="59">
        <v>1.5</v>
      </c>
      <c r="D1" t="s">
        <v>388</v>
      </c>
    </row>
    <row r="3" ht="12.75">
      <c r="A3" s="10" t="s">
        <v>475</v>
      </c>
    </row>
    <row r="4" spans="1:6" ht="41.25">
      <c r="A4" s="53"/>
      <c r="B4" s="52" t="s">
        <v>474</v>
      </c>
      <c r="C4" s="13"/>
      <c r="D4" s="52" t="s">
        <v>408</v>
      </c>
      <c r="E4" s="53"/>
      <c r="F4" s="52" t="s">
        <v>477</v>
      </c>
    </row>
    <row r="5" spans="1:6" ht="14.25" customHeight="1">
      <c r="A5" s="94" t="s">
        <v>1200</v>
      </c>
      <c r="B5">
        <v>12</v>
      </c>
      <c r="D5" s="5">
        <f>distance/mileage</f>
        <v>0.125</v>
      </c>
      <c r="E5" s="36"/>
      <c r="F5" s="6">
        <f>D5*Parameters!$B$14</f>
        <v>1.4328947368421052</v>
      </c>
    </row>
    <row r="6" spans="1:6" ht="12.75">
      <c r="A6" s="33" t="s">
        <v>473</v>
      </c>
      <c r="B6">
        <f>Parameters!B5</f>
        <v>17.1</v>
      </c>
      <c r="D6" s="5">
        <f>distance/mileage</f>
        <v>0.08771929824561403</v>
      </c>
      <c r="E6" s="6"/>
      <c r="F6" s="6">
        <f>D6*Parameters!$B$14</f>
        <v>1.005540166204986</v>
      </c>
    </row>
    <row r="7" spans="1:6" ht="12.75">
      <c r="A7" s="47" t="s">
        <v>89</v>
      </c>
      <c r="B7" s="11">
        <v>30.3</v>
      </c>
      <c r="D7" s="62">
        <f>distance/mileage</f>
        <v>0.0495049504950495</v>
      </c>
      <c r="E7" s="25"/>
      <c r="F7" s="25">
        <f>D7*Parameters!$B$14</f>
        <v>0.5674830640958832</v>
      </c>
    </row>
    <row r="8" ht="12.75">
      <c r="C8" s="38"/>
    </row>
    <row r="10" spans="1:12" ht="12.75">
      <c r="A10" s="51" t="s">
        <v>476</v>
      </c>
      <c r="B10" s="11"/>
      <c r="C10" s="11"/>
      <c r="D10" s="11"/>
      <c r="E10" s="11"/>
      <c r="F10" s="11"/>
      <c r="G10" s="11"/>
      <c r="H10" s="11"/>
      <c r="I10" s="11"/>
      <c r="J10" s="11"/>
      <c r="K10" s="11"/>
      <c r="L10" s="11"/>
    </row>
    <row r="11" spans="1:18" ht="51" customHeight="1">
      <c r="A11" s="37"/>
      <c r="B11" s="111" t="s">
        <v>865</v>
      </c>
      <c r="C11" s="111"/>
      <c r="D11" s="111"/>
      <c r="E11" s="13"/>
      <c r="F11" s="111" t="s">
        <v>409</v>
      </c>
      <c r="G11" s="111"/>
      <c r="H11" s="111"/>
      <c r="I11" s="13"/>
      <c r="J11" s="111" t="s">
        <v>457</v>
      </c>
      <c r="K11" s="111"/>
      <c r="L11" s="111"/>
      <c r="M11" s="38"/>
      <c r="N11" s="52" t="s">
        <v>508</v>
      </c>
      <c r="O11" s="111" t="s">
        <v>509</v>
      </c>
      <c r="P11" s="111"/>
      <c r="Q11" s="111"/>
      <c r="R11" s="97" t="s">
        <v>507</v>
      </c>
    </row>
    <row r="12" spans="1:18" ht="12.75">
      <c r="A12" t="s">
        <v>443</v>
      </c>
      <c r="B12" s="15">
        <v>3</v>
      </c>
      <c r="F12">
        <v>10</v>
      </c>
      <c r="J12">
        <v>20</v>
      </c>
      <c r="N12" s="15"/>
      <c r="O12" s="15"/>
      <c r="P12" s="15"/>
      <c r="Q12" s="15"/>
      <c r="R12" s="15"/>
    </row>
    <row r="13" spans="1:18" ht="12.75">
      <c r="A13" t="s">
        <v>513</v>
      </c>
      <c r="B13">
        <f>distance/B12</f>
        <v>0.5</v>
      </c>
      <c r="D13" t="str">
        <f>"("&amp;TEXT(B13*60,"##")&amp;" min)"</f>
        <v>(30 min)</v>
      </c>
      <c r="F13">
        <f>distance/F12</f>
        <v>0.15</v>
      </c>
      <c r="H13" t="str">
        <f>"("&amp;TEXT(F13*60,"##")&amp;" min)"</f>
        <v>(9 min)</v>
      </c>
      <c r="J13">
        <f>distance/J12</f>
        <v>0.075</v>
      </c>
      <c r="L13" t="str">
        <f>"("&amp;TEXT(J13*60,"##")&amp;" min)"</f>
        <v>(5 min)</v>
      </c>
      <c r="N13" s="15"/>
      <c r="O13" s="15"/>
      <c r="P13" s="15"/>
      <c r="Q13" s="15"/>
      <c r="R13" s="15"/>
    </row>
    <row r="14" spans="14:18" ht="12.75">
      <c r="N14" s="15"/>
      <c r="O14" s="15"/>
      <c r="P14" s="15"/>
      <c r="Q14" s="15"/>
      <c r="R14" s="15"/>
    </row>
    <row r="15" spans="1:18" ht="12.75">
      <c r="A15" t="s">
        <v>478</v>
      </c>
      <c r="B15" s="9">
        <f>Parameters!B19</f>
        <v>246.27029511463428</v>
      </c>
      <c r="F15" s="3">
        <f>Parameters!B20</f>
        <v>447.7641729356987</v>
      </c>
      <c r="G15" s="55"/>
      <c r="H15" s="55"/>
      <c r="J15" s="3">
        <f>Parameters!B21</f>
        <v>149.25472431189957</v>
      </c>
      <c r="K15" s="55"/>
      <c r="L15" s="55"/>
      <c r="N15" s="55"/>
      <c r="O15" s="55"/>
      <c r="P15" s="55"/>
      <c r="Q15" s="15"/>
      <c r="R15" s="15"/>
    </row>
    <row r="16" spans="1:18" ht="12.75">
      <c r="A16" t="s">
        <v>479</v>
      </c>
      <c r="B16" s="42">
        <v>0</v>
      </c>
      <c r="F16" s="42">
        <v>0</v>
      </c>
      <c r="G16" s="55"/>
      <c r="H16" s="55"/>
      <c r="J16" s="42">
        <v>0</v>
      </c>
      <c r="K16" s="55"/>
      <c r="L16" s="55"/>
      <c r="N16" s="55"/>
      <c r="O16" s="55"/>
      <c r="P16" s="55"/>
      <c r="Q16" s="15"/>
      <c r="R16" s="15"/>
    </row>
    <row r="17" spans="1:18" ht="25.5">
      <c r="A17" s="33" t="s">
        <v>63</v>
      </c>
      <c r="B17" s="75">
        <f>B15+B16</f>
        <v>246.27029511463428</v>
      </c>
      <c r="C17" s="76"/>
      <c r="D17" s="76"/>
      <c r="E17" s="76"/>
      <c r="F17" s="75">
        <f>F15+F16</f>
        <v>447.7641729356987</v>
      </c>
      <c r="G17" s="77"/>
      <c r="H17" s="77"/>
      <c r="I17" s="76"/>
      <c r="J17" s="75">
        <f>J15+J16</f>
        <v>149.25472431189957</v>
      </c>
      <c r="K17" s="55"/>
      <c r="L17" s="55"/>
      <c r="N17" s="55"/>
      <c r="O17" s="55"/>
      <c r="P17" s="55"/>
      <c r="Q17" s="15"/>
      <c r="R17" s="15"/>
    </row>
    <row r="18" spans="1:18" ht="12.75">
      <c r="A18" s="11" t="s">
        <v>64</v>
      </c>
      <c r="B18" s="42">
        <f>B13*B17</f>
        <v>123.13514755731714</v>
      </c>
      <c r="C18" s="11"/>
      <c r="D18" s="11"/>
      <c r="E18" s="11"/>
      <c r="F18" s="42">
        <f>F13*F17</f>
        <v>67.1646259403548</v>
      </c>
      <c r="G18" s="11"/>
      <c r="H18" s="11"/>
      <c r="I18" s="11"/>
      <c r="J18" s="72">
        <f>J13*J17</f>
        <v>11.194104323392468</v>
      </c>
      <c r="K18" s="11"/>
      <c r="L18" s="11"/>
      <c r="M18" s="11"/>
      <c r="N18" s="15"/>
      <c r="O18" s="15"/>
      <c r="P18" s="15"/>
      <c r="Q18" s="15"/>
      <c r="R18" s="15"/>
    </row>
    <row r="20" ht="14.25">
      <c r="A20" s="10" t="s">
        <v>459</v>
      </c>
    </row>
    <row r="21" spans="1:18" ht="25.5">
      <c r="A21" s="33" t="s">
        <v>458</v>
      </c>
      <c r="B21" t="s">
        <v>62</v>
      </c>
      <c r="N21" t="s">
        <v>514</v>
      </c>
      <c r="O21" s="15"/>
      <c r="P21" s="15"/>
      <c r="Q21" s="15"/>
      <c r="R21" s="15"/>
    </row>
    <row r="22" spans="1:18" ht="12.75">
      <c r="A22" s="44" t="s">
        <v>444</v>
      </c>
      <c r="B22" s="3">
        <f>B$18*'Food Tables'!H18</f>
        <v>6.510695139336682</v>
      </c>
      <c r="C22" t="s">
        <v>411</v>
      </c>
      <c r="D22" s="78">
        <f>B$18*'Food Tables'!J18</f>
        <v>174.54080823959674</v>
      </c>
      <c r="F22" s="3">
        <f>F$18*'Food Tables'!H18</f>
        <v>3.551288257820008</v>
      </c>
      <c r="G22" t="s">
        <v>411</v>
      </c>
      <c r="H22" s="78">
        <f>F$18*'Food Tables'!J18</f>
        <v>95.20407722159821</v>
      </c>
      <c r="J22" s="1">
        <f>J$18*'Food Tables'!H18</f>
        <v>0.5918813763033347</v>
      </c>
      <c r="K22" t="s">
        <v>411</v>
      </c>
      <c r="L22" s="79">
        <f>J$18*'Food Tables'!J18</f>
        <v>15.867346203599704</v>
      </c>
      <c r="N22" s="93">
        <f aca="true" t="shared" si="0" ref="N22:N28">J22+$F$7*1000</f>
        <v>568.0749454721866</v>
      </c>
      <c r="O22" s="98">
        <f>J22+$F$6*1000</f>
        <v>1006.1320475812895</v>
      </c>
      <c r="P22" s="99" t="s">
        <v>411</v>
      </c>
      <c r="Q22" s="98">
        <f>$F$6*1000+L22</f>
        <v>1021.4075124085858</v>
      </c>
      <c r="R22" s="18">
        <f aca="true" t="shared" si="1" ref="R22:R28">$F$5*1000+J22</f>
        <v>1433.4866182184085</v>
      </c>
    </row>
    <row r="23" spans="1:18" ht="12.75">
      <c r="A23" s="44" t="s">
        <v>407</v>
      </c>
      <c r="B23" s="110">
        <f>$B$18*'Food Tables'!H14</f>
        <v>47.979044111778855</v>
      </c>
      <c r="C23" s="110"/>
      <c r="D23" s="110"/>
      <c r="F23" s="110">
        <f>F$18*'Food Tables'!H14</f>
        <v>26.17038769733392</v>
      </c>
      <c r="G23" s="110"/>
      <c r="H23" s="110"/>
      <c r="J23" s="110">
        <f>J$18*'Food Tables'!H14</f>
        <v>4.361731282888987</v>
      </c>
      <c r="K23" s="110"/>
      <c r="L23" s="110"/>
      <c r="N23" s="93">
        <f t="shared" si="0"/>
        <v>571.8447953787722</v>
      </c>
      <c r="O23" s="98">
        <f>J23+$F$6*1000</f>
        <v>1009.9018974878751</v>
      </c>
      <c r="P23" s="99" t="s">
        <v>411</v>
      </c>
      <c r="Q23" s="98"/>
      <c r="R23" s="18">
        <f t="shared" si="1"/>
        <v>1437.2564681249942</v>
      </c>
    </row>
    <row r="24" spans="1:18" ht="12.75">
      <c r="A24" s="44" t="s">
        <v>406</v>
      </c>
      <c r="B24" s="110">
        <f>$B$18*'Food Tables'!H15</f>
        <v>234.00745274361068</v>
      </c>
      <c r="C24" s="110"/>
      <c r="D24" s="110"/>
      <c r="F24" s="110">
        <f>F$18*'Food Tables'!H15</f>
        <v>127.64042876924218</v>
      </c>
      <c r="G24" s="110"/>
      <c r="H24" s="110"/>
      <c r="J24" s="110">
        <f>J$18*'Food Tables'!H15</f>
        <v>21.273404794873702</v>
      </c>
      <c r="K24" s="110"/>
      <c r="L24" s="110"/>
      <c r="N24" s="93">
        <f t="shared" si="0"/>
        <v>588.756468890757</v>
      </c>
      <c r="O24" s="98"/>
      <c r="P24" s="99" t="s">
        <v>411</v>
      </c>
      <c r="Q24" s="98">
        <f>$F$6*1000+J24</f>
        <v>1026.8135709998598</v>
      </c>
      <c r="R24" s="18">
        <f t="shared" si="1"/>
        <v>1454.1681416369788</v>
      </c>
    </row>
    <row r="25" spans="1:18" ht="12.75">
      <c r="A25" s="44" t="s">
        <v>390</v>
      </c>
      <c r="B25" s="18">
        <f>$B$18*'Food Tables'!H19</f>
        <v>226.7163864580707</v>
      </c>
      <c r="C25" s="15" t="s">
        <v>411</v>
      </c>
      <c r="D25" s="91">
        <f>$B$18*'Food Tables'!J19</f>
        <v>658.99723968989</v>
      </c>
      <c r="F25" s="17">
        <f>F$18*'Food Tables'!H19</f>
        <v>123.663483522584</v>
      </c>
      <c r="G25" s="15" t="s">
        <v>411</v>
      </c>
      <c r="H25" s="91">
        <f>F$18*'Food Tables'!J19</f>
        <v>359.45303983084904</v>
      </c>
      <c r="J25" s="3">
        <f>J$18*'Food Tables'!H19</f>
        <v>20.61058058709734</v>
      </c>
      <c r="K25" s="3" t="s">
        <v>411</v>
      </c>
      <c r="L25" s="79">
        <f>J$18*'Food Tables'!J19</f>
        <v>59.90883997180818</v>
      </c>
      <c r="N25" s="93">
        <f t="shared" si="0"/>
        <v>588.0936446829807</v>
      </c>
      <c r="O25" s="98">
        <f>J25+$F$6*1000</f>
        <v>1026.1507467920835</v>
      </c>
      <c r="P25" s="99" t="s">
        <v>411</v>
      </c>
      <c r="Q25" s="98">
        <f>$F$6*1000+L25</f>
        <v>1065.4490061767942</v>
      </c>
      <c r="R25" s="18">
        <f t="shared" si="1"/>
        <v>1453.5053174292025</v>
      </c>
    </row>
    <row r="26" spans="1:18" ht="12.75">
      <c r="A26" s="45" t="s">
        <v>391</v>
      </c>
      <c r="B26" s="18">
        <f>$B$18*'Food Tables'!H20</f>
        <v>333.2457728660798</v>
      </c>
      <c r="C26" s="15" t="s">
        <v>411</v>
      </c>
      <c r="D26" s="91">
        <f>$B$18*'Food Tables'!J20</f>
        <v>968.6465450863442</v>
      </c>
      <c r="F26" s="17">
        <f>F$18*'Food Tables'!H20</f>
        <v>181.77042156331623</v>
      </c>
      <c r="G26" s="15" t="s">
        <v>411</v>
      </c>
      <c r="H26" s="91">
        <f>F$18*'Food Tables'!J20</f>
        <v>528.3526609561877</v>
      </c>
      <c r="J26" s="3">
        <f>J$18*'Food Tables'!H20</f>
        <v>30.29507026055271</v>
      </c>
      <c r="K26" s="1" t="s">
        <v>411</v>
      </c>
      <c r="L26" s="79">
        <f>J$18*'Food Tables'!J20</f>
        <v>88.0587768260313</v>
      </c>
      <c r="N26" s="93">
        <f t="shared" si="0"/>
        <v>597.778134356436</v>
      </c>
      <c r="O26" s="98">
        <f>J26+$F$6*1000</f>
        <v>1035.8352364655389</v>
      </c>
      <c r="P26" s="99" t="s">
        <v>411</v>
      </c>
      <c r="Q26" s="98">
        <f>$F$6*1000+L26</f>
        <v>1093.5989430310174</v>
      </c>
      <c r="R26" s="18">
        <f t="shared" si="1"/>
        <v>1463.1898071026578</v>
      </c>
    </row>
    <row r="27" spans="1:18" ht="12.75">
      <c r="A27" s="44" t="s">
        <v>389</v>
      </c>
      <c r="B27" s="18">
        <f>$B$18*'Food Tables'!H21</f>
        <v>788.0174018388153</v>
      </c>
      <c r="C27" s="15" t="s">
        <v>411</v>
      </c>
      <c r="D27" s="91">
        <f>$B$18*'Food Tables'!J21</f>
        <v>1470.9658167657885</v>
      </c>
      <c r="E27" s="15"/>
      <c r="F27" s="17">
        <f>F$18*'Food Tables'!H21</f>
        <v>429.82767373026286</v>
      </c>
      <c r="G27" s="15" t="s">
        <v>411</v>
      </c>
      <c r="H27" s="91">
        <f>F$18*'Food Tables'!J21</f>
        <v>802.3449909631572</v>
      </c>
      <c r="I27" s="15"/>
      <c r="J27" s="3">
        <f>J$18*'Food Tables'!H21</f>
        <v>71.63794562171049</v>
      </c>
      <c r="K27" t="s">
        <v>411</v>
      </c>
      <c r="L27" s="79">
        <f>J$18*'Food Tables'!J21</f>
        <v>133.72416516052624</v>
      </c>
      <c r="N27" s="93">
        <f t="shared" si="0"/>
        <v>639.1210097175938</v>
      </c>
      <c r="O27" s="98">
        <f>J27+$F$6*1000</f>
        <v>1077.1781118266965</v>
      </c>
      <c r="P27" s="99" t="s">
        <v>411</v>
      </c>
      <c r="Q27" s="98">
        <f>$F$6*1000+L27</f>
        <v>1139.2643313655124</v>
      </c>
      <c r="R27" s="18">
        <f t="shared" si="1"/>
        <v>1504.5326824638157</v>
      </c>
    </row>
    <row r="28" spans="1:18" ht="12.75">
      <c r="A28" s="44" t="s">
        <v>867</v>
      </c>
      <c r="B28" s="43">
        <f>$B$18*'Food Tables'!H22</f>
        <v>1308.3109427964946</v>
      </c>
      <c r="C28" s="11" t="s">
        <v>411</v>
      </c>
      <c r="D28" s="95">
        <f>$B$18*'Food Tables'!J22</f>
        <v>2442.1804265534565</v>
      </c>
      <c r="E28" s="11"/>
      <c r="F28" s="42">
        <f>F$18*'Food Tables'!H22</f>
        <v>713.6241506162697</v>
      </c>
      <c r="G28" s="11" t="s">
        <v>411</v>
      </c>
      <c r="H28" s="95">
        <f>F$18*'Food Tables'!J22</f>
        <v>1332.0984144837034</v>
      </c>
      <c r="I28" s="11"/>
      <c r="J28" s="42">
        <f>J$18*'Food Tables'!H22</f>
        <v>118.93735843604497</v>
      </c>
      <c r="K28" s="11" t="s">
        <v>411</v>
      </c>
      <c r="L28" s="80">
        <f>J$18*'Food Tables'!J22</f>
        <v>222.0164024139506</v>
      </c>
      <c r="N28" s="102">
        <f t="shared" si="0"/>
        <v>686.4204225319282</v>
      </c>
      <c r="O28" s="103">
        <f>J28+$F$6*1000</f>
        <v>1124.477524641031</v>
      </c>
      <c r="P28" s="100" t="s">
        <v>411</v>
      </c>
      <c r="Q28" s="103">
        <f>$F$6*1000+L28</f>
        <v>1227.5565686189368</v>
      </c>
      <c r="R28" s="43">
        <f t="shared" si="1"/>
        <v>1551.83209527815</v>
      </c>
    </row>
    <row r="29" spans="1:18" ht="12.75">
      <c r="A29" s="38"/>
      <c r="C29" s="15"/>
      <c r="G29" s="15"/>
      <c r="O29" s="101"/>
      <c r="P29" s="104"/>
      <c r="Q29" s="101"/>
      <c r="R29" s="15"/>
    </row>
    <row r="30" spans="15:18" ht="12.75">
      <c r="O30" s="15"/>
      <c r="P30" s="15"/>
      <c r="Q30" s="15"/>
      <c r="R30" s="15"/>
    </row>
    <row r="31" ht="12.75">
      <c r="B31" s="92" t="s">
        <v>370</v>
      </c>
    </row>
    <row r="32" spans="1:2" ht="12.75">
      <c r="A32" s="92" t="s">
        <v>371</v>
      </c>
      <c r="B32" s="8">
        <f>D28/Q28</f>
        <v>1.9894646723295473</v>
      </c>
    </row>
    <row r="33" spans="1:2" ht="12.75">
      <c r="A33" s="92" t="s">
        <v>372</v>
      </c>
      <c r="B33" s="8">
        <f>B28/O28</f>
        <v>1.163483408184747</v>
      </c>
    </row>
    <row r="34" spans="1:2" ht="12.75">
      <c r="A34" s="92" t="s">
        <v>373</v>
      </c>
      <c r="B34" s="8">
        <f>D27/Q27</f>
        <v>1.291154103808992</v>
      </c>
    </row>
    <row r="35" spans="1:2" ht="12.75">
      <c r="A35" s="92" t="s">
        <v>377</v>
      </c>
      <c r="B35" s="8">
        <f>D25/Q25</f>
        <v>0.6185159832797665</v>
      </c>
    </row>
    <row r="36" spans="1:2" ht="12.75">
      <c r="A36" s="92" t="s">
        <v>378</v>
      </c>
      <c r="B36" s="8">
        <f>D26/Q26</f>
        <v>0.885742027512979</v>
      </c>
    </row>
    <row r="37" spans="1:2" ht="12.75">
      <c r="A37" s="92" t="s">
        <v>379</v>
      </c>
      <c r="B37" s="8">
        <f>B26/O26</f>
        <v>0.3217169691998275</v>
      </c>
    </row>
    <row r="38" spans="1:2" ht="12.75">
      <c r="A38" s="92" t="s">
        <v>380</v>
      </c>
      <c r="B38" s="8">
        <f>B24/Q24</f>
        <v>0.22789672765597158</v>
      </c>
    </row>
    <row r="39" spans="1:2" ht="12.75">
      <c r="A39" s="92" t="s">
        <v>381</v>
      </c>
      <c r="B39" s="8">
        <f>B23/O23</f>
        <v>0.04750861864021291</v>
      </c>
    </row>
    <row r="40" spans="1:2" ht="12.75">
      <c r="A40" s="92"/>
      <c r="B40" s="6"/>
    </row>
    <row r="41" spans="1:4" ht="15.75">
      <c r="A41" s="92" t="s">
        <v>384</v>
      </c>
      <c r="B41" s="9">
        <f>Q28+(0.9*25/60*Parameters!B22*'Food Tables'!J22)</f>
        <v>1782.5975746538134</v>
      </c>
      <c r="D41" t="s">
        <v>1201</v>
      </c>
    </row>
    <row r="42" spans="1:4" ht="15.75">
      <c r="A42" s="92" t="s">
        <v>385</v>
      </c>
      <c r="B42" s="9">
        <f>O28+(25/60*Parameters!B22*'Food Tables'!H22)</f>
        <v>1454.859075852267</v>
      </c>
      <c r="D42" t="s">
        <v>1201</v>
      </c>
    </row>
    <row r="43" ht="15.75">
      <c r="A43" s="4"/>
    </row>
  </sheetData>
  <sheetProtection password="C797" sheet="1" objects="1" scenarios="1"/>
  <mergeCells count="10">
    <mergeCell ref="O11:Q11"/>
    <mergeCell ref="J11:L11"/>
    <mergeCell ref="F11:H11"/>
    <mergeCell ref="B11:D11"/>
    <mergeCell ref="J23:L23"/>
    <mergeCell ref="J24:L24"/>
    <mergeCell ref="B23:D23"/>
    <mergeCell ref="B24:D24"/>
    <mergeCell ref="F23:H23"/>
    <mergeCell ref="F24:H24"/>
  </mergeCells>
  <printOptions/>
  <pageMargins left="0.75" right="0.75" top="1" bottom="0.57" header="0.5" footer="0.5"/>
  <pageSetup horizontalDpi="1200" verticalDpi="12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Pacific Institute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Matthew Heberger</dc:creator>
  <cp:keywords/>
  <dc:description/>
  <cp:lastModifiedBy>Courtney Smith</cp:lastModifiedBy>
  <cp:lastPrinted>2008-04-28T22:34:10Z</cp:lastPrinted>
  <dcterms:created xsi:type="dcterms:W3CDTF">2008-03-20T20:28:40Z</dcterms:created>
  <dcterms:modified xsi:type="dcterms:W3CDTF">2008-04-28T23:02:34Z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