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19200" windowHeight="6384" tabRatio="712" activeTab="0"/>
  </bookViews>
  <sheets>
    <sheet name="Contents" sheetId="20" r:id="rId1"/>
    <sheet name="Ladders W" sheetId="1" r:id="rId2"/>
    <sheet name="Safe W" sheetId="19" r:id="rId3"/>
    <sheet name="Access W" sheetId="6" r:id="rId4"/>
    <sheet name="Afford W&amp;S" sheetId="4" r:id="rId5"/>
    <sheet name="Sufficient Water" sheetId="18" r:id="rId6"/>
    <sheet name="Ladders San" sheetId="13" r:id="rId7"/>
    <sheet name="Safe San" sheetId="11" r:id="rId8"/>
    <sheet name="Access San" sheetId="9" r:id="rId9"/>
  </sheets>
  <definedNames>
    <definedName name="_xlnm.Print_Area" localSheetId="4">'Afford W&amp;S'!$G$1:$K$5</definedName>
    <definedName name="_xlnm.Print_Area" localSheetId="6">'Ladders San'!$A$1:$E$12</definedName>
    <definedName name="_xlnm.Print_Titles" localSheetId="7">'Safe San'!$1:$1</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comments5.xml><?xml version="1.0" encoding="utf-8"?>
<comments xmlns="http://schemas.openxmlformats.org/spreadsheetml/2006/main">
  <authors>
    <author>Brendan McLaughlin</author>
  </authors>
  <commentList>
    <comment ref="A7" authorId="0">
      <text>
        <r>
          <rPr>
            <b/>
            <sz val="9"/>
            <rFont val="Tahoma"/>
            <family val="2"/>
          </rPr>
          <t>Brendan McLaughlin:</t>
        </r>
        <r>
          <rPr>
            <sz val="9"/>
            <rFont val="Tahoma"/>
            <family val="2"/>
          </rPr>
          <t xml:space="preserve">
changed an "and" to "plus", and added two commas.</t>
        </r>
      </text>
    </comment>
  </commentList>
</comments>
</file>

<file path=xl/comments6.xml><?xml version="1.0" encoding="utf-8"?>
<comments xmlns="http://schemas.openxmlformats.org/spreadsheetml/2006/main">
  <authors>
    <author>Brendan McLaughlin</author>
    <author>Sarah Diringer</author>
  </authors>
  <commentList>
    <comment ref="M10" authorId="0">
      <text>
        <r>
          <rPr>
            <b/>
            <sz val="9"/>
            <rFont val="Tahoma"/>
            <family val="2"/>
          </rPr>
          <t>Brendan McLaughlin:</t>
        </r>
        <r>
          <rPr>
            <sz val="9"/>
            <rFont val="Tahoma"/>
            <family val="2"/>
          </rPr>
          <t xml:space="preserve">
I'm not sure about the asterisks here. Is it meant as a separator? If so, I would suggest something else. 
Added (gal). OK?</t>
        </r>
      </text>
    </comment>
    <comment ref="N10" authorId="0">
      <text>
        <r>
          <rPr>
            <b/>
            <sz val="9"/>
            <rFont val="Tahoma"/>
            <family val="2"/>
          </rPr>
          <t>Brendan McLaughlin:</t>
        </r>
        <r>
          <rPr>
            <sz val="9"/>
            <rFont val="Tahoma"/>
            <family val="2"/>
          </rPr>
          <t xml:space="preserve">
added (gal). OK?</t>
        </r>
      </text>
    </comment>
    <comment ref="O10" authorId="0">
      <text>
        <r>
          <rPr>
            <b/>
            <sz val="9"/>
            <rFont val="Tahoma"/>
            <family val="2"/>
          </rPr>
          <t>Brendan McLaughlin:</t>
        </r>
        <r>
          <rPr>
            <sz val="9"/>
            <rFont val="Tahoma"/>
            <family val="2"/>
          </rPr>
          <t xml:space="preserve">
see comment for N11.
Spelled out North American and capitalized</t>
        </r>
      </text>
    </comment>
    <comment ref="P10" authorId="0">
      <text>
        <r>
          <rPr>
            <b/>
            <sz val="9"/>
            <rFont val="Tahoma"/>
            <family val="2"/>
          </rPr>
          <t>Brendan McLaughlin:</t>
        </r>
        <r>
          <rPr>
            <sz val="9"/>
            <rFont val="Tahoma"/>
            <family val="2"/>
          </rPr>
          <t xml:space="preserve">
capitalized and added space around asterisk</t>
        </r>
      </text>
    </comment>
    <comment ref="Q10" authorId="0">
      <text>
        <r>
          <rPr>
            <b/>
            <sz val="9"/>
            <rFont val="Tahoma"/>
            <family val="2"/>
          </rPr>
          <t>Brendan McLaughlin:</t>
        </r>
        <r>
          <rPr>
            <sz val="9"/>
            <rFont val="Tahoma"/>
            <family val="2"/>
          </rPr>
          <t xml:space="preserve">
capitalized and added space around asterisk</t>
        </r>
      </text>
    </comment>
    <comment ref="R10" authorId="0">
      <text>
        <r>
          <rPr>
            <b/>
            <sz val="9"/>
            <rFont val="Tahoma"/>
            <family val="2"/>
          </rPr>
          <t>Brendan McLaughlin:</t>
        </r>
        <r>
          <rPr>
            <sz val="9"/>
            <rFont val="Tahoma"/>
            <family val="2"/>
          </rPr>
          <t xml:space="preserve">
capitalized and added space around asterisk
Hyphenated Leading-Edge</t>
        </r>
      </text>
    </comment>
    <comment ref="S10" authorId="1">
      <text>
        <r>
          <rPr>
            <b/>
            <sz val="9"/>
            <rFont val="Tahoma"/>
            <family val="2"/>
          </rPr>
          <t>Sarah Diringer:</t>
        </r>
        <r>
          <rPr>
            <sz val="9"/>
            <rFont val="Tahoma"/>
            <family val="2"/>
          </rPr>
          <t xml:space="preserve">
Calculated values from DeOreo are about 5% different from actual water use. Recommend using the DeOreo 2011 values directly.</t>
        </r>
      </text>
    </comment>
    <comment ref="A21" authorId="0">
      <text>
        <r>
          <rPr>
            <b/>
            <sz val="9"/>
            <rFont val="Tahoma"/>
            <family val="2"/>
          </rPr>
          <t>Brendan McLaughlin:</t>
        </r>
        <r>
          <rPr>
            <sz val="9"/>
            <rFont val="Tahoma"/>
            <family val="2"/>
          </rPr>
          <t xml:space="preserve">
this is the worksheet mentioned… mistake?</t>
        </r>
      </text>
    </comment>
    <comment ref="I23" authorId="0">
      <text>
        <r>
          <rPr>
            <b/>
            <sz val="9"/>
            <rFont val="Tahoma"/>
            <family val="2"/>
          </rPr>
          <t>Brendan McLaughlin:</t>
        </r>
        <r>
          <rPr>
            <sz val="9"/>
            <rFont val="Tahoma"/>
            <family val="2"/>
          </rPr>
          <t xml:space="preserve">
spelled out CA and N Am</t>
        </r>
      </text>
    </comment>
  </commentList>
</comments>
</file>

<file path=xl/sharedStrings.xml><?xml version="1.0" encoding="utf-8"?>
<sst xmlns="http://schemas.openxmlformats.org/spreadsheetml/2006/main" count="343" uniqueCount="246">
  <si>
    <t>Affordable</t>
  </si>
  <si>
    <t>Accessible</t>
  </si>
  <si>
    <t>Category</t>
  </si>
  <si>
    <t>N/A</t>
  </si>
  <si>
    <t>Household-Level Performance Measure</t>
  </si>
  <si>
    <t>Regional-Level Performance Measure</t>
  </si>
  <si>
    <t>Context</t>
  </si>
  <si>
    <t>Permanent housing structures</t>
  </si>
  <si>
    <t>Living situations such as SROs, boat marinas, and parks for vans and trailers often offer shared access to drinking water and sanitation.</t>
  </si>
  <si>
    <t>Affordable Water</t>
  </si>
  <si>
    <t>Rationale</t>
  </si>
  <si>
    <t>Notes:</t>
  </si>
  <si>
    <t xml:space="preserve">Notes: </t>
  </si>
  <si>
    <t>Note</t>
  </si>
  <si>
    <t>Comparison to JMP</t>
  </si>
  <si>
    <t>Satisfactory</t>
  </si>
  <si>
    <t>Goal</t>
  </si>
  <si>
    <t>Service Indicator</t>
  </si>
  <si>
    <t>Facility is more than 50 meters from home, not available 24 hours a day, or use of the facility compromises personal safety or privacy.</t>
  </si>
  <si>
    <t>Unsatis- factory</t>
  </si>
  <si>
    <t>"</t>
  </si>
  <si>
    <t>Accessible Water</t>
  </si>
  <si>
    <t>Safe</t>
  </si>
  <si>
    <t>Marginal</t>
  </si>
  <si>
    <t>Accessible Sanitation</t>
  </si>
  <si>
    <t>N/A: JMP does not provide details on distance or time of availability in service ladders. Comparable to United Nations High Commission on Refugees standard for access to toilet in refugee camps.</t>
  </si>
  <si>
    <t>Goals &amp; Service Indicators for measuring progress toward adequate water in California</t>
  </si>
  <si>
    <t>Consistent with to Safely Managed Service Levels in JMP (2017).</t>
  </si>
  <si>
    <t>Consistent with California Plumbing Code requirements for residential dormitories.</t>
  </si>
  <si>
    <t>Comparable to United Nations High Commission on Refugees standard for access to toilet in refugee camps.</t>
  </si>
  <si>
    <t>Group residences for students, homeless shelters, Single Resident Occupancies, boat marinas, and parks for vans and trailers often offer shared access to drinking water and sanitation.</t>
  </si>
  <si>
    <t>Households without proper toilet facilities or connection to waste treatment.</t>
  </si>
  <si>
    <t>Consistent with JMP Basic Standard.</t>
  </si>
  <si>
    <t>Household-Level Service  Indicator</t>
  </si>
  <si>
    <t>Appropriate for measuring affordability for customers who pay a water utility bill; theoretically applicable to others, but difficult to measure for non-account holders. Implies that water should be free, or nearly so, for homeless and other seriously impoverished individuals.</t>
  </si>
  <si>
    <t>System-Level Service Indicator</t>
  </si>
  <si>
    <t>Moderate</t>
  </si>
  <si>
    <t>End use data from DeOreo et al., 2011.</t>
  </si>
  <si>
    <t xml:space="preserve">Source: </t>
  </si>
  <si>
    <t>mean household size in California, 2012-2016</t>
  </si>
  <si>
    <t>mean days per month</t>
  </si>
  <si>
    <t>gals/CCF</t>
  </si>
  <si>
    <t>N</t>
  </si>
  <si>
    <t>both</t>
  </si>
  <si>
    <t>Leaks</t>
  </si>
  <si>
    <t>Y</t>
  </si>
  <si>
    <t>Bathtub</t>
  </si>
  <si>
    <t>Dishwasher</t>
  </si>
  <si>
    <t>Clothes Washer</t>
  </si>
  <si>
    <t>Faucet</t>
  </si>
  <si>
    <t>Shower</t>
  </si>
  <si>
    <t>Toilet</t>
  </si>
  <si>
    <t>Essential?</t>
  </si>
  <si>
    <t>Potable?</t>
  </si>
  <si>
    <t xml:space="preserve">California Average Water Use in 2007 (average behavior x average flow rating) </t>
  </si>
  <si>
    <t>California Average Water Use in 2007</t>
  </si>
  <si>
    <t>USA Average Water Use in 2015 (Volume of Water Used for Average Behavior, Average Flow Rating), USA and CDN, 2016</t>
  </si>
  <si>
    <t>End Use</t>
  </si>
  <si>
    <t>Use(s)</t>
  </si>
  <si>
    <t>Table B. Water Volume by End Use</t>
  </si>
  <si>
    <t>Table A. Volume of Water for Indoor Use</t>
  </si>
  <si>
    <t>Essential Use (no leaks)</t>
  </si>
  <si>
    <t>Total (incl. leaks)</t>
  </si>
  <si>
    <t>Total Indoor Use</t>
  </si>
  <si>
    <t>EIU per capita per day (gal)</t>
  </si>
  <si>
    <t>EIU for average size household per day (gal)</t>
  </si>
  <si>
    <t>Table C. Convert Essential Indoor Use (EIU) GPCD to CCF Per Month</t>
  </si>
  <si>
    <t>EIU based on inferred California Water Use for 2018</t>
  </si>
  <si>
    <t>Minimum to sustain human life in emergencies.</t>
  </si>
  <si>
    <t>NA</t>
  </si>
  <si>
    <t>Advanced</t>
  </si>
  <si>
    <t>Water that has met public health goals for the past three years.</t>
  </si>
  <si>
    <t>A Public Health Goal (PHG) is the level of a chemical contaminant in drinking water that does not pose a significant risk to health. In some cases the PHG is more restrictive than the MCL.</t>
  </si>
  <si>
    <t>Source: DeOreo et al. (2016), Residential End Uses of Water, Version 2: Executive Report</t>
  </si>
  <si>
    <t>years</t>
  </si>
  <si>
    <t>decline</t>
  </si>
  <si>
    <t>SD</t>
  </si>
  <si>
    <t>Observed Water Use in California Cities, 2006-2008</t>
  </si>
  <si>
    <t>Federal Standards as of 2015 (same as CA Civ Code §1101)</t>
  </si>
  <si>
    <t>Table E. Device Flow Ratings - Observed and Standards</t>
  </si>
  <si>
    <t>Showerhead</t>
  </si>
  <si>
    <t>"15% decrease per-capita daily water use between 1999 and 2016 studies" - DeOreo 2016, Executive Summary, page 8</t>
  </si>
  <si>
    <t>annual decline</t>
  </si>
  <si>
    <t>inferred percent decline from 2007 to 2013</t>
  </si>
  <si>
    <t>years from 2007 (when DeOreo et al 2011 data on California was collected) to 2018</t>
  </si>
  <si>
    <t>Household served by a public water system that has delivered water consistently under the Public Health Goals or below detection limits for contaminants, whichever is higher, and has not had a violation of a SDWA Treatment Technique for three years.</t>
  </si>
  <si>
    <t>All households served by a Public Water System regulated by the State under the SDWA.</t>
  </si>
  <si>
    <t>Systems smaller than the threshold regulated by the SDWA; temporary measure for households where the tap water does not meet appropriate safety standards, is insufficient to meet basic needs, or is inaccessible (i.e. for homeless).</t>
  </si>
  <si>
    <t>Chemicals regulated by state and federal SDWA standards should be consistently below levels that pose a significant risk to health.</t>
  </si>
  <si>
    <t>A</t>
  </si>
  <si>
    <t>B</t>
  </si>
  <si>
    <t>C</t>
  </si>
  <si>
    <t>D</t>
  </si>
  <si>
    <t>E</t>
  </si>
  <si>
    <t>California Standard Flow Rating</t>
  </si>
  <si>
    <t>Leading Edge Technology Flow Rating</t>
  </si>
  <si>
    <t>Sanitation should be inexpensive enough that cost does not prevent access, nor interfere with other essential expenditures.</t>
  </si>
  <si>
    <t>Water Service Ladder Overview</t>
  </si>
  <si>
    <t>Sufficient Water Volume</t>
  </si>
  <si>
    <t>Sanitation Service Ladder Overview</t>
  </si>
  <si>
    <t>Accessible Water Service Ladder</t>
  </si>
  <si>
    <t>HH Context</t>
  </si>
  <si>
    <t>Consistent with "rule of thumb" for affordability proposed in Teodoro (2018). Calculation yields a percentage of households cost-burdened by water in a utility service area or other geographic region.</t>
  </si>
  <si>
    <t>Aligned with guidance from Gleick (1996) and UNDP (2006) on minimum volume of water sufficient for human needs, and JMP (2017) on physical proximity and time to collection.</t>
  </si>
  <si>
    <t>Note: SRO - Single Resident Occupancy, ACS - American Community Survey</t>
  </si>
  <si>
    <t>Fed std's apply</t>
  </si>
  <si>
    <t>An improved facility that hygienically separates waste from human contact.</t>
  </si>
  <si>
    <t>Meets JMP's definition of Safely Managed drinking water, yet would fail to meet legal requirements and prevailing norms on drinking water quality in California.</t>
  </si>
  <si>
    <t>Accessible Sanitation Service Ladder</t>
  </si>
  <si>
    <t>Data is available; consistent with California Plumbing Code (CCR Title 24, Part 5), and CA CC § 1941 and HSC § 17920.3, which require indoor toilets connected to a sewage disposal system.</t>
  </si>
  <si>
    <t>Consistent with JMP Safely Managed Standard. Non-flush toilets are legal in California and standards for "alternate plumbing systems" are described in regulations (CCR Title 24, Part 5, Appendix C) but generally non-flush toilets are meant to supplement, not replace, a flush indoor toilet.</t>
  </si>
  <si>
    <t>Use of unimproved facilities or open defecation.</t>
  </si>
  <si>
    <t>Consistent with JMP Unimproved and Open Defecation Standards.</t>
  </si>
  <si>
    <t>Homeless population, temporary shortages during drought emergencies.</t>
  </si>
  <si>
    <t>Severely underserved populations.</t>
  </si>
  <si>
    <t>Private, secure, well-maintained, on-site facility, possibly shared with other households, available 24 hours a day.</t>
  </si>
  <si>
    <t xml:space="preserve">Private, secure, well-maintained, in-home facility, not shared with other households, available 24 hours a day.
</t>
  </si>
  <si>
    <t>Toilets should be private, located in the home, safe to visit, and available when needed.</t>
  </si>
  <si>
    <t>Sufficient hot and cold indoor piped water reliably available 24 hours a day.</t>
  </si>
  <si>
    <t>Pit latrines without a seat, hanging latrines, bucket latrines, or open defecation.</t>
  </si>
  <si>
    <t>Safe Water</t>
  </si>
  <si>
    <t>Safe Sanitation</t>
  </si>
  <si>
    <t>Safe Water Service Ladder</t>
  </si>
  <si>
    <t>Safe Sanitation Service Ladder</t>
  </si>
  <si>
    <t>Appendix I: California Service Ladders for Measuring the Human Right to Water and Sanitation</t>
  </si>
  <si>
    <t>Affordable Water and Sanitation Service Ladder</t>
  </si>
  <si>
    <t>Household served by Public Water System that has been without an enforcement action during the last three years for state or federal drinking water standards.</t>
  </si>
  <si>
    <t>Household uses bottled water regulated by US Food and Drug Administration, or water from a Public Water System that does not have a centralized treatment facility but is treated by a Point of Entry/Use filter that meets State Water Board resolution 2016-0015, or water from well serving fewer than 15 connections that meets voluntary domestic well guidelines.</t>
  </si>
  <si>
    <t>All households served by a Public Water System regulated by the state under the SDWA.</t>
  </si>
  <si>
    <t>Consistent with California Drinking Water for Schools and emergency drought measures for delivering replacement water when tap water is insufficient or unsafe.</t>
  </si>
  <si>
    <t>Exceeds safely managed standards for quality (improved source free of fecal matter and priority contaminants).</t>
  </si>
  <si>
    <t>Comparable to safely managed standards for quality.</t>
  </si>
  <si>
    <t>More than 33% of households do not meet the Satisfactory standard for affordability, disregarding low-income bill discount programs. For those spending more, a low-income bill discount program is available.</t>
  </si>
  <si>
    <t>More than 40% of households do not meet the Satisfactory standard for affordability, disregarding low-income bill discount programs. For those spending more, a low-income bill discount program is available.</t>
  </si>
  <si>
    <t>More than 50% of households do not meet the Satisfactory standard for affordability, disregarding low-income bill discount programs.</t>
  </si>
  <si>
    <t>Systems where close to or more than half of residential customers require a bill discount to afford basic water needs will likely require system-level reforms or outside financial assistance to ensure affordable water for their customers.</t>
  </si>
  <si>
    <t>JMP 2017 does not include affordability in service ladders.</t>
  </si>
  <si>
    <t>Sufficient hot and cold water from an improved source available on premises (indoors or outside) and reliably available 24 hours a day; bottled or delivered water acceptable in some circumstances.</t>
  </si>
  <si>
    <t>Water has met state and federal SDWA standards for Public Water Systems for the past three years.</t>
  </si>
  <si>
    <t>Water has met state and federal SDWA standards for Public Water Systems for the vast majority of time in the past three years.</t>
  </si>
  <si>
    <t>Any one of the characteristics of Marginal access to water is not met.</t>
  </si>
  <si>
    <t>Dwellings in California are required to be provide hot and cold running water under CA Civil Code §1941 and HSC §17920.3. Derivation of 42 figure given in Sufficient Water Worksheet.</t>
  </si>
  <si>
    <t>Higher standard than Safely Managed.</t>
  </si>
  <si>
    <t>More or less comparable to Safely Managed (source that is located on premises, available when needed).</t>
  </si>
  <si>
    <t>More or less comparable to Basic access (collection time does not exceed 30 minutes round-trip including waiting time).</t>
  </si>
  <si>
    <t>More or less comparable to Limited access (collection time exceeds 30 minutes round-trip including waiting time).</t>
  </si>
  <si>
    <t>Contents of Sufficient Water Worksheet</t>
  </si>
  <si>
    <t>Table D. Average Annual Decline in Per-Capita Water Use</t>
  </si>
  <si>
    <t>Observed Water Use in North American Cities, 2016</t>
  </si>
  <si>
    <t>Source: Residential End Uses of Water in California for 2007 from DeOreo et al., 2011.</t>
  </si>
  <si>
    <t>Average Household Size from US Census Bureau QuickFacts for California (U.S. Census 2018).</t>
  </si>
  <si>
    <t>Average Observed North America 2016</t>
  </si>
  <si>
    <t>Average Observed California 2011</t>
  </si>
  <si>
    <t>California Standards as of 2018</t>
  </si>
  <si>
    <t>WaterSense &amp; Energy Star Minimum Criteria</t>
  </si>
  <si>
    <t>Leading-Edge Tech as of 2017</t>
  </si>
  <si>
    <t>North American Average Behavior * Average Flow Rating (gal)</t>
  </si>
  <si>
    <t>California Standard Water Use (CA Average Behavior * CA 2018 Standards Flow Rating) (gal)</t>
  </si>
  <si>
    <t>Leading Edge Technology Water Use (CA Average Behavior * CA Leading Edge Flow Rating) (gal)</t>
  </si>
  <si>
    <t>California Average Behavior * Federal Standard Flow Rating (gal)</t>
  </si>
  <si>
    <t>North American Average Behavior * California Standards 2018 (gal)</t>
  </si>
  <si>
    <t>North American Average Behavior * Leading-Edge Tech as of 2017 (gal)</t>
  </si>
  <si>
    <t>Source: California average water use and flow ratings from DeOreo et al., 2011. Data for DeOreo 2011 was collected in 2007. North American average behavior from DeOreo et al., 2016.</t>
  </si>
  <si>
    <t>The data published in Mayer et al. 1999 was mostly collected between 1996-1998. Data collected in DeOreo et al. 2016 for nine main study sites collected 2012-2013.</t>
  </si>
  <si>
    <t>Assume maximum passage of years to generate a conservative estimate of annual decrease in per capita indoor water use, 1996 to 2013, is a difference of 17 years.</t>
  </si>
  <si>
    <t>California Service Ladders for measuring progress toward adequate sanitation facilities</t>
  </si>
  <si>
    <t>Flush toilet connected to a system that hygienically separates waste from human contact, where waste is safely disposed of on-site, or transported and treated off-site.</t>
  </si>
  <si>
    <t>An improved facility that hygienically separates waste from human contact, where waste is safely disposed of on-site, or transported and treated off-site.</t>
  </si>
  <si>
    <t>Permanent housing structures with private toilets and standalone shared toilets.</t>
  </si>
  <si>
    <t>Comparable or somewhat better than Safely Managed, which includes facilities other than flush toilets such as latrines.</t>
  </si>
  <si>
    <t>Comparable to Limited: Use of improved facilities shared between two or more households.</t>
  </si>
  <si>
    <t>Comparable to Unimproved and Open Defecation.</t>
  </si>
  <si>
    <t>Comparable to Safely Managed: Use of improved facilities that are not shared with other households and where excreta are safely disposed of in situ or transported and treated off-site.</t>
  </si>
  <si>
    <t>System-Level Performance Measure</t>
  </si>
  <si>
    <t>Household has 24-hour access to a functioning toilet not shared with other households.</t>
  </si>
  <si>
    <t>Household has 24-hour access to a functioning toilet either in the structure (not necessarily in their unit for multi-unit buildings) or on the property, with at least one toilet per 10 male residents plus one toilet per 8 female residents.</t>
  </si>
  <si>
    <t>Household has 24-hour access to a functioning toilet shared with no more than 20 people, within 50 meters of their usual place of residence.</t>
  </si>
  <si>
    <t>Any one of the characteristics of Marginal access to sanitation is not met.</t>
  </si>
  <si>
    <t>Permanent housing structures with private toilets, and stand-alone shared toilets.</t>
  </si>
  <si>
    <t>Consistent with California Plumbing Code requirements for one-and two-family dwellings, and California Civil Code §1941 and Health and Safety Code §17920.3 which require indoor toilets connected to a sewage disposal system.</t>
  </si>
  <si>
    <t>Comparable to JMP Unimproved and Open Defecation.</t>
  </si>
  <si>
    <t>More than 99.9% of regional population respond "yes" to having an indoor flush toilet on the American Community Survey, and 24-hour toilets are available within 50 meters for homeless encampments.</t>
  </si>
  <si>
    <t>More than 99.5% of regional population respond "yes" to having an indoor flush toilet on the American Community Survey, and 24-hour toilets are available within 50 meters for homeless encampments.</t>
  </si>
  <si>
    <t>More than 99.0% of regional population respond "yes" to having an indoor flush toilet on the American Community Survey, and 24-hour toilets are available within 50 meters for homeless encampments.</t>
  </si>
  <si>
    <t>Any one of the requirements for Marginal regional access to sanitation is not met.</t>
  </si>
  <si>
    <t>Discretionary income is income minus all essential expenses but water: housing, health care, food, energy, child care, essential transportation, and taxes.</t>
  </si>
  <si>
    <t>Setting target for cost of water as a percentage of discretionary income implies that the cost of water should not interfere with essential expenses; consistent with Teodoro (2018).</t>
  </si>
  <si>
    <t>Most households spend a minority of their discretionary income on essential drinking and wastewater needs without financial assistance; households with a high water cost burden receive financial assistance.</t>
  </si>
  <si>
    <t>Setting a target for the cost of water as a percentage of discretionary income implies that the cost of water should not interfere with essential expenses; metric is a variation on AR20 proposed in Teodoro (2018). The lowest one-third of households by income approximates the number of households below 200% of the Federal Poverty Line in California (34%), who are typically eligible for low-income bill discounts when they are offered.</t>
  </si>
  <si>
    <t>Nearly half of households spend a substantial proportion of their discretionary income on essential drinking and wastewater needs without financial assistance, and financial assistance is not available.</t>
  </si>
  <si>
    <t>More than half of households spend a substantial proportion of their discretionary income on essential drinking and wastewater needs without financial assistance, and financial assistance is not available.</t>
  </si>
  <si>
    <t>System-Level Performance Measure Context</t>
  </si>
  <si>
    <t>System-Level Performance Measure Rationale</t>
  </si>
  <si>
    <t>Water refers to water for indoor domestic purposes: consumption, cooking, cleaning, laundry, personal hygiene, and sanitation (operating a toilet). It does not include the treatment and disposal of wastewater, which is covered in the Sanitation Service Ladder.</t>
  </si>
  <si>
    <t>Sufficient water from an improved source, including bottled water or tanks of water delivered by truck, provided collection time is not more than 30 minutes round-trip (including waiting time), and reliably available at least 12 hours a day.</t>
  </si>
  <si>
    <t>Water that does not meet at least the Marginal standards for access.</t>
  </si>
  <si>
    <t>Drinking water quality that is not regularly tested and verified as meeting at least the Marginal standard for safety.</t>
  </si>
  <si>
    <t>Unacceptable</t>
  </si>
  <si>
    <t>SDWA - Safe Drinking Water Act.</t>
  </si>
  <si>
    <t>Sanitation refers to the physical structure of a toilet and the infrastructure and management for safe disposal of human waste and wastewater.</t>
  </si>
  <si>
    <t>Household served by Public Water System that 1) has been without an enforcement action for an acute drinking water standard during the last three years, and 2) has been without an enforcement action lasting more than one monitoring period during the last three years for state or federal chronic drinking water standards.</t>
  </si>
  <si>
    <r>
      <t xml:space="preserve">Acute contaminants are microorganisms, nitrates, and nitrites. California’s voluntary guidelines for domestic well owners are described in </t>
    </r>
    <r>
      <rPr>
        <i/>
        <sz val="11"/>
        <color theme="1"/>
        <rFont val="Calibri"/>
        <family val="2"/>
        <scheme val="minor"/>
      </rPr>
      <t>A Guide for Private Domestic Well Owners</t>
    </r>
    <r>
      <rPr>
        <sz val="11"/>
        <color theme="1"/>
        <rFont val="Calibri"/>
        <family val="2"/>
        <scheme val="minor"/>
      </rPr>
      <t xml:space="preserve"> </t>
    </r>
    <r>
      <rPr>
        <sz val="10"/>
        <color theme="1"/>
        <rFont val="Arial Narrow"/>
        <family val="2"/>
      </rPr>
      <t>(State Water Board 2015b)</t>
    </r>
    <r>
      <rPr>
        <sz val="11"/>
        <color theme="1"/>
        <rFont val="Calibri"/>
        <family val="2"/>
        <scheme val="minor"/>
      </rPr>
      <t>. Regulations for point-of-use and point-of-entry water treatment devices are described in California Code of Regulations (CCR) Title 22 Article 2.5. SDWA – Safe Drinking Water Act.</t>
    </r>
  </si>
  <si>
    <t>Household spends ≤10% of discretionary income on essential water and sanitation needs.</t>
  </si>
  <si>
    <t>Household spends &gt;10% but ≤20% of discretionary income on essential water and sanitation needs.</t>
  </si>
  <si>
    <t>Cost of essential water and sanitation should be inexpensive enough that cost does not prevent access, nor interfere with other essential expenditures.</t>
  </si>
  <si>
    <t>At least 43 GPCD hot and cold indoor piped potable water available 24 hours a day.</t>
  </si>
  <si>
    <t>At least 43 GPCD hot and cold piped potable water available on the premises 24 hours a day.</t>
  </si>
  <si>
    <t>Improved, potable water source providing at least 14 GPCD within 30 minutes round-trip of place of residence (including waiting time), available at least 12 hours a day.</t>
  </si>
  <si>
    <t xml:space="preserve">Note: Units in gallons/person/day (GPCD). All numbers rounded up to the nearest whole number. Flow ratings for devices were estimated by mean of stock in the study. Federal standards were  phased in between 1994 and 2015 pursuant to EPA (1992), US DOE (2007), US DOE (2012). CA Civil Code §1101 requires that multifamily and single family properties meet specified flow ratings consistent with 2015 federal standards for toilet, showerheads, and faucets by Jan 1 2019, and Jan 1, 2017, respectively.
</t>
  </si>
  <si>
    <t>EIU per capita per month (CCF)</t>
  </si>
  <si>
    <t>EIU for average size household per month (CCF)</t>
  </si>
  <si>
    <t>Essential Indoor Use</t>
  </si>
  <si>
    <t xml:space="preserve">Note: Detailed calculations and additional estimates for average behavior in Appendix I, worksheet “Sufficient Water,” Tables B-D. Units in gallons/person/day (GPCD). All numbers rounded up to the nearest whole number. Average behavior was defined from residential end uses of water in nine cities in California. Flow rates for devices were estimated by average of stock in the study. Per capita average water use was assumed to decline by 1.3% per year, based on DeOreo (2016). Numbers may not sum to total because of rounding errors.
</t>
  </si>
  <si>
    <t>Adjusted Water Use in California Cities, 2018</t>
  </si>
  <si>
    <t>It is possible to heat water manually for cooking, cleaning, and sanitary purposes, but a building without running hot water would not meet CA statutory requirements for a habitable residence.</t>
  </si>
  <si>
    <t>The rationale for 43 GPCD as sufficient to meet Essential Indoor Uses is described in Table 9. The figure of 14 GPCD for marginal access sums figures given in Gleick (1996) for sanitation services, cooking and cleaning, and bathing, plus the figure given in UNDP (2006) as a minimum requirement for drinking. Gleick states that 5 liters is a true minimum of drinking water to sustain life in moderate climatic conditions, but UNDP (2006) states that the basic requirement for a lactating woman engaged in moderate physical activity is 7.5 liters a day. We selected the higher number as a precaution.</t>
  </si>
  <si>
    <t>Conversion Factors and Input Variables</t>
  </si>
  <si>
    <t>State Water Board Electronic Annual Reporting collects information on the cost of 6 CCF per month, which aligns fairly well with the monthly EIU estimate for an average-size household.</t>
  </si>
  <si>
    <t>Household spends &gt;20 but ≤30% of discretionary income on essential water and sanitation needs.</t>
  </si>
  <si>
    <t>Household spends &gt;30% of discretionary income on essential water and sanitation needs.</t>
  </si>
  <si>
    <t>JMP - Joint Monitoring Programme</t>
  </si>
  <si>
    <t xml:space="preserve">Improved facilities safely separate a person from their waste and include flush toilets, pour flush toilets, and latrines with a platform or seat. Unimproved facilities do not safely separate a person from their waste while using the toilet. Septic systems are the most common type of Onsite Wastewater Treatment System (OWTS). </t>
  </si>
  <si>
    <t>A sanitation system should separate waste from human contact until it can be safely treated and released to the environment or reused.</t>
  </si>
  <si>
    <t>Private, secure, well-maintained facility, possibly shared with other households, no more than 50 meters from home, available 24 hours a day.</t>
  </si>
  <si>
    <t>Note: To provide the best indication of true cost burden per household, these costs should be calculated after any applicable low-income bill discount is applied. In many areas there is data available only for the cost of drinking water, in which case we suggest halving the percentage of discretionary income (i.e. 5% of discretionary income would meet the Satisfactory standard for affordable water). Essential water and sanitation needs covers 43 GPCD of water and wastewater (see Worksheet: Sufficient Water).</t>
  </si>
  <si>
    <t>Flush toilet connected to a well-maintained sewage system or an onsite wastewater treatment system.</t>
  </si>
  <si>
    <t>Pit latrine, improved pit latrine (pit latrine with a slab or ventilated pit latrine), or composting
toilets connected to a sewage system or an onsite wastewater treatment system.</t>
  </si>
  <si>
    <t>Flush toilet, pit latrine, improved pit latrine, or composting toilet not connected to a functional sewage system or an onsite wastewater treatment system.</t>
  </si>
  <si>
    <t>Households that are not properly connected to a sewage system or a well-maintained septic system.</t>
  </si>
  <si>
    <t>Water should be available in the home, in sufficient volumes to meet domestic needs, at hot and cold temperatures, at the times needed.</t>
  </si>
  <si>
    <t>Water meets standards set by US Food and Drug Administration, is treated by Point of Use/Entry filter that meets California Title 22 regulations, or meets voluntary domestic well guidelines.</t>
  </si>
  <si>
    <t xml:space="preserve">Improved sources of water are piped running water, protected wells, protected springs, and rainwater. </t>
  </si>
  <si>
    <t>"Improved sanitation facilities" refers to equipment that hygienically separates waste from human contact, such as flush toilets, pit latrines, and composting toilets.</t>
  </si>
  <si>
    <t>Household can afford safe, accessible sanitation without facing tradeoffs with other essential expenditures.</t>
  </si>
  <si>
    <t>Household can afford safe, accessible water and sanitation without facing tradeoffs with other essential expenditures.</t>
  </si>
  <si>
    <t>Household ocassionally cannot afford safe, accessible sanitation without facing tradeoffs with other essential expenditures.</t>
  </si>
  <si>
    <t>Household regularly cannot afford safe, accessible sanitation without facing tradeoffs with other essential expenditures.</t>
  </si>
  <si>
    <t>Household regularly cannot afford safe, accessible water and sanitation without facing tradeoffs with other essential expenditures.</t>
  </si>
  <si>
    <t>Household can afford safe, accessible water without facing tradeoffs with other essential expenditures.</t>
  </si>
  <si>
    <t>Household ocassionally cannot afford safe, accessible water without facing tradeoffs with other essential expenditures.</t>
  </si>
  <si>
    <t>Household regularly cannot afford safe, accessible water without facing tradeoffs with other essential expenditures.</t>
  </si>
  <si>
    <t>Household occasionally cannot afford safe, accessible water and sanitation without facing tradeoffs with other essential expenditures.</t>
  </si>
  <si>
    <t>Consistent with the state's rules for compiling their list of water systems out of compliance for the Human Right to Water portal, but with the addition of 1) Total Coliform Rule exceedances, and 2) a minimum period of time that a system must have been in compliance.</t>
  </si>
  <si>
    <t>Consistent with the state's rules for compiling their list of water systems out of compliance for the Human Right to Water Portal, but with the addition of 1) Total Coliform Rule exceedances, and 2) a minimum period of time that a system must have been in compliance.</t>
  </si>
  <si>
    <t>Household Performance Measure Rationale</t>
  </si>
  <si>
    <t>List of Worksheets (click to navigate)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</si>
</sst>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font>
      <sz val="11"/>
      <color theme="1"/>
      <name val="Calibri"/>
      <family val="2"/>
      <scheme val="minor"/>
    </font>
    <font>
      <sz val="10"/>
      <name val="Arial"/>
      <family val="2"/>
    </font>
    <font>
      <u val="single"/>
      <sz val="11"/>
      <color theme="10"/>
      <name val="Calibri"/>
      <family val="2"/>
      <scheme val="minor"/>
    </font>
    <font>
      <u val="single"/>
      <sz val="11"/>
      <color theme="1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name val="Calibri"/>
      <family val="2"/>
      <scheme val="minor"/>
    </font>
    <font>
      <sz val="9"/>
      <name val="Tahoma"/>
      <family val="2"/>
    </font>
    <font>
      <b/>
      <sz val="9"/>
      <name val="Tahoma"/>
      <family val="2"/>
    </font>
    <font>
      <b/>
      <u val="single"/>
      <sz val="10"/>
      <color theme="1"/>
      <name val="Calibri"/>
      <family val="2"/>
      <scheme val="minor"/>
    </font>
    <font>
      <u val="single"/>
      <sz val="10"/>
      <color theme="10"/>
      <name val="Calibri"/>
      <family val="2"/>
      <scheme val="minor"/>
    </font>
    <font>
      <i/>
      <sz val="11"/>
      <color theme="1"/>
      <name val="Calibri"/>
      <family val="2"/>
      <scheme val="minor"/>
    </font>
    <font>
      <sz val="10"/>
      <color theme="1"/>
      <name val="Arial Narrow"/>
      <family val="2"/>
    </font>
    <font>
      <b/>
      <sz val="8"/>
      <name val="Calibri"/>
      <family val="2"/>
    </font>
  </fonts>
  <fills count="15">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2"/>
        <bgColor indexed="64"/>
      </patternFill>
    </fill>
    <fill>
      <patternFill patternType="solid">
        <fgColor rgb="FFDCC7AE"/>
        <bgColor indexed="64"/>
      </patternFill>
    </fill>
    <fill>
      <patternFill patternType="solid">
        <fgColor rgb="FFC8A882"/>
        <bgColor indexed="64"/>
      </patternFill>
    </fill>
    <fill>
      <patternFill patternType="solid">
        <fgColor theme="4" tint="0.39998000860214233"/>
        <bgColor indexed="64"/>
      </patternFill>
    </fill>
  </fills>
  <borders count="17">
    <border>
      <left/>
      <right/>
      <top/>
      <bottom/>
      <diagonal/>
    </border>
    <border>
      <left/>
      <right style="thin"/>
      <top/>
      <bottom/>
    </border>
    <border>
      <left/>
      <right/>
      <top style="thin"/>
      <bottom/>
    </border>
    <border>
      <left/>
      <right style="thin"/>
      <top style="thin"/>
      <bottom/>
    </border>
    <border>
      <left style="thin"/>
      <right/>
      <top style="thin"/>
      <bottom/>
    </border>
    <border>
      <left style="thin"/>
      <right/>
      <top/>
      <bottom/>
    </border>
    <border>
      <left/>
      <right/>
      <top/>
      <bottom style="thin"/>
    </border>
    <border>
      <left/>
      <right style="thin"/>
      <top/>
      <bottom style="thin"/>
    </border>
    <border>
      <left/>
      <right style="medium"/>
      <top/>
      <bottom style="medium"/>
    </border>
    <border>
      <left/>
      <right/>
      <top/>
      <bottom style="medium"/>
    </border>
    <border>
      <left/>
      <right style="medium"/>
      <top/>
      <bottom/>
    </border>
    <border>
      <left/>
      <right style="medium"/>
      <top style="medium"/>
      <bottom/>
    </border>
    <border>
      <left style="medium"/>
      <right/>
      <top/>
      <bottom style="medium"/>
    </border>
    <border>
      <left style="medium"/>
      <right/>
      <top/>
      <bottom/>
    </border>
    <border>
      <left style="medium"/>
      <right/>
      <top style="medium"/>
      <bottom/>
    </border>
    <border>
      <left/>
      <right/>
      <top style="medium"/>
      <bottom/>
    </border>
    <border>
      <left style="thin"/>
      <right/>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1">
    <xf numFmtId="0" fontId="0" fillId="0" borderId="0" xfId="0"/>
    <xf numFmtId="0" fontId="5" fillId="2" borderId="0"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5" fillId="4" borderId="0" xfId="0" applyFont="1" applyFill="1" applyBorder="1" applyAlignment="1">
      <alignment horizontal="left" vertical="top" wrapText="1" indent="1"/>
    </xf>
    <xf numFmtId="0" fontId="5" fillId="0" borderId="0" xfId="0" applyFont="1" applyBorder="1" applyAlignment="1">
      <alignment horizontal="left" vertical="top" indent="1"/>
    </xf>
    <xf numFmtId="0" fontId="5" fillId="5" borderId="0" xfId="0" applyFont="1" applyFill="1" applyBorder="1" applyAlignment="1">
      <alignment horizontal="left" vertical="top" wrapText="1" indent="1"/>
    </xf>
    <xf numFmtId="0" fontId="5" fillId="6" borderId="0" xfId="0" applyFont="1" applyFill="1" applyBorder="1" applyAlignment="1">
      <alignment horizontal="left" vertical="top" wrapText="1" indent="1"/>
    </xf>
    <xf numFmtId="0" fontId="5" fillId="7" borderId="0" xfId="0" applyFont="1" applyFill="1" applyBorder="1" applyAlignment="1">
      <alignment horizontal="left" wrapText="1" indent="1"/>
    </xf>
    <xf numFmtId="0" fontId="5" fillId="0" borderId="0" xfId="0" applyFont="1" applyBorder="1" applyAlignment="1">
      <alignment vertical="top"/>
    </xf>
    <xf numFmtId="0" fontId="5" fillId="7"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7" borderId="0" xfId="0" applyFont="1" applyFill="1" applyBorder="1" applyAlignment="1">
      <alignment horizontal="left" vertical="top"/>
    </xf>
    <xf numFmtId="0" fontId="5" fillId="7" borderId="0" xfId="0" applyFont="1" applyFill="1" applyBorder="1"/>
    <xf numFmtId="0" fontId="5" fillId="0" borderId="0" xfId="0" applyFont="1" applyFill="1"/>
    <xf numFmtId="0" fontId="5" fillId="0" borderId="0" xfId="0" applyFont="1" applyFill="1" applyBorder="1"/>
    <xf numFmtId="0" fontId="5" fillId="7" borderId="0" xfId="0" applyFont="1" applyFill="1"/>
    <xf numFmtId="0" fontId="5" fillId="0" borderId="0" xfId="0" applyFont="1"/>
    <xf numFmtId="0" fontId="5" fillId="7" borderId="0" xfId="0" applyFont="1" applyFill="1" applyAlignment="1">
      <alignment vertical="top"/>
    </xf>
    <xf numFmtId="0" fontId="5" fillId="0" borderId="0" xfId="0" applyFont="1" applyFill="1" applyAlignment="1">
      <alignment/>
    </xf>
    <xf numFmtId="0" fontId="5" fillId="0" borderId="0" xfId="0" applyFont="1" applyFill="1" applyAlignment="1">
      <alignment horizontal="left"/>
    </xf>
    <xf numFmtId="0" fontId="5" fillId="5" borderId="0" xfId="0" applyFont="1" applyFill="1" applyBorder="1" applyAlignment="1">
      <alignment vertical="top"/>
    </xf>
    <xf numFmtId="0" fontId="5" fillId="0" borderId="0" xfId="0" applyFont="1" applyFill="1" applyBorder="1" applyAlignment="1">
      <alignment/>
    </xf>
    <xf numFmtId="0" fontId="5" fillId="3"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5" borderId="0" xfId="0" applyFont="1" applyFill="1" applyBorder="1" applyAlignment="1">
      <alignment horizontal="left" vertical="top" wrapText="1" indent="1"/>
    </xf>
    <xf numFmtId="0" fontId="5" fillId="4" borderId="0" xfId="0" applyFont="1" applyFill="1" applyBorder="1" applyAlignment="1">
      <alignment vertical="top" wrapText="1"/>
    </xf>
    <xf numFmtId="0" fontId="5" fillId="5" borderId="0" xfId="0" applyFont="1" applyFill="1" applyBorder="1" applyAlignment="1">
      <alignment vertical="top" wrapText="1"/>
    </xf>
    <xf numFmtId="0" fontId="5" fillId="8" borderId="0" xfId="0" applyFont="1" applyFill="1" applyBorder="1" applyAlignment="1">
      <alignment horizontal="left" vertical="top" wrapText="1" indent="1"/>
    </xf>
    <xf numFmtId="0" fontId="5" fillId="3"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0" borderId="0" xfId="0" applyFont="1" applyBorder="1" applyAlignment="1">
      <alignment horizontal="left" vertical="top"/>
    </xf>
    <xf numFmtId="0" fontId="5" fillId="0" borderId="0" xfId="0" applyFont="1" applyFill="1" applyBorder="1" applyAlignment="1">
      <alignment horizontal="left" vertical="top" wrapText="1" indent="1"/>
    </xf>
    <xf numFmtId="0" fontId="5" fillId="0" borderId="0" xfId="0" applyFont="1" applyBorder="1"/>
    <xf numFmtId="0" fontId="5" fillId="0" borderId="0" xfId="0" applyFont="1" applyFill="1" applyBorder="1" applyAlignment="1">
      <alignment horizontal="left" vertical="top" wrapText="1"/>
    </xf>
    <xf numFmtId="0" fontId="5" fillId="3" borderId="1" xfId="0" applyFont="1" applyFill="1" applyBorder="1" applyAlignment="1">
      <alignment horizontal="left" vertical="top" wrapText="1" indent="1"/>
    </xf>
    <xf numFmtId="0" fontId="5" fillId="5" borderId="1" xfId="0" applyFont="1" applyFill="1" applyBorder="1" applyAlignment="1">
      <alignment horizontal="left" vertical="top" wrapText="1" indent="1"/>
    </xf>
    <xf numFmtId="0" fontId="5" fillId="2" borderId="1" xfId="0" applyFont="1" applyFill="1" applyBorder="1" applyAlignment="1">
      <alignment horizontal="left" vertical="top" wrapText="1" indent="1"/>
    </xf>
    <xf numFmtId="0" fontId="5" fillId="9" borderId="0" xfId="0" applyFont="1" applyFill="1" applyBorder="1" applyAlignment="1">
      <alignment horizontal="left" vertical="top" wrapText="1" indent="1"/>
    </xf>
    <xf numFmtId="0" fontId="6" fillId="7" borderId="2" xfId="0" applyFont="1" applyFill="1" applyBorder="1" applyAlignment="1">
      <alignment horizontal="left" vertical="top" wrapText="1" indent="1"/>
    </xf>
    <xf numFmtId="0" fontId="6" fillId="7" borderId="3" xfId="0" applyFont="1" applyFill="1" applyBorder="1" applyAlignment="1">
      <alignment horizontal="left" vertical="top" wrapText="1" indent="1"/>
    </xf>
    <xf numFmtId="0" fontId="5" fillId="9" borderId="1" xfId="0"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5" fillId="7" borderId="4" xfId="0" applyFont="1" applyFill="1" applyBorder="1"/>
    <xf numFmtId="0" fontId="4" fillId="7" borderId="2" xfId="0" applyFont="1" applyFill="1" applyBorder="1" applyAlignment="1">
      <alignment/>
    </xf>
    <xf numFmtId="0" fontId="6" fillId="7" borderId="2" xfId="0" applyFont="1" applyFill="1" applyBorder="1" applyAlignment="1">
      <alignment horizontal="left" vertical="top" indent="1"/>
    </xf>
    <xf numFmtId="0" fontId="6" fillId="7" borderId="3" xfId="0" applyFont="1" applyFill="1" applyBorder="1" applyAlignment="1">
      <alignment horizontal="left" vertical="top" indent="1"/>
    </xf>
    <xf numFmtId="0" fontId="5" fillId="8" borderId="5" xfId="0" applyFont="1" applyFill="1" applyBorder="1" applyAlignment="1">
      <alignment vertical="top"/>
    </xf>
    <xf numFmtId="0" fontId="5" fillId="8" borderId="1" xfId="0" applyFont="1" applyFill="1" applyBorder="1" applyAlignment="1">
      <alignment horizontal="left" vertical="top" wrapText="1" indent="1"/>
    </xf>
    <xf numFmtId="0" fontId="5" fillId="6" borderId="1" xfId="0" applyFont="1" applyFill="1" applyBorder="1" applyAlignment="1">
      <alignment horizontal="left" vertical="top" wrapText="1" indent="1"/>
    </xf>
    <xf numFmtId="0" fontId="5" fillId="7" borderId="6" xfId="0" applyFont="1" applyFill="1" applyBorder="1" applyAlignment="1">
      <alignment horizontal="left" vertical="top" wrapText="1" indent="1"/>
    </xf>
    <xf numFmtId="0" fontId="5" fillId="7" borderId="7" xfId="0" applyFont="1" applyFill="1" applyBorder="1" applyAlignment="1">
      <alignment horizontal="left" vertical="top" wrapText="1" indent="1"/>
    </xf>
    <xf numFmtId="0" fontId="5" fillId="7" borderId="0" xfId="0" applyFont="1" applyFill="1" applyBorder="1" applyAlignment="1">
      <alignment horizontal="left" vertical="top" wrapText="1"/>
    </xf>
    <xf numFmtId="0" fontId="5" fillId="5" borderId="0" xfId="0" applyFont="1" applyFill="1" applyBorder="1" applyAlignment="1">
      <alignment horizontal="left" vertical="center" wrapText="1" indent="1"/>
    </xf>
    <xf numFmtId="0" fontId="5" fillId="10" borderId="0" xfId="0" applyFont="1" applyFill="1" applyBorder="1" applyAlignment="1">
      <alignment vertical="top" wrapText="1"/>
    </xf>
    <xf numFmtId="0" fontId="5" fillId="7" borderId="0" xfId="0" applyFont="1" applyFill="1" applyBorder="1" applyAlignment="1">
      <alignment vertical="center" textRotation="90"/>
    </xf>
    <xf numFmtId="0" fontId="5" fillId="7" borderId="0" xfId="0" applyFont="1" applyFill="1" applyBorder="1" applyAlignment="1">
      <alignment horizontal="left" wrapText="1"/>
    </xf>
    <xf numFmtId="0" fontId="5" fillId="7" borderId="0" xfId="0" applyFont="1" applyFill="1" applyAlignment="1">
      <alignment/>
    </xf>
    <xf numFmtId="0" fontId="5" fillId="7" borderId="0" xfId="0" applyFont="1" applyFill="1" applyBorder="1" applyAlignment="1">
      <alignment wrapText="1"/>
    </xf>
    <xf numFmtId="0" fontId="5" fillId="7" borderId="0" xfId="0" applyFont="1" applyFill="1" applyAlignment="1">
      <alignment wrapText="1"/>
    </xf>
    <xf numFmtId="0" fontId="5" fillId="0" borderId="0" xfId="0" applyFont="1" applyAlignment="1">
      <alignment wrapText="1"/>
    </xf>
    <xf numFmtId="0" fontId="5" fillId="7" borderId="0" xfId="0" applyFont="1" applyFill="1" applyBorder="1" applyAlignment="1">
      <alignment/>
    </xf>
    <xf numFmtId="1" fontId="5" fillId="0" borderId="0" xfId="0" applyNumberFormat="1" applyFont="1"/>
    <xf numFmtId="0" fontId="5" fillId="4"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10" borderId="0" xfId="0" applyFont="1" applyFill="1" applyBorder="1" applyAlignment="1">
      <alignment horizontal="left" vertical="top" wrapText="1"/>
    </xf>
    <xf numFmtId="0" fontId="5" fillId="7" borderId="0" xfId="0" applyFont="1" applyFill="1" applyBorder="1" applyAlignment="1">
      <alignment vertical="top" wrapText="1"/>
    </xf>
    <xf numFmtId="0" fontId="5" fillId="7" borderId="0" xfId="0" applyFont="1" applyFill="1" applyAlignment="1">
      <alignment vertical="top" wrapText="1"/>
    </xf>
    <xf numFmtId="0" fontId="5" fillId="7" borderId="0" xfId="0" applyFont="1" applyFill="1" applyAlignment="1">
      <alignment horizontal="left" vertical="top" wrapText="1" indent="1"/>
    </xf>
    <xf numFmtId="0" fontId="4" fillId="7" borderId="0" xfId="0" applyFont="1" applyFill="1" applyBorder="1" applyAlignment="1">
      <alignment horizontal="left" vertical="top"/>
    </xf>
    <xf numFmtId="0" fontId="5" fillId="0" borderId="0" xfId="0" applyFont="1" applyFill="1" applyAlignment="1">
      <alignment vertical="top"/>
    </xf>
    <xf numFmtId="0" fontId="5" fillId="0" borderId="0" xfId="0" applyFont="1" applyAlignment="1">
      <alignment vertical="top"/>
    </xf>
    <xf numFmtId="0" fontId="5" fillId="7" borderId="0" xfId="0" applyFont="1" applyFill="1" applyAlignment="1">
      <alignment horizontal="left" vertical="top" wrapText="1"/>
    </xf>
    <xf numFmtId="0" fontId="5" fillId="2" borderId="0" xfId="0" applyFont="1" applyFill="1" applyBorder="1" applyAlignment="1">
      <alignment horizontal="left" vertical="top" wrapText="1"/>
    </xf>
    <xf numFmtId="0" fontId="5" fillId="0" borderId="8" xfId="0" applyFont="1" applyBorder="1"/>
    <xf numFmtId="0" fontId="5" fillId="0" borderId="9" xfId="0" applyFont="1" applyBorder="1"/>
    <xf numFmtId="0" fontId="5" fillId="0" borderId="10" xfId="0" applyFont="1" applyBorder="1"/>
    <xf numFmtId="2" fontId="5" fillId="0" borderId="0" xfId="0" applyNumberFormat="1" applyFont="1"/>
    <xf numFmtId="0" fontId="4" fillId="0" borderId="0" xfId="0" applyFont="1"/>
    <xf numFmtId="0" fontId="5" fillId="0" borderId="11" xfId="0" applyFont="1" applyBorder="1"/>
    <xf numFmtId="0" fontId="5" fillId="0" borderId="12" xfId="0" applyFont="1" applyBorder="1"/>
    <xf numFmtId="0" fontId="5" fillId="0" borderId="13" xfId="0" applyFont="1" applyBorder="1"/>
    <xf numFmtId="164" fontId="5" fillId="0" borderId="0" xfId="0" applyNumberFormat="1" applyFont="1"/>
    <xf numFmtId="164" fontId="5" fillId="0" borderId="0" xfId="0" applyNumberFormat="1" applyFont="1" applyFill="1"/>
    <xf numFmtId="0" fontId="4" fillId="0" borderId="0" xfId="0" applyFont="1" applyAlignment="1">
      <alignment wrapText="1"/>
    </xf>
    <xf numFmtId="0" fontId="5" fillId="0" borderId="10" xfId="0" applyFont="1" applyBorder="1" applyAlignment="1">
      <alignment wrapText="1"/>
    </xf>
    <xf numFmtId="0" fontId="5" fillId="0" borderId="13" xfId="0" applyFont="1" applyBorder="1" applyAlignment="1">
      <alignment wrapText="1"/>
    </xf>
    <xf numFmtId="0" fontId="4" fillId="0" borderId="0" xfId="0" applyFont="1" applyFill="1" applyAlignment="1">
      <alignment wrapText="1"/>
    </xf>
    <xf numFmtId="0" fontId="5" fillId="11" borderId="0" xfId="0" applyFont="1" applyFill="1"/>
    <xf numFmtId="164" fontId="5" fillId="11" borderId="0" xfId="0" applyNumberFormat="1" applyFont="1" applyFill="1"/>
    <xf numFmtId="0" fontId="5" fillId="0" borderId="14" xfId="0" applyFont="1" applyBorder="1"/>
    <xf numFmtId="0" fontId="5" fillId="0" borderId="15" xfId="0" applyFont="1" applyBorder="1"/>
    <xf numFmtId="0" fontId="4" fillId="0" borderId="13" xfId="0" applyFont="1" applyBorder="1"/>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Border="1" applyAlignment="1">
      <alignment horizontal="right"/>
    </xf>
    <xf numFmtId="0" fontId="5" fillId="0" borderId="0" xfId="0" applyFont="1" applyFill="1" applyBorder="1" applyAlignment="1">
      <alignment horizontal="center" vertical="center" textRotation="90"/>
    </xf>
    <xf numFmtId="0" fontId="4" fillId="7" borderId="0" xfId="0" applyFont="1" applyFill="1" applyBorder="1" applyAlignment="1">
      <alignment horizontal="left" vertical="top" wrapText="1" indent="1"/>
    </xf>
    <xf numFmtId="0" fontId="5" fillId="7" borderId="0" xfId="0" applyFont="1" applyFill="1" applyBorder="1" applyAlignment="1">
      <alignment horizontal="left" vertical="top" wrapText="1" indent="1"/>
    </xf>
    <xf numFmtId="1" fontId="5" fillId="0" borderId="0" xfId="0" applyNumberFormat="1" applyFont="1" applyAlignment="1">
      <alignment horizontal="right" indent="1"/>
    </xf>
    <xf numFmtId="165" fontId="5" fillId="0" borderId="0" xfId="0" applyNumberFormat="1" applyFont="1" applyBorder="1"/>
    <xf numFmtId="1" fontId="5" fillId="0" borderId="0" xfId="0" applyNumberFormat="1" applyFont="1" applyBorder="1"/>
    <xf numFmtId="0" fontId="4" fillId="0" borderId="0" xfId="0" applyFont="1" applyBorder="1"/>
    <xf numFmtId="0" fontId="10" fillId="0" borderId="0" xfId="0" applyFont="1" applyAlignment="1">
      <alignment horizontal="center"/>
    </xf>
    <xf numFmtId="0" fontId="4" fillId="0" borderId="0" xfId="0" applyFont="1" applyAlignment="1">
      <alignment horizontal="left" wrapText="1"/>
    </xf>
    <xf numFmtId="1" fontId="5" fillId="0" borderId="0" xfId="0" applyNumberFormat="1" applyFont="1" applyFill="1" applyBorder="1" applyAlignment="1">
      <alignment horizontal="right" indent="3"/>
    </xf>
    <xf numFmtId="0" fontId="5" fillId="0" borderId="0" xfId="0" applyFont="1" applyBorder="1" applyAlignment="1">
      <alignment vertical="top" wrapText="1"/>
    </xf>
    <xf numFmtId="0" fontId="5" fillId="7" borderId="0" xfId="0" applyFont="1" applyFill="1" applyAlignment="1">
      <alignment horizontal="left" vertical="top"/>
    </xf>
    <xf numFmtId="0" fontId="5" fillId="4" borderId="0" xfId="0" applyFont="1"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Alignment="1">
      <alignment horizontal="left" vertical="top" wrapText="1"/>
    </xf>
    <xf numFmtId="0" fontId="5" fillId="12" borderId="0" xfId="0" applyFont="1" applyFill="1" applyBorder="1" applyAlignment="1">
      <alignment horizontal="left" vertical="top" wrapText="1" indent="1"/>
    </xf>
    <xf numFmtId="0" fontId="5" fillId="12" borderId="0" xfId="0" applyFont="1" applyFill="1" applyBorder="1" applyAlignment="1">
      <alignment horizontal="center" vertical="center" wrapText="1"/>
    </xf>
    <xf numFmtId="0" fontId="5" fillId="12" borderId="0" xfId="0" applyFont="1" applyFill="1" applyBorder="1" applyAlignment="1">
      <alignment vertical="top" wrapText="1"/>
    </xf>
    <xf numFmtId="0" fontId="4" fillId="7" borderId="0" xfId="0" applyFont="1" applyFill="1" applyBorder="1" applyAlignment="1">
      <alignment horizontal="left" wrapText="1"/>
    </xf>
    <xf numFmtId="0" fontId="4" fillId="7" borderId="0" xfId="0" applyFont="1" applyFill="1" applyBorder="1" applyAlignment="1">
      <alignment horizontal="left" wrapText="1" indent="1"/>
    </xf>
    <xf numFmtId="0" fontId="5" fillId="0" borderId="0" xfId="0" applyFont="1" applyAlignment="1">
      <alignment vertical="top" wrapText="1"/>
    </xf>
    <xf numFmtId="0" fontId="5" fillId="0" borderId="0" xfId="0" applyFont="1" applyFill="1" applyAlignment="1">
      <alignment wrapText="1"/>
    </xf>
    <xf numFmtId="0" fontId="5" fillId="0" borderId="0" xfId="0" applyFont="1" applyFill="1" applyAlignment="1">
      <alignment horizontal="left" wrapText="1"/>
    </xf>
    <xf numFmtId="0" fontId="5" fillId="0" borderId="0" xfId="0" applyFont="1" applyFill="1" applyBorder="1" applyAlignment="1">
      <alignment wrapText="1"/>
    </xf>
    <xf numFmtId="0" fontId="4" fillId="7" borderId="0" xfId="0" applyFont="1" applyFill="1" applyBorder="1" applyAlignment="1">
      <alignment horizontal="left" vertical="top" wrapText="1"/>
    </xf>
    <xf numFmtId="0" fontId="4" fillId="0" borderId="0" xfId="0" applyFont="1" applyFill="1"/>
    <xf numFmtId="0" fontId="11" fillId="0" borderId="0" xfId="48" applyFont="1" applyFill="1"/>
    <xf numFmtId="0" fontId="11" fillId="0" borderId="0" xfId="48" applyFont="1"/>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xf>
    <xf numFmtId="0" fontId="5" fillId="0" borderId="0" xfId="0" applyFont="1" applyFill="1" applyAlignment="1">
      <alignment horizontal="left" wrapText="1" indent="1"/>
    </xf>
    <xf numFmtId="0" fontId="5" fillId="0" borderId="0" xfId="0" applyFont="1" applyFill="1" applyAlignment="1">
      <alignment horizontal="left" vertical="top" wrapText="1" indent="1"/>
    </xf>
    <xf numFmtId="0" fontId="5" fillId="0" borderId="0" xfId="0" applyFont="1" applyFill="1" applyAlignment="1">
      <alignment horizontal="center" vertical="center" wrapText="1"/>
    </xf>
    <xf numFmtId="0" fontId="5" fillId="0" borderId="6" xfId="0" applyFont="1" applyFill="1" applyBorder="1" applyAlignment="1">
      <alignment horizontal="left" vertical="top" wrapText="1" indent="1"/>
    </xf>
    <xf numFmtId="0" fontId="4" fillId="2" borderId="0" xfId="0" applyFont="1" applyFill="1" applyBorder="1" applyAlignment="1">
      <alignment vertical="top"/>
    </xf>
    <xf numFmtId="0" fontId="4" fillId="3" borderId="0" xfId="0" applyFont="1" applyFill="1" applyBorder="1" applyAlignment="1">
      <alignment vertical="top"/>
    </xf>
    <xf numFmtId="0" fontId="4" fillId="5" borderId="0" xfId="0" applyFont="1" applyFill="1" applyBorder="1" applyAlignment="1">
      <alignment vertical="top"/>
    </xf>
    <xf numFmtId="0" fontId="4" fillId="7" borderId="6" xfId="0" applyFont="1" applyFill="1" applyBorder="1" applyAlignment="1">
      <alignment vertical="top" wrapText="1"/>
    </xf>
    <xf numFmtId="0" fontId="4" fillId="8" borderId="0" xfId="0" applyFont="1" applyFill="1" applyBorder="1" applyAlignment="1">
      <alignment horizontal="left" vertical="top" indent="2"/>
    </xf>
    <xf numFmtId="0" fontId="4" fillId="4"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7" borderId="6" xfId="0" applyFont="1" applyFill="1" applyBorder="1" applyAlignment="1">
      <alignment horizontal="left" vertical="top" wrapText="1"/>
    </xf>
    <xf numFmtId="0" fontId="5" fillId="6" borderId="0" xfId="0" applyFont="1" applyFill="1" applyBorder="1" applyAlignment="1">
      <alignment horizontal="center" vertical="center" wrapText="1"/>
    </xf>
    <xf numFmtId="0" fontId="5" fillId="13" borderId="0" xfId="0" applyFont="1" applyFill="1" applyBorder="1" applyAlignment="1">
      <alignment horizontal="left" vertical="top" wrapText="1" indent="1"/>
    </xf>
    <xf numFmtId="0" fontId="5" fillId="13" borderId="0" xfId="0" applyFont="1" applyFill="1" applyBorder="1" applyAlignment="1">
      <alignment vertical="top" wrapText="1"/>
    </xf>
    <xf numFmtId="0" fontId="4" fillId="9" borderId="5" xfId="0" applyFont="1" applyFill="1" applyBorder="1" applyAlignment="1">
      <alignment horizontal="left" vertical="top" indent="5"/>
    </xf>
    <xf numFmtId="0" fontId="4" fillId="9" borderId="0" xfId="0" applyFont="1" applyFill="1" applyBorder="1" applyAlignment="1">
      <alignment horizontal="left" vertical="top" indent="5"/>
    </xf>
    <xf numFmtId="0" fontId="4" fillId="7" borderId="4" xfId="0" applyFont="1" applyFill="1" applyBorder="1" applyAlignment="1">
      <alignment horizontal="right" vertical="top"/>
    </xf>
    <xf numFmtId="0" fontId="4" fillId="7" borderId="2" xfId="0" applyFont="1" applyFill="1" applyBorder="1" applyAlignment="1">
      <alignment horizontal="right" vertical="top"/>
    </xf>
    <xf numFmtId="0" fontId="4" fillId="14" borderId="5" xfId="0" applyFont="1" applyFill="1" applyBorder="1" applyAlignment="1">
      <alignment horizontal="center" vertical="center" textRotation="90"/>
    </xf>
    <xf numFmtId="0" fontId="4" fillId="14" borderId="16" xfId="0" applyFont="1" applyFill="1" applyBorder="1" applyAlignment="1">
      <alignment horizontal="center" vertical="center" textRotation="90"/>
    </xf>
    <xf numFmtId="0" fontId="4" fillId="7" borderId="0" xfId="0" applyFont="1" applyFill="1" applyBorder="1" applyAlignment="1">
      <alignment horizontal="left" wrapText="1"/>
    </xf>
    <xf numFmtId="0" fontId="4" fillId="7" borderId="0" xfId="0" applyFont="1" applyFill="1" applyBorder="1" applyAlignment="1">
      <alignment horizontal="left" wrapText="1" indent="1"/>
    </xf>
    <xf numFmtId="0" fontId="4" fillId="7" borderId="0" xfId="0" applyFont="1" applyFill="1" applyBorder="1" applyAlignment="1">
      <alignment wrapText="1"/>
    </xf>
    <xf numFmtId="0" fontId="5" fillId="0" borderId="0" xfId="0" applyFont="1" applyAlignment="1">
      <alignment wrapText="1"/>
    </xf>
    <xf numFmtId="0" fontId="5" fillId="0" borderId="0" xfId="0" applyFont="1" applyAlignment="1">
      <alignment vertical="top" wrapText="1"/>
    </xf>
    <xf numFmtId="0" fontId="5" fillId="0" borderId="10" xfId="0" applyFont="1" applyBorder="1" applyAlignment="1">
      <alignment vertical="top" wrapText="1"/>
    </xf>
    <xf numFmtId="0" fontId="4" fillId="10" borderId="5" xfId="0" applyFont="1" applyFill="1" applyBorder="1" applyAlignment="1">
      <alignment horizontal="center" vertical="center" textRotation="90"/>
    </xf>
    <xf numFmtId="0" fontId="4" fillId="10" borderId="16" xfId="0" applyFont="1" applyFill="1" applyBorder="1" applyAlignment="1">
      <alignment horizontal="center" vertical="center" textRotation="90"/>
    </xf>
    <xf numFmtId="0" fontId="5" fillId="0" borderId="0" xfId="0" applyFont="1" applyFill="1" applyAlignment="1">
      <alignment wrapText="1"/>
    </xf>
    <xf numFmtId="0" fontId="5" fillId="0" borderId="0" xfId="0" applyFont="1" applyFill="1" applyAlignment="1">
      <alignment horizontal="left" wrapText="1"/>
    </xf>
    <xf numFmtId="0" fontId="5" fillId="0" borderId="0" xfId="0" applyFont="1" applyFill="1" applyBorder="1" applyAlignment="1">
      <alignment wrapText="1"/>
    </xf>
    <xf numFmtId="0" fontId="4" fillId="7" borderId="0" xfId="0" applyFont="1" applyFill="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15EB-BCCE-4728-8412-5B1D4D68355B}">
  <dimension ref="A1:A10"/>
  <sheetViews>
    <sheetView tabSelected="1" workbookViewId="0" topLeftCell="A1">
      <selection activeCell="A13" sqref="A13"/>
    </sheetView>
  </sheetViews>
  <sheetFormatPr defaultColWidth="8.7109375" defaultRowHeight="15"/>
  <cols>
    <col min="1" max="1" width="84.7109375" style="17" customWidth="1"/>
    <col min="2" max="16384" width="8.7109375" style="17" customWidth="1"/>
  </cols>
  <sheetData>
    <row r="1" ht="15">
      <c r="A1" s="121" t="s">
        <v>124</v>
      </c>
    </row>
    <row r="2" ht="15">
      <c r="A2" s="121" t="s">
        <v>245</v>
      </c>
    </row>
    <row r="3" ht="15">
      <c r="A3" s="122" t="s">
        <v>97</v>
      </c>
    </row>
    <row r="4" ht="15">
      <c r="A4" s="123" t="s">
        <v>122</v>
      </c>
    </row>
    <row r="5" ht="15">
      <c r="A5" s="122" t="s">
        <v>125</v>
      </c>
    </row>
    <row r="6" ht="15">
      <c r="A6" s="123" t="s">
        <v>100</v>
      </c>
    </row>
    <row r="7" ht="15">
      <c r="A7" s="123" t="s">
        <v>98</v>
      </c>
    </row>
    <row r="8" ht="15">
      <c r="A8" s="123" t="s">
        <v>99</v>
      </c>
    </row>
    <row r="9" ht="15">
      <c r="A9" s="123" t="s">
        <v>123</v>
      </c>
    </row>
    <row r="10" ht="15">
      <c r="A10" s="123" t="s">
        <v>108</v>
      </c>
    </row>
  </sheetData>
  <hyperlinks>
    <hyperlink ref="A3" location="'Ladders W'!A1" display="Water Service Ladder Overview"/>
    <hyperlink ref="A4" location="'Clean W'!A1" display="Clean Water Service Ladder"/>
    <hyperlink ref="A5" location="'Afford W&amp;S'!A1" display="Affordable Water and Sanitation Ladder"/>
    <hyperlink ref="A6" location="'Access W'!A1" display="Accesible Water Service Ladder"/>
    <hyperlink ref="A7" location="'Sufficient Water'!A1" display="Sufficient Water Volume"/>
    <hyperlink ref="A8" location="'Ladders San'!A1" display="Sanitation Service Ladder Overview"/>
    <hyperlink ref="A10" location="'Access San'!A1" display="Accessible Sanitation Service Ladder Overview"/>
    <hyperlink ref="A9" location="'Clean San'!A1" display="Safe Sanitation Service Ladder"/>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zoomScalePageLayoutView="85" workbookViewId="0" topLeftCell="A1">
      <pane xSplit="2" ySplit="2" topLeftCell="C3" activePane="bottomRight" state="frozen"/>
      <selection pane="topRight" activeCell="B1" sqref="B1"/>
      <selection pane="bottomLeft" activeCell="A4" sqref="A4"/>
      <selection pane="bottomRight" activeCell="C22" sqref="A1:XFD1048576"/>
    </sheetView>
  </sheetViews>
  <sheetFormatPr defaultColWidth="8.7109375" defaultRowHeight="15"/>
  <cols>
    <col min="1" max="1" width="4.7109375" style="14" customWidth="1"/>
    <col min="2" max="2" width="9.7109375" style="14" customWidth="1"/>
    <col min="3" max="4" width="26.421875" style="16" customWidth="1"/>
    <col min="5" max="5" width="21.421875" style="14" customWidth="1"/>
    <col min="6" max="6" width="8.7109375" style="16" customWidth="1"/>
    <col min="7" max="7" width="8.7109375" style="14" customWidth="1"/>
    <col min="8" max="8" width="35.28125" style="14" customWidth="1"/>
    <col min="9" max="16384" width="8.7109375" style="14" customWidth="1"/>
  </cols>
  <sheetData>
    <row r="1" spans="1:6" s="17" customFormat="1" ht="19.8" customHeight="1">
      <c r="A1" s="13" t="s">
        <v>26</v>
      </c>
      <c r="B1" s="15"/>
      <c r="C1" s="13"/>
      <c r="D1" s="13"/>
      <c r="E1" s="15"/>
      <c r="F1" s="33"/>
    </row>
    <row r="2" spans="1:6" s="18" customFormat="1" ht="18" customHeight="1">
      <c r="A2" s="145"/>
      <c r="B2" s="146"/>
      <c r="C2" s="39" t="s">
        <v>22</v>
      </c>
      <c r="D2" s="39" t="s">
        <v>0</v>
      </c>
      <c r="E2" s="40" t="s">
        <v>1</v>
      </c>
      <c r="F2" s="9"/>
    </row>
    <row r="3" spans="1:6" s="18" customFormat="1" ht="98.4" customHeight="1">
      <c r="A3" s="143" t="s">
        <v>16</v>
      </c>
      <c r="B3" s="144"/>
      <c r="C3" s="38" t="s">
        <v>88</v>
      </c>
      <c r="D3" s="38" t="s">
        <v>204</v>
      </c>
      <c r="E3" s="41" t="s">
        <v>229</v>
      </c>
      <c r="F3" s="9"/>
    </row>
    <row r="4" spans="1:8" ht="90.45" customHeight="1">
      <c r="A4" s="147" t="s">
        <v>17</v>
      </c>
      <c r="B4" s="131" t="s">
        <v>15</v>
      </c>
      <c r="C4" s="1" t="s">
        <v>138</v>
      </c>
      <c r="D4" s="1" t="s">
        <v>238</v>
      </c>
      <c r="E4" s="37" t="s">
        <v>118</v>
      </c>
      <c r="F4" s="13"/>
      <c r="H4" s="117"/>
    </row>
    <row r="5" spans="1:9" ht="125.55" customHeight="1">
      <c r="A5" s="147"/>
      <c r="B5" s="132" t="s">
        <v>36</v>
      </c>
      <c r="C5" s="2" t="s">
        <v>139</v>
      </c>
      <c r="D5" s="23" t="s">
        <v>20</v>
      </c>
      <c r="E5" s="35" t="s">
        <v>137</v>
      </c>
      <c r="F5" s="13"/>
      <c r="H5" s="117"/>
      <c r="I5" s="117"/>
    </row>
    <row r="6" spans="1:8" ht="157.8" customHeight="1">
      <c r="A6" s="147"/>
      <c r="B6" s="133" t="s">
        <v>23</v>
      </c>
      <c r="C6" s="25" t="s">
        <v>230</v>
      </c>
      <c r="D6" s="5" t="s">
        <v>239</v>
      </c>
      <c r="E6" s="36" t="s">
        <v>194</v>
      </c>
      <c r="F6" s="13"/>
      <c r="H6" s="117"/>
    </row>
    <row r="7" spans="1:6" ht="105.45" customHeight="1">
      <c r="A7" s="148"/>
      <c r="B7" s="134" t="s">
        <v>197</v>
      </c>
      <c r="C7" s="130" t="s">
        <v>196</v>
      </c>
      <c r="D7" s="50" t="s">
        <v>240</v>
      </c>
      <c r="E7" s="51" t="s">
        <v>195</v>
      </c>
      <c r="F7" s="15"/>
    </row>
    <row r="8" spans="1:6" ht="33.6" customHeight="1">
      <c r="A8" s="96"/>
      <c r="B8" s="11"/>
      <c r="C8" s="11"/>
      <c r="D8" s="32"/>
      <c r="E8" s="32"/>
      <c r="F8" s="15"/>
    </row>
    <row r="9" spans="1:6" ht="15" customHeight="1">
      <c r="A9" s="15"/>
      <c r="B9" s="22" t="s">
        <v>12</v>
      </c>
      <c r="C9" s="119"/>
      <c r="D9" s="119"/>
      <c r="E9" s="119"/>
      <c r="F9" s="14"/>
    </row>
    <row r="10" spans="2:6" ht="15" customHeight="1">
      <c r="B10" s="19" t="s">
        <v>193</v>
      </c>
      <c r="C10" s="11"/>
      <c r="D10" s="11"/>
      <c r="E10" s="11"/>
      <c r="F10" s="14"/>
    </row>
    <row r="11" spans="2:6" ht="15" customHeight="1">
      <c r="B11" s="15" t="s">
        <v>231</v>
      </c>
      <c r="C11" s="118"/>
      <c r="D11" s="118"/>
      <c r="E11" s="118"/>
      <c r="F11" s="14"/>
    </row>
    <row r="12" spans="2:6" ht="15" customHeight="1">
      <c r="B12" s="14" t="s">
        <v>185</v>
      </c>
      <c r="C12" s="14"/>
      <c r="D12" s="14"/>
      <c r="F12" s="14"/>
    </row>
    <row r="13" spans="2:6" ht="15" customHeight="1">
      <c r="B13" s="10" t="s">
        <v>198</v>
      </c>
      <c r="C13" s="14"/>
      <c r="D13" s="14"/>
      <c r="F13" s="14"/>
    </row>
    <row r="14" spans="3:6" ht="15" customHeight="1">
      <c r="C14" s="14"/>
      <c r="D14" s="14"/>
      <c r="F14" s="14"/>
    </row>
    <row r="15" spans="2:6" ht="15" customHeight="1">
      <c r="B15" s="10"/>
      <c r="C15" s="14"/>
      <c r="D15" s="14"/>
      <c r="F15" s="14"/>
    </row>
    <row r="16" spans="2:6" ht="15" customHeight="1">
      <c r="B16" s="20"/>
      <c r="C16" s="14"/>
      <c r="D16" s="14"/>
      <c r="F16" s="14"/>
    </row>
    <row r="17" spans="2:6" ht="15" customHeight="1">
      <c r="B17" s="15"/>
      <c r="C17" s="14"/>
      <c r="D17" s="14"/>
      <c r="F17" s="14"/>
    </row>
    <row r="18" spans="2:6" ht="15" customHeight="1">
      <c r="B18" s="15"/>
      <c r="C18" s="14"/>
      <c r="D18" s="14"/>
      <c r="F18" s="14"/>
    </row>
    <row r="19" spans="2:6" ht="15">
      <c r="B19" s="15"/>
      <c r="C19" s="14"/>
      <c r="D19" s="14"/>
      <c r="F19" s="14"/>
    </row>
    <row r="20" spans="2:6" ht="15">
      <c r="B20" s="15"/>
      <c r="C20" s="14"/>
      <c r="D20" s="14"/>
      <c r="F20" s="14"/>
    </row>
    <row r="21" spans="2:6" ht="15">
      <c r="B21" s="15"/>
      <c r="C21" s="14"/>
      <c r="D21" s="14"/>
      <c r="F21" s="14"/>
    </row>
    <row r="22" spans="2:6" ht="15">
      <c r="B22" s="15"/>
      <c r="C22" s="14"/>
      <c r="D22" s="14"/>
      <c r="F22" s="14"/>
    </row>
    <row r="23" spans="2:6" ht="15">
      <c r="B23" s="15"/>
      <c r="C23" s="14"/>
      <c r="D23" s="14"/>
      <c r="F23" s="14"/>
    </row>
    <row r="24" spans="3:6" ht="15">
      <c r="C24" s="14"/>
      <c r="D24" s="14"/>
      <c r="F24" s="14"/>
    </row>
    <row r="25" spans="2:6" ht="15">
      <c r="B25" s="15"/>
      <c r="C25" s="14"/>
      <c r="D25" s="14"/>
      <c r="F25" s="14"/>
    </row>
    <row r="26" spans="3:6" ht="15">
      <c r="C26" s="14"/>
      <c r="D26" s="14"/>
      <c r="F26" s="14"/>
    </row>
    <row r="27" spans="3:6" ht="15">
      <c r="C27" s="14"/>
      <c r="D27" s="14"/>
      <c r="F27" s="14"/>
    </row>
    <row r="28" spans="3:6" ht="15">
      <c r="C28" s="14"/>
      <c r="D28" s="14"/>
      <c r="F28" s="14"/>
    </row>
    <row r="29" spans="3:6" ht="15">
      <c r="C29" s="14"/>
      <c r="D29" s="14"/>
      <c r="F29" s="14"/>
    </row>
    <row r="30" spans="3:6" ht="15">
      <c r="C30" s="14"/>
      <c r="D30" s="14"/>
      <c r="F30" s="14"/>
    </row>
    <row r="31" spans="3:6" ht="15">
      <c r="C31" s="14"/>
      <c r="D31" s="14"/>
      <c r="F31" s="14"/>
    </row>
    <row r="32" spans="3:6" ht="15">
      <c r="C32" s="14"/>
      <c r="D32" s="14"/>
      <c r="F32" s="14"/>
    </row>
    <row r="33" spans="3:6" ht="15">
      <c r="C33" s="14"/>
      <c r="D33" s="14"/>
      <c r="F33" s="14"/>
    </row>
    <row r="34" spans="3:6" ht="15">
      <c r="C34" s="14"/>
      <c r="D34" s="14"/>
      <c r="F34" s="14"/>
    </row>
    <row r="35" spans="3:6" ht="15">
      <c r="C35" s="14"/>
      <c r="D35" s="14"/>
      <c r="F35" s="14"/>
    </row>
    <row r="36" spans="3:6" ht="15">
      <c r="C36" s="14"/>
      <c r="D36" s="14"/>
      <c r="F36" s="14"/>
    </row>
    <row r="37" spans="3:6" ht="15">
      <c r="C37" s="14"/>
      <c r="D37" s="14"/>
      <c r="F37" s="14"/>
    </row>
    <row r="38" spans="3:6" ht="15">
      <c r="C38" s="14"/>
      <c r="D38" s="14"/>
      <c r="F38" s="14"/>
    </row>
    <row r="39" spans="3:6" ht="15">
      <c r="C39" s="14"/>
      <c r="D39" s="14"/>
      <c r="F39" s="14"/>
    </row>
    <row r="40" spans="3:6" ht="15">
      <c r="C40" s="14"/>
      <c r="D40" s="14"/>
      <c r="F40" s="14"/>
    </row>
    <row r="41" spans="3:6" ht="15">
      <c r="C41" s="14"/>
      <c r="D41" s="14"/>
      <c r="F41" s="14"/>
    </row>
    <row r="42" spans="3:6" ht="15">
      <c r="C42" s="14"/>
      <c r="D42" s="14"/>
      <c r="F42" s="14"/>
    </row>
    <row r="43" spans="3:6" ht="15">
      <c r="C43" s="14"/>
      <c r="D43" s="14"/>
      <c r="F43" s="14"/>
    </row>
    <row r="44" spans="3:6" ht="15">
      <c r="C44" s="14"/>
      <c r="D44" s="14"/>
      <c r="F44" s="14"/>
    </row>
    <row r="45" spans="3:6" ht="15">
      <c r="C45" s="14"/>
      <c r="D45" s="14"/>
      <c r="F45" s="14"/>
    </row>
    <row r="46" spans="3:6" ht="15">
      <c r="C46" s="14"/>
      <c r="D46" s="14"/>
      <c r="F46" s="14"/>
    </row>
    <row r="47" spans="3:6" ht="15">
      <c r="C47" s="14"/>
      <c r="D47" s="14"/>
      <c r="F47" s="14"/>
    </row>
    <row r="48" spans="3:6" ht="15">
      <c r="C48" s="14"/>
      <c r="D48" s="14"/>
      <c r="F48" s="14"/>
    </row>
    <row r="49" spans="3:6" ht="15">
      <c r="C49" s="14"/>
      <c r="D49" s="14"/>
      <c r="F49" s="14"/>
    </row>
    <row r="50" spans="3:6" ht="15">
      <c r="C50" s="14"/>
      <c r="D50" s="14"/>
      <c r="F50" s="14"/>
    </row>
    <row r="51" spans="3:6" ht="15">
      <c r="C51" s="14"/>
      <c r="D51" s="14"/>
      <c r="F51" s="14"/>
    </row>
    <row r="52" spans="3:6" ht="15">
      <c r="C52" s="14"/>
      <c r="D52" s="14"/>
      <c r="F52" s="14"/>
    </row>
  </sheetData>
  <mergeCells count="3">
    <mergeCell ref="A3:B3"/>
    <mergeCell ref="A2:B2"/>
    <mergeCell ref="A4:A7"/>
  </mergeCells>
  <printOptions/>
  <pageMargins left="0.25" right="0.25" top="0.75" bottom="0.75" header="0.3" footer="0.3"/>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D96D-9D6B-4CED-8C32-D679E85CF924}">
  <dimension ref="A1:H19"/>
  <sheetViews>
    <sheetView workbookViewId="0" topLeftCell="F1">
      <pane ySplit="1" topLeftCell="A2" activePane="bottomLeft" state="frozen"/>
      <selection pane="bottomLeft" activeCell="H3" sqref="H3"/>
    </sheetView>
  </sheetViews>
  <sheetFormatPr defaultColWidth="8.7109375" defaultRowHeight="15"/>
  <cols>
    <col min="1" max="1" width="11.28125" style="17" customWidth="1"/>
    <col min="2" max="2" width="10.7109375" style="126" customWidth="1"/>
    <col min="3" max="3" width="31.57421875" style="17" customWidth="1"/>
    <col min="4" max="4" width="51.421875" style="17" customWidth="1"/>
    <col min="5" max="5" width="38.28125" style="17" customWidth="1"/>
    <col min="6" max="6" width="36.28125" style="17" customWidth="1"/>
    <col min="7" max="7" width="33.7109375" style="17" customWidth="1"/>
    <col min="8" max="8" width="45.57421875" style="17" customWidth="1"/>
    <col min="9" max="16384" width="8.7109375" style="17" customWidth="1"/>
  </cols>
  <sheetData>
    <row r="1" spans="1:8" s="7" customFormat="1" ht="14.55" customHeight="1">
      <c r="A1" s="114" t="s">
        <v>2</v>
      </c>
      <c r="B1" s="149" t="s">
        <v>17</v>
      </c>
      <c r="C1" s="149"/>
      <c r="D1" s="114" t="s">
        <v>4</v>
      </c>
      <c r="E1" s="115" t="s">
        <v>6</v>
      </c>
      <c r="F1" s="115" t="s">
        <v>10</v>
      </c>
      <c r="G1" s="115" t="s">
        <v>14</v>
      </c>
      <c r="H1" s="115"/>
    </row>
    <row r="2" spans="1:8" s="98" customFormat="1" ht="70.8" customHeight="1" hidden="1">
      <c r="A2" s="52"/>
      <c r="B2" s="52" t="s">
        <v>70</v>
      </c>
      <c r="C2" s="52" t="s">
        <v>71</v>
      </c>
      <c r="D2" s="52" t="s">
        <v>85</v>
      </c>
      <c r="E2" s="97" t="s">
        <v>86</v>
      </c>
      <c r="F2" s="98" t="s">
        <v>72</v>
      </c>
      <c r="G2" s="97"/>
      <c r="H2" s="97"/>
    </row>
    <row r="3" spans="1:7" s="1" customFormat="1" ht="102" customHeight="1">
      <c r="A3" s="73" t="s">
        <v>120</v>
      </c>
      <c r="B3" s="73" t="str">
        <f>'Ladders W'!B4</f>
        <v>Satisfactory</v>
      </c>
      <c r="C3" s="73" t="str">
        <f>'Ladders W'!C4</f>
        <v>Water has met state and federal SDWA standards for Public Water Systems for the past three years.</v>
      </c>
      <c r="D3" s="73" t="s">
        <v>126</v>
      </c>
      <c r="E3" s="1" t="s">
        <v>128</v>
      </c>
      <c r="F3" s="1" t="s">
        <v>242</v>
      </c>
      <c r="G3" s="1" t="s">
        <v>130</v>
      </c>
    </row>
    <row r="4" spans="1:7" s="2" customFormat="1" ht="103.8" customHeight="1">
      <c r="A4" s="29"/>
      <c r="B4" s="29" t="str">
        <f>'Ladders W'!B5</f>
        <v>Moderate</v>
      </c>
      <c r="C4" s="29" t="str">
        <f>'Ladders W'!C5</f>
        <v>Water has met state and federal SDWA standards for Public Water Systems for the vast majority of time in the past three years.</v>
      </c>
      <c r="D4" s="29" t="s">
        <v>200</v>
      </c>
      <c r="E4" s="2" t="s">
        <v>128</v>
      </c>
      <c r="F4" s="2" t="s">
        <v>243</v>
      </c>
      <c r="G4" s="23" t="s">
        <v>20</v>
      </c>
    </row>
    <row r="5" spans="1:7" s="5" customFormat="1" ht="88.8" customHeight="1">
      <c r="A5" s="30"/>
      <c r="B5" s="30" t="str">
        <f>'Ladders W'!B6</f>
        <v>Marginal</v>
      </c>
      <c r="C5" s="30" t="str">
        <f>'Ladders W'!C6</f>
        <v>Water meets standards set by US Food and Drug Administration, is treated by Point of Use/Entry filter that meets California Title 22 regulations, or meets voluntary domestic well guidelines.</v>
      </c>
      <c r="D5" s="30" t="s">
        <v>127</v>
      </c>
      <c r="E5" s="5" t="s">
        <v>87</v>
      </c>
      <c r="F5" s="5" t="s">
        <v>129</v>
      </c>
      <c r="G5" s="24" t="s">
        <v>20</v>
      </c>
    </row>
    <row r="6" spans="1:8" s="71" customFormat="1" ht="69" customHeight="1">
      <c r="A6" s="107"/>
      <c r="B6" s="52" t="str">
        <f>'Ladders W'!B7</f>
        <v>Unacceptable</v>
      </c>
      <c r="C6" s="52" t="str">
        <f>'Ladders W'!C7</f>
        <v>Drinking water quality that is not regularly tested and verified as meeting at least the Marginal standard for safety.</v>
      </c>
      <c r="D6" s="52" t="s">
        <v>140</v>
      </c>
      <c r="E6" s="68" t="s">
        <v>107</v>
      </c>
      <c r="F6" s="68" t="s">
        <v>27</v>
      </c>
      <c r="G6" s="68" t="s">
        <v>131</v>
      </c>
      <c r="H6" s="18"/>
    </row>
    <row r="7" spans="1:7" s="71" customFormat="1" ht="18" customHeight="1">
      <c r="A7" s="124" t="s">
        <v>11</v>
      </c>
      <c r="B7" s="125"/>
      <c r="C7" s="125"/>
      <c r="D7" s="34"/>
      <c r="E7" s="124"/>
      <c r="F7" s="125"/>
      <c r="G7" s="125"/>
    </row>
    <row r="8" spans="1:7" ht="13.95" customHeight="1">
      <c r="A8" t="s">
        <v>201</v>
      </c>
      <c r="B8" s="106"/>
      <c r="C8" s="106"/>
      <c r="D8" s="106"/>
      <c r="E8" s="106"/>
      <c r="F8" s="106"/>
      <c r="G8" s="106"/>
    </row>
    <row r="9" ht="15">
      <c r="B9" s="10"/>
    </row>
    <row r="12" ht="15">
      <c r="B12" s="31"/>
    </row>
    <row r="14" ht="15">
      <c r="A14" s="4"/>
    </row>
    <row r="19" spans="1:8" s="126" customFormat="1" ht="15">
      <c r="A19" s="17"/>
      <c r="C19" s="17"/>
      <c r="D19" s="17"/>
      <c r="E19" s="17"/>
      <c r="F19" s="17"/>
      <c r="G19" s="17"/>
      <c r="H19" s="17"/>
    </row>
  </sheetData>
  <mergeCells count="1">
    <mergeCell ref="B1:C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
  <sheetViews>
    <sheetView workbookViewId="0" topLeftCell="A1">
      <pane ySplit="1" topLeftCell="A2" activePane="bottomLeft" state="frozen"/>
      <selection pane="bottomLeft" activeCell="J3" sqref="J3"/>
    </sheetView>
  </sheetViews>
  <sheetFormatPr defaultColWidth="8.7109375" defaultRowHeight="15"/>
  <cols>
    <col min="1" max="1" width="10.7109375" style="17" customWidth="1"/>
    <col min="2" max="2" width="12.28125" style="17" customWidth="1"/>
    <col min="3" max="3" width="23.7109375" style="17" customWidth="1"/>
    <col min="4" max="4" width="43.7109375" style="17" customWidth="1"/>
    <col min="5" max="6" width="23.7109375" style="17" customWidth="1"/>
    <col min="7" max="7" width="33.7109375" style="17" customWidth="1"/>
    <col min="8" max="8" width="45.57421875" style="17" hidden="1" customWidth="1"/>
    <col min="9" max="16384" width="8.7109375" style="17" customWidth="1"/>
  </cols>
  <sheetData>
    <row r="1" spans="1:8" s="7" customFormat="1" ht="15" customHeight="1">
      <c r="A1" s="115" t="s">
        <v>2</v>
      </c>
      <c r="B1" s="150" t="s">
        <v>17</v>
      </c>
      <c r="C1" s="150"/>
      <c r="D1" s="115" t="s">
        <v>4</v>
      </c>
      <c r="E1" s="115" t="s">
        <v>6</v>
      </c>
      <c r="F1" s="115" t="s">
        <v>10</v>
      </c>
      <c r="G1" s="115" t="s">
        <v>14</v>
      </c>
      <c r="H1" s="115" t="s">
        <v>5</v>
      </c>
    </row>
    <row r="2" spans="1:7" s="1" customFormat="1" ht="115.5" customHeight="1">
      <c r="A2" s="1" t="s">
        <v>21</v>
      </c>
      <c r="B2" s="1" t="str">
        <f>'Ladders W'!B4</f>
        <v>Satisfactory</v>
      </c>
      <c r="C2" s="1" t="str">
        <f>'Ladders W'!E4</f>
        <v>Sufficient hot and cold indoor piped water reliably available 24 hours a day.</v>
      </c>
      <c r="D2" s="1" t="s">
        <v>205</v>
      </c>
      <c r="E2" s="1" t="s">
        <v>7</v>
      </c>
      <c r="F2" s="1" t="s">
        <v>141</v>
      </c>
      <c r="G2" s="1" t="s">
        <v>142</v>
      </c>
    </row>
    <row r="3" spans="2:7" s="2" customFormat="1" ht="135.75" customHeight="1">
      <c r="B3" s="2" t="str">
        <f>'Ladders W'!B5</f>
        <v>Moderate</v>
      </c>
      <c r="C3" s="2" t="str">
        <f>'Ladders W'!E5</f>
        <v>Sufficient hot and cold water from an improved source available on premises (indoors or outside) and reliably available 24 hours a day; bottled or delivered water acceptable in some circumstances.</v>
      </c>
      <c r="D3" s="2" t="s">
        <v>206</v>
      </c>
      <c r="E3" s="2" t="s">
        <v>8</v>
      </c>
      <c r="F3" s="2" t="s">
        <v>214</v>
      </c>
      <c r="G3" s="2" t="s">
        <v>143</v>
      </c>
    </row>
    <row r="4" spans="2:7" s="5" customFormat="1" ht="143.55" customHeight="1">
      <c r="B4" s="5" t="str">
        <f>'Ladders W'!B6</f>
        <v>Marginal</v>
      </c>
      <c r="C4" s="5" t="str">
        <f>'Ladders W'!E6</f>
        <v>Sufficient water from an improved source, including bottled water or tanks of water delivered by truck, provided collection time is not more than 30 minutes round-trip (including waiting time), and reliably available at least 12 hours a day.</v>
      </c>
      <c r="D4" s="5" t="s">
        <v>207</v>
      </c>
      <c r="E4" s="5" t="s">
        <v>68</v>
      </c>
      <c r="F4" s="5" t="s">
        <v>103</v>
      </c>
      <c r="G4" s="5" t="s">
        <v>144</v>
      </c>
    </row>
    <row r="5" spans="1:7" ht="108.75" customHeight="1">
      <c r="A5" s="16"/>
      <c r="B5" s="68" t="str">
        <f>'Ladders W'!B7</f>
        <v>Unacceptable</v>
      </c>
      <c r="C5" s="98" t="str">
        <f>'Ladders W'!E7</f>
        <v>Water that does not meet at least the Marginal standards for access.</v>
      </c>
      <c r="D5" s="68" t="s">
        <v>140</v>
      </c>
      <c r="E5" s="68" t="s">
        <v>3</v>
      </c>
      <c r="F5" s="72" t="s">
        <v>3</v>
      </c>
      <c r="G5" s="67" t="s">
        <v>145</v>
      </c>
    </row>
    <row r="7" ht="15">
      <c r="A7" s="17" t="s">
        <v>104</v>
      </c>
    </row>
    <row r="8" ht="15">
      <c r="A8" s="17" t="s">
        <v>215</v>
      </c>
    </row>
  </sheetData>
  <mergeCells count="1">
    <mergeCell ref="B1:C1"/>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
  <sheetViews>
    <sheetView workbookViewId="0" topLeftCell="A1">
      <pane ySplit="1" topLeftCell="A2" activePane="bottomLeft" state="frozen"/>
      <selection pane="bottomLeft" activeCell="C5" sqref="C5"/>
    </sheetView>
  </sheetViews>
  <sheetFormatPr defaultColWidth="8.7109375" defaultRowHeight="15"/>
  <cols>
    <col min="1" max="1" width="11.28125" style="17" customWidth="1"/>
    <col min="2" max="2" width="12.28125" style="17" customWidth="1"/>
    <col min="3" max="3" width="35.421875" style="17" customWidth="1"/>
    <col min="4" max="4" width="52.421875" style="17" customWidth="1"/>
    <col min="5" max="5" width="31.57421875" style="17" customWidth="1"/>
    <col min="6" max="6" width="27.28125" style="17" customWidth="1"/>
    <col min="7" max="7" width="11.421875" style="17" customWidth="1"/>
    <col min="8" max="8" width="66.00390625" style="17" customWidth="1"/>
    <col min="9" max="9" width="52.7109375" style="17" customWidth="1"/>
    <col min="10" max="10" width="27.28125" style="17" customWidth="1"/>
    <col min="11" max="11" width="66.57421875" style="17" customWidth="1"/>
    <col min="12" max="12" width="33.7109375" style="17" customWidth="1"/>
    <col min="13" max="16384" width="8.7109375" style="17" customWidth="1"/>
  </cols>
  <sheetData>
    <row r="1" spans="1:12" s="7" customFormat="1" ht="28.35" customHeight="1">
      <c r="A1" s="115" t="s">
        <v>2</v>
      </c>
      <c r="B1" s="150" t="s">
        <v>33</v>
      </c>
      <c r="C1" s="150"/>
      <c r="D1" s="115" t="s">
        <v>4</v>
      </c>
      <c r="E1" s="115" t="s">
        <v>101</v>
      </c>
      <c r="F1" s="115" t="s">
        <v>244</v>
      </c>
      <c r="G1" s="151" t="s">
        <v>35</v>
      </c>
      <c r="H1" s="151"/>
      <c r="I1" s="115" t="s">
        <v>173</v>
      </c>
      <c r="J1" s="115" t="s">
        <v>191</v>
      </c>
      <c r="K1" s="115" t="s">
        <v>192</v>
      </c>
      <c r="L1" s="115" t="s">
        <v>14</v>
      </c>
    </row>
    <row r="2" spans="1:12" s="32" customFormat="1" ht="115.2" customHeight="1">
      <c r="A2" s="141" t="s">
        <v>9</v>
      </c>
      <c r="B2" s="141" t="str">
        <f>'Ladders W'!B4</f>
        <v>Satisfactory</v>
      </c>
      <c r="C2" s="141" t="s">
        <v>234</v>
      </c>
      <c r="D2" s="141" t="s">
        <v>202</v>
      </c>
      <c r="E2" s="141" t="s">
        <v>34</v>
      </c>
      <c r="F2" s="141" t="s">
        <v>186</v>
      </c>
      <c r="G2" s="142" t="s">
        <v>15</v>
      </c>
      <c r="H2" s="141" t="s">
        <v>187</v>
      </c>
      <c r="I2" s="141" t="s">
        <v>132</v>
      </c>
      <c r="J2" s="141" t="s">
        <v>102</v>
      </c>
      <c r="K2" s="141" t="s">
        <v>188</v>
      </c>
      <c r="L2" s="141" t="s">
        <v>136</v>
      </c>
    </row>
    <row r="3" spans="1:12" s="14" customFormat="1" ht="53.1" customHeight="1">
      <c r="A3" s="111"/>
      <c r="B3" s="111" t="str">
        <f>'Ladders W'!B5</f>
        <v>Moderate</v>
      </c>
      <c r="C3" s="112" t="s">
        <v>20</v>
      </c>
      <c r="D3" s="111" t="s">
        <v>203</v>
      </c>
      <c r="E3" s="112" t="s">
        <v>20</v>
      </c>
      <c r="F3" s="112" t="s">
        <v>20</v>
      </c>
      <c r="G3" s="113" t="s">
        <v>36</v>
      </c>
      <c r="H3" s="112" t="s">
        <v>20</v>
      </c>
      <c r="I3" s="111" t="s">
        <v>133</v>
      </c>
      <c r="J3" s="112" t="s">
        <v>20</v>
      </c>
      <c r="K3" s="112" t="s">
        <v>20</v>
      </c>
      <c r="L3" s="112" t="s">
        <v>20</v>
      </c>
    </row>
    <row r="4" spans="1:12" ht="54.45" customHeight="1">
      <c r="A4" s="5"/>
      <c r="B4" s="5" t="str">
        <f>'Ladders W'!B6</f>
        <v>Marginal</v>
      </c>
      <c r="C4" s="5" t="s">
        <v>241</v>
      </c>
      <c r="D4" s="5" t="s">
        <v>218</v>
      </c>
      <c r="E4" s="24" t="s">
        <v>20</v>
      </c>
      <c r="F4" s="24" t="s">
        <v>20</v>
      </c>
      <c r="G4" s="27" t="s">
        <v>23</v>
      </c>
      <c r="H4" s="5" t="s">
        <v>189</v>
      </c>
      <c r="I4" s="5" t="s">
        <v>134</v>
      </c>
      <c r="J4" s="24" t="s">
        <v>20</v>
      </c>
      <c r="K4" s="53" t="s">
        <v>135</v>
      </c>
      <c r="L4" s="24" t="s">
        <v>20</v>
      </c>
    </row>
    <row r="5" spans="1:12" s="14" customFormat="1" ht="66.75" customHeight="1">
      <c r="A5" s="127"/>
      <c r="B5" s="128" t="str">
        <f>'Ladders W'!B7</f>
        <v>Unacceptable</v>
      </c>
      <c r="C5" s="128" t="s">
        <v>237</v>
      </c>
      <c r="D5" s="128" t="s">
        <v>219</v>
      </c>
      <c r="E5" s="129" t="s">
        <v>20</v>
      </c>
      <c r="F5" s="129" t="s">
        <v>20</v>
      </c>
      <c r="G5" s="117" t="s">
        <v>19</v>
      </c>
      <c r="H5" s="128" t="s">
        <v>190</v>
      </c>
      <c r="I5" s="128" t="s">
        <v>134</v>
      </c>
      <c r="J5" s="129" t="s">
        <v>20</v>
      </c>
      <c r="K5" s="129" t="s">
        <v>20</v>
      </c>
      <c r="L5" s="129" t="s">
        <v>20</v>
      </c>
    </row>
    <row r="6" s="14" customFormat="1" ht="15"/>
    <row r="7" spans="1:6" ht="60.45" customHeight="1">
      <c r="A7" s="152" t="s">
        <v>224</v>
      </c>
      <c r="B7" s="152"/>
      <c r="C7" s="152"/>
      <c r="D7" s="152"/>
      <c r="E7" s="152"/>
      <c r="F7" s="152"/>
    </row>
  </sheetData>
  <mergeCells count="3">
    <mergeCell ref="B1:C1"/>
    <mergeCell ref="G1:H1"/>
    <mergeCell ref="A7:F7"/>
  </mergeCells>
  <printOptions/>
  <pageMargins left="0.7" right="0.7" top="0.75" bottom="0.75" header="0.3" footer="0.3"/>
  <pageSetup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0"/>
  <sheetViews>
    <sheetView zoomScale="70" zoomScaleNormal="70" workbookViewId="0" topLeftCell="G13">
      <selection activeCell="G50" sqref="G50"/>
    </sheetView>
  </sheetViews>
  <sheetFormatPr defaultColWidth="8.7109375" defaultRowHeight="15"/>
  <cols>
    <col min="1" max="1" width="26.28125" style="17" customWidth="1"/>
    <col min="2" max="6" width="14.57421875" style="17" customWidth="1"/>
    <col min="7" max="7" width="5.57421875" style="17" customWidth="1"/>
    <col min="8" max="8" width="8.7109375" style="17" customWidth="1"/>
    <col min="9" max="9" width="19.57421875" style="17" customWidth="1"/>
    <col min="10" max="10" width="15.57421875" style="17" hidden="1" customWidth="1"/>
    <col min="11" max="13" width="17.57421875" style="17" customWidth="1"/>
    <col min="14" max="18" width="16.421875" style="17" customWidth="1"/>
    <col min="19" max="19" width="17.57421875" style="17" customWidth="1"/>
    <col min="20" max="21" width="8.7109375" style="17" customWidth="1"/>
    <col min="22" max="22" width="5.00390625" style="17" customWidth="1"/>
    <col min="23" max="16384" width="8.7109375" style="17" customWidth="1"/>
  </cols>
  <sheetData>
    <row r="1" ht="13.05">
      <c r="A1" s="78" t="s">
        <v>146</v>
      </c>
    </row>
    <row r="2" ht="13.05">
      <c r="A2" s="17" t="s">
        <v>60</v>
      </c>
    </row>
    <row r="3" ht="13.05">
      <c r="A3" s="17" t="s">
        <v>59</v>
      </c>
    </row>
    <row r="4" ht="13.05">
      <c r="A4" s="17" t="s">
        <v>66</v>
      </c>
    </row>
    <row r="5" ht="13.05">
      <c r="A5" s="33" t="s">
        <v>147</v>
      </c>
    </row>
    <row r="6" ht="13.05">
      <c r="A6" s="17" t="s">
        <v>79</v>
      </c>
    </row>
    <row r="7" spans="1:22" ht="13.5" thickBot="1">
      <c r="A7" s="75"/>
      <c r="B7" s="75"/>
      <c r="C7" s="75"/>
      <c r="D7" s="75"/>
      <c r="E7" s="75"/>
      <c r="F7" s="75"/>
      <c r="G7" s="75"/>
      <c r="H7" s="75"/>
      <c r="I7" s="75"/>
      <c r="J7" s="75"/>
      <c r="K7" s="75"/>
      <c r="L7" s="75"/>
      <c r="M7" s="75"/>
      <c r="N7" s="75"/>
      <c r="O7" s="75"/>
      <c r="P7" s="75"/>
      <c r="Q7" s="75"/>
      <c r="R7" s="75"/>
      <c r="S7" s="75"/>
      <c r="T7" s="75"/>
      <c r="U7" s="75"/>
      <c r="V7" s="75"/>
    </row>
    <row r="8" spans="1:22" ht="13.05">
      <c r="A8" s="78" t="s">
        <v>60</v>
      </c>
      <c r="H8" s="81"/>
      <c r="I8" s="78" t="s">
        <v>59</v>
      </c>
      <c r="V8" s="76"/>
    </row>
    <row r="9" spans="2:22" ht="13.05">
      <c r="B9" s="103" t="s">
        <v>89</v>
      </c>
      <c r="C9" s="103" t="s">
        <v>90</v>
      </c>
      <c r="D9" s="103" t="s">
        <v>91</v>
      </c>
      <c r="E9" s="103" t="s">
        <v>92</v>
      </c>
      <c r="F9" s="103" t="s">
        <v>93</v>
      </c>
      <c r="H9" s="81"/>
      <c r="V9" s="76"/>
    </row>
    <row r="10" spans="1:22" s="60" customFormat="1" ht="102.75" customHeight="1">
      <c r="A10" s="84" t="s">
        <v>58</v>
      </c>
      <c r="B10" s="104" t="s">
        <v>213</v>
      </c>
      <c r="C10" s="104" t="s">
        <v>77</v>
      </c>
      <c r="D10" s="104" t="s">
        <v>94</v>
      </c>
      <c r="E10" s="104" t="s">
        <v>95</v>
      </c>
      <c r="F10" s="104" t="s">
        <v>148</v>
      </c>
      <c r="H10" s="86"/>
      <c r="I10" s="84" t="s">
        <v>57</v>
      </c>
      <c r="J10" s="84" t="s">
        <v>56</v>
      </c>
      <c r="K10" s="84" t="s">
        <v>55</v>
      </c>
      <c r="L10" s="84" t="s">
        <v>76</v>
      </c>
      <c r="M10" s="84" t="s">
        <v>157</v>
      </c>
      <c r="N10" s="84" t="s">
        <v>158</v>
      </c>
      <c r="O10" s="84" t="s">
        <v>156</v>
      </c>
      <c r="P10" s="84" t="s">
        <v>159</v>
      </c>
      <c r="Q10" s="84" t="s">
        <v>160</v>
      </c>
      <c r="R10" s="84" t="s">
        <v>161</v>
      </c>
      <c r="S10" s="87" t="s">
        <v>54</v>
      </c>
      <c r="T10" s="84" t="s">
        <v>53</v>
      </c>
      <c r="U10" s="84" t="s">
        <v>52</v>
      </c>
      <c r="V10" s="85"/>
    </row>
    <row r="11" spans="1:22" ht="19.35" customHeight="1">
      <c r="A11" s="119" t="s">
        <v>211</v>
      </c>
      <c r="B11" s="105">
        <f>C11-($I$36*C11)</f>
        <v>42.70057631160572</v>
      </c>
      <c r="C11" s="105">
        <f>K19</f>
        <v>47.29054054054054</v>
      </c>
      <c r="D11" s="105">
        <f>M19</f>
        <v>37</v>
      </c>
      <c r="E11" s="105">
        <f>N19</f>
        <v>24.19</v>
      </c>
      <c r="F11" s="105">
        <v>49</v>
      </c>
      <c r="H11" s="81"/>
      <c r="I11" s="14" t="s">
        <v>51</v>
      </c>
      <c r="J11" s="83">
        <v>14.3</v>
      </c>
      <c r="K11" s="83">
        <f>37.3/2.96</f>
        <v>12.60135135135135</v>
      </c>
      <c r="L11" s="83"/>
      <c r="M11" s="83">
        <v>6.09</v>
      </c>
      <c r="N11" s="83">
        <v>3.76</v>
      </c>
      <c r="O11" s="83">
        <v>14.3</v>
      </c>
      <c r="P11" s="83">
        <v>7.616</v>
      </c>
      <c r="Q11" s="83">
        <v>7.04</v>
      </c>
      <c r="R11" s="83">
        <v>4.345000000000001</v>
      </c>
      <c r="S11" s="83">
        <v>13.14</v>
      </c>
      <c r="T11" s="17" t="s">
        <v>42</v>
      </c>
      <c r="U11" s="17" t="s">
        <v>45</v>
      </c>
      <c r="V11" s="76"/>
    </row>
    <row r="12" spans="1:22" ht="19.35" customHeight="1">
      <c r="A12" s="119" t="s">
        <v>44</v>
      </c>
      <c r="B12" s="105">
        <f>C12-($I$36*C12)</f>
        <v>9.390588235294118</v>
      </c>
      <c r="C12" s="105">
        <f>K17</f>
        <v>10.4</v>
      </c>
      <c r="D12" s="105" t="s">
        <v>69</v>
      </c>
      <c r="E12" s="105" t="s">
        <v>69</v>
      </c>
      <c r="F12" s="105">
        <v>8</v>
      </c>
      <c r="H12" s="81"/>
      <c r="I12" s="17" t="s">
        <v>50</v>
      </c>
      <c r="J12" s="82">
        <v>11.8</v>
      </c>
      <c r="K12" s="82">
        <f>34.3/2.96</f>
        <v>11.587837837837837</v>
      </c>
      <c r="L12" s="82"/>
      <c r="M12" s="82">
        <v>11.62</v>
      </c>
      <c r="N12" s="82">
        <v>4.36</v>
      </c>
      <c r="O12" s="82">
        <v>11.7936</v>
      </c>
      <c r="P12" s="82">
        <v>14.524999999999999</v>
      </c>
      <c r="Q12" s="82">
        <v>11.232</v>
      </c>
      <c r="R12" s="82">
        <v>4.212</v>
      </c>
      <c r="S12" s="83">
        <v>12.49</v>
      </c>
      <c r="T12" s="17" t="s">
        <v>45</v>
      </c>
      <c r="U12" s="17" t="s">
        <v>45</v>
      </c>
      <c r="V12" s="76"/>
    </row>
    <row r="13" spans="1:22" ht="19.35" customHeight="1">
      <c r="A13" s="119" t="s">
        <v>63</v>
      </c>
      <c r="B13" s="105">
        <f>C13-($I$36*C13)</f>
        <v>52.09116454689984</v>
      </c>
      <c r="C13" s="105">
        <f>SUM(C11:C12)</f>
        <v>57.69054054054054</v>
      </c>
      <c r="D13" s="105">
        <f>SUM(D11:D12)</f>
        <v>37</v>
      </c>
      <c r="E13" s="105">
        <f>SUM(E11:E12)</f>
        <v>24.19</v>
      </c>
      <c r="F13" s="105">
        <f>SUM(F11:F12)</f>
        <v>57</v>
      </c>
      <c r="H13" s="81"/>
      <c r="I13" s="17" t="s">
        <v>49</v>
      </c>
      <c r="J13" s="82">
        <v>11.2</v>
      </c>
      <c r="K13" s="82">
        <f>32.6/2.96</f>
        <v>11.013513513513514</v>
      </c>
      <c r="L13" s="82"/>
      <c r="M13" s="82">
        <v>11</v>
      </c>
      <c r="N13" s="82">
        <v>11</v>
      </c>
      <c r="O13" s="82">
        <v>10.5</v>
      </c>
      <c r="P13" s="82">
        <v>26.180000000000003</v>
      </c>
      <c r="Q13" s="82">
        <v>11.25</v>
      </c>
      <c r="R13" s="82">
        <v>7.5</v>
      </c>
      <c r="S13" s="83">
        <v>9.83</v>
      </c>
      <c r="T13" s="17" t="s">
        <v>45</v>
      </c>
      <c r="U13" s="17" t="s">
        <v>45</v>
      </c>
      <c r="V13" s="76"/>
    </row>
    <row r="14" spans="6:22" ht="13.05">
      <c r="F14" s="99"/>
      <c r="H14" s="81"/>
      <c r="I14" s="17" t="s">
        <v>48</v>
      </c>
      <c r="J14" s="82">
        <v>9.92</v>
      </c>
      <c r="K14" s="82">
        <f>30.6/2.96</f>
        <v>10.337837837837839</v>
      </c>
      <c r="L14" s="82"/>
      <c r="M14" s="82">
        <v>6.4</v>
      </c>
      <c r="N14" s="82">
        <v>3.54</v>
      </c>
      <c r="O14" s="82">
        <v>9.92</v>
      </c>
      <c r="P14" s="82">
        <v>6.402162162162163</v>
      </c>
      <c r="Q14" s="82">
        <v>6.316800000000001</v>
      </c>
      <c r="R14" s="82">
        <v>3.4944000000000006</v>
      </c>
      <c r="S14" s="83">
        <v>11.68</v>
      </c>
      <c r="T14" s="17" t="s">
        <v>45</v>
      </c>
      <c r="U14" s="17" t="s">
        <v>45</v>
      </c>
      <c r="V14" s="76"/>
    </row>
    <row r="15" spans="6:22" ht="13.05">
      <c r="F15" s="99"/>
      <c r="H15" s="81"/>
      <c r="I15" s="17" t="s">
        <v>47</v>
      </c>
      <c r="J15" s="82">
        <v>0.63</v>
      </c>
      <c r="K15" s="82">
        <v>0.5</v>
      </c>
      <c r="L15" s="82"/>
      <c r="M15" s="82">
        <v>0.59</v>
      </c>
      <c r="N15" s="82">
        <v>0.23</v>
      </c>
      <c r="O15" s="82">
        <v>0.63</v>
      </c>
      <c r="P15" s="82">
        <v>0.6</v>
      </c>
      <c r="Q15" s="82">
        <v>0.5</v>
      </c>
      <c r="R15" s="82">
        <v>0.195</v>
      </c>
      <c r="S15" s="83">
        <v>0.78</v>
      </c>
      <c r="T15" s="17" t="s">
        <v>45</v>
      </c>
      <c r="U15" s="17" t="s">
        <v>45</v>
      </c>
      <c r="V15" s="76"/>
    </row>
    <row r="16" spans="8:22" ht="14.55" customHeight="1">
      <c r="H16" s="81"/>
      <c r="I16" s="17" t="s">
        <v>46</v>
      </c>
      <c r="J16" s="82">
        <v>1.4</v>
      </c>
      <c r="K16" s="82">
        <f>3.7/2.96</f>
        <v>1.25</v>
      </c>
      <c r="L16" s="82"/>
      <c r="M16" s="82">
        <v>1.3</v>
      </c>
      <c r="N16" s="82">
        <v>1.3</v>
      </c>
      <c r="O16" s="82">
        <v>1.4000000000000001</v>
      </c>
      <c r="P16" s="82">
        <v>2.255</v>
      </c>
      <c r="Q16" s="82">
        <v>1.4000000000000001</v>
      </c>
      <c r="R16" s="82">
        <v>1.4000000000000001</v>
      </c>
      <c r="S16" s="83">
        <v>1.89</v>
      </c>
      <c r="T16" s="17" t="s">
        <v>45</v>
      </c>
      <c r="U16" s="17" t="s">
        <v>45</v>
      </c>
      <c r="V16" s="76"/>
    </row>
    <row r="17" spans="8:22" ht="14.55" customHeight="1">
      <c r="H17" s="81"/>
      <c r="I17" s="88" t="s">
        <v>44</v>
      </c>
      <c r="J17" s="89">
        <v>7.8</v>
      </c>
      <c r="K17" s="89">
        <v>10.4</v>
      </c>
      <c r="L17" s="89"/>
      <c r="M17" s="89">
        <v>10.4</v>
      </c>
      <c r="N17" s="89">
        <v>0</v>
      </c>
      <c r="O17" s="89">
        <v>7.8</v>
      </c>
      <c r="P17" s="89">
        <v>10.4</v>
      </c>
      <c r="Q17" s="89">
        <v>7.8</v>
      </c>
      <c r="R17" s="89">
        <v>7.8</v>
      </c>
      <c r="S17" s="89">
        <v>10.4</v>
      </c>
      <c r="T17" s="88" t="s">
        <v>43</v>
      </c>
      <c r="U17" s="88" t="s">
        <v>42</v>
      </c>
      <c r="V17" s="76"/>
    </row>
    <row r="18" spans="8:22" ht="14.55" customHeight="1">
      <c r="H18" s="81"/>
      <c r="I18" s="17" t="s">
        <v>62</v>
      </c>
      <c r="J18" s="82">
        <f>SUM(J11:J17)</f>
        <v>57.05</v>
      </c>
      <c r="K18" s="82">
        <f>SUM(K11:K17)</f>
        <v>57.69054054054054</v>
      </c>
      <c r="L18" s="82"/>
      <c r="M18" s="82">
        <f>SUM(M11:M17)</f>
        <v>47.4</v>
      </c>
      <c r="N18" s="82">
        <f>SUM(N11:N17)</f>
        <v>24.19</v>
      </c>
      <c r="O18" s="82">
        <v>56.3436</v>
      </c>
      <c r="P18" s="82">
        <v>67.97816216216216</v>
      </c>
      <c r="Q18" s="82">
        <v>45.538799999999995</v>
      </c>
      <c r="R18" s="82">
        <v>28.9464</v>
      </c>
      <c r="S18" s="83">
        <f>SUM(S11:S17)</f>
        <v>60.21</v>
      </c>
      <c r="V18" s="76"/>
    </row>
    <row r="19" spans="4:22" ht="14.55" customHeight="1">
      <c r="D19" s="116"/>
      <c r="E19" s="116"/>
      <c r="F19" s="116"/>
      <c r="H19" s="81"/>
      <c r="I19" s="17" t="s">
        <v>61</v>
      </c>
      <c r="J19" s="82">
        <f>J18-J17</f>
        <v>49.25</v>
      </c>
      <c r="K19" s="82">
        <f>K18-K17</f>
        <v>47.29054054054054</v>
      </c>
      <c r="L19" s="82"/>
      <c r="M19" s="82">
        <f>M18-M17</f>
        <v>37</v>
      </c>
      <c r="N19" s="82">
        <f>N18-N17</f>
        <v>24.19</v>
      </c>
      <c r="O19" s="82">
        <v>48.543600000000005</v>
      </c>
      <c r="P19" s="82">
        <v>57.578162162162165</v>
      </c>
      <c r="Q19" s="82">
        <v>37.7388</v>
      </c>
      <c r="R19" s="82">
        <v>21.1464</v>
      </c>
      <c r="S19" s="83">
        <f>S18-S17</f>
        <v>49.81</v>
      </c>
      <c r="V19" s="76"/>
    </row>
    <row r="20" spans="8:22" ht="16.05" customHeight="1">
      <c r="H20" s="81"/>
      <c r="J20" s="82"/>
      <c r="K20" s="82"/>
      <c r="L20" s="82"/>
      <c r="M20" s="82"/>
      <c r="N20" s="82"/>
      <c r="O20" s="82"/>
      <c r="P20" s="82"/>
      <c r="Q20" s="82"/>
      <c r="R20" s="82"/>
      <c r="S20" s="82"/>
      <c r="V20" s="76"/>
    </row>
    <row r="21" spans="1:22" ht="72.6" customHeight="1">
      <c r="A21" s="153" t="s">
        <v>212</v>
      </c>
      <c r="B21" s="153"/>
      <c r="C21" s="153"/>
      <c r="D21" s="153"/>
      <c r="E21" s="153"/>
      <c r="F21" s="153"/>
      <c r="G21" s="154"/>
      <c r="H21" s="81"/>
      <c r="I21" s="153" t="s">
        <v>208</v>
      </c>
      <c r="J21" s="153"/>
      <c r="K21" s="153"/>
      <c r="L21" s="153"/>
      <c r="M21" s="153"/>
      <c r="N21" s="153"/>
      <c r="O21" s="153"/>
      <c r="P21" s="153"/>
      <c r="Q21" s="153"/>
      <c r="R21" s="153"/>
      <c r="S21" s="153"/>
      <c r="V21" s="76"/>
    </row>
    <row r="22" spans="8:22" ht="14.55" customHeight="1">
      <c r="H22" s="81"/>
      <c r="V22" s="76"/>
    </row>
    <row r="23" spans="1:22" ht="13.05">
      <c r="A23" s="17" t="s">
        <v>149</v>
      </c>
      <c r="H23" s="81"/>
      <c r="I23" s="17" t="s">
        <v>162</v>
      </c>
      <c r="V23" s="76"/>
    </row>
    <row r="24" spans="1:22" ht="13.5" thickBot="1">
      <c r="A24" s="75"/>
      <c r="B24" s="75"/>
      <c r="C24" s="75"/>
      <c r="D24" s="75"/>
      <c r="E24" s="75"/>
      <c r="F24" s="75"/>
      <c r="G24" s="75"/>
      <c r="H24" s="80"/>
      <c r="I24" s="75"/>
      <c r="J24" s="75"/>
      <c r="K24" s="75"/>
      <c r="L24" s="75"/>
      <c r="M24" s="75"/>
      <c r="N24" s="75"/>
      <c r="O24" s="75"/>
      <c r="P24" s="75"/>
      <c r="Q24" s="75"/>
      <c r="R24" s="75"/>
      <c r="S24" s="75"/>
      <c r="T24" s="75"/>
      <c r="U24" s="75"/>
      <c r="V24" s="74"/>
    </row>
    <row r="25" spans="7:22" ht="13.05">
      <c r="G25" s="79"/>
      <c r="H25" s="90"/>
      <c r="I25" s="91"/>
      <c r="J25" s="91"/>
      <c r="K25" s="91"/>
      <c r="L25" s="91"/>
      <c r="M25" s="91"/>
      <c r="N25" s="91"/>
      <c r="O25" s="91"/>
      <c r="P25" s="91"/>
      <c r="Q25" s="91"/>
      <c r="R25" s="91"/>
      <c r="S25" s="91"/>
      <c r="T25" s="91"/>
      <c r="U25" s="91"/>
      <c r="V25" s="79"/>
    </row>
    <row r="26" spans="1:22" ht="13.05">
      <c r="A26" s="78" t="s">
        <v>66</v>
      </c>
      <c r="G26" s="76"/>
      <c r="H26" s="92"/>
      <c r="I26" s="102" t="s">
        <v>147</v>
      </c>
      <c r="J26" s="33"/>
      <c r="K26" s="33"/>
      <c r="L26" s="33"/>
      <c r="M26" s="33"/>
      <c r="N26" s="33"/>
      <c r="O26" s="33"/>
      <c r="P26" s="33"/>
      <c r="Q26" s="33"/>
      <c r="R26" s="33"/>
      <c r="S26" s="33"/>
      <c r="T26" s="33"/>
      <c r="U26" s="33"/>
      <c r="V26" s="76"/>
    </row>
    <row r="27" spans="1:22" ht="13.05">
      <c r="A27" s="17" t="s">
        <v>67</v>
      </c>
      <c r="G27" s="76"/>
      <c r="H27" s="81"/>
      <c r="I27" s="33"/>
      <c r="J27" s="33"/>
      <c r="K27" s="33"/>
      <c r="L27" s="33"/>
      <c r="M27" s="33"/>
      <c r="N27" s="33"/>
      <c r="O27" s="33"/>
      <c r="P27" s="33"/>
      <c r="Q27" s="33"/>
      <c r="R27" s="33"/>
      <c r="S27" s="33"/>
      <c r="T27" s="33"/>
      <c r="U27" s="33"/>
      <c r="V27" s="76"/>
    </row>
    <row r="28" spans="7:22" ht="13.05">
      <c r="G28" s="76"/>
      <c r="H28" s="81"/>
      <c r="I28" s="33" t="s">
        <v>81</v>
      </c>
      <c r="J28" s="33"/>
      <c r="K28" s="33"/>
      <c r="L28" s="33"/>
      <c r="M28" s="33"/>
      <c r="N28" s="33"/>
      <c r="O28" s="33"/>
      <c r="P28" s="33"/>
      <c r="Q28" s="33"/>
      <c r="R28" s="33"/>
      <c r="S28" s="33"/>
      <c r="T28" s="33"/>
      <c r="U28" s="33"/>
      <c r="V28" s="76"/>
    </row>
    <row r="29" spans="1:22" ht="13.05">
      <c r="A29" s="62">
        <f>B11</f>
        <v>42.70057631160572</v>
      </c>
      <c r="B29" s="17" t="s">
        <v>64</v>
      </c>
      <c r="G29" s="76"/>
      <c r="H29" s="81"/>
      <c r="I29" s="14" t="s">
        <v>163</v>
      </c>
      <c r="L29" s="33"/>
      <c r="M29" s="33"/>
      <c r="N29" s="33"/>
      <c r="O29" s="33"/>
      <c r="P29" s="33"/>
      <c r="Q29" s="33"/>
      <c r="R29" s="33"/>
      <c r="S29" s="33"/>
      <c r="T29" s="33"/>
      <c r="U29" s="33"/>
      <c r="V29" s="76"/>
    </row>
    <row r="30" spans="1:22" ht="13.05">
      <c r="A30" s="62">
        <f>A29*A38</f>
        <v>125.96670011923689</v>
      </c>
      <c r="B30" s="17" t="s">
        <v>65</v>
      </c>
      <c r="G30" s="76"/>
      <c r="H30" s="81"/>
      <c r="I30" s="17" t="s">
        <v>164</v>
      </c>
      <c r="L30" s="33"/>
      <c r="M30" s="93"/>
      <c r="N30" s="33"/>
      <c r="O30" s="33"/>
      <c r="P30" s="33"/>
      <c r="Q30" s="33"/>
      <c r="R30" s="33"/>
      <c r="S30" s="33"/>
      <c r="T30" s="33"/>
      <c r="U30" s="33"/>
      <c r="V30" s="76"/>
    </row>
    <row r="31" spans="1:22" ht="13.05">
      <c r="A31" s="77">
        <f>(A29*A37)/A36</f>
        <v>1.7374444443494559</v>
      </c>
      <c r="B31" s="17" t="s">
        <v>209</v>
      </c>
      <c r="G31" s="76"/>
      <c r="H31" s="81"/>
      <c r="L31" s="33"/>
      <c r="M31" s="93"/>
      <c r="N31" s="33"/>
      <c r="O31" s="33"/>
      <c r="P31" s="33"/>
      <c r="Q31" s="33"/>
      <c r="R31" s="33"/>
      <c r="S31" s="33"/>
      <c r="T31" s="33"/>
      <c r="U31" s="33"/>
      <c r="V31" s="76"/>
    </row>
    <row r="32" spans="1:22" ht="13.05">
      <c r="A32" s="77">
        <f>A31*A38</f>
        <v>5.125461110830895</v>
      </c>
      <c r="B32" s="17" t="s">
        <v>210</v>
      </c>
      <c r="G32" s="76"/>
      <c r="H32" s="81"/>
      <c r="I32" s="95">
        <f>2016-1999</f>
        <v>17</v>
      </c>
      <c r="J32" s="33"/>
      <c r="K32" s="33" t="s">
        <v>74</v>
      </c>
      <c r="L32" s="33"/>
      <c r="M32" s="94"/>
      <c r="N32" s="33"/>
      <c r="O32" s="33"/>
      <c r="P32" s="33"/>
      <c r="Q32" s="33"/>
      <c r="R32" s="33"/>
      <c r="S32" s="33"/>
      <c r="T32" s="33"/>
      <c r="U32" s="33"/>
      <c r="V32" s="76"/>
    </row>
    <row r="33" spans="7:22" ht="13.05">
      <c r="G33" s="76"/>
      <c r="H33" s="81"/>
      <c r="I33" s="33">
        <v>0.15</v>
      </c>
      <c r="J33" s="33"/>
      <c r="K33" s="33" t="s">
        <v>75</v>
      </c>
      <c r="L33" s="33"/>
      <c r="M33" s="94"/>
      <c r="N33" s="33"/>
      <c r="O33" s="33"/>
      <c r="P33" s="33"/>
      <c r="Q33" s="33"/>
      <c r="R33" s="33"/>
      <c r="S33" s="33"/>
      <c r="T33" s="33"/>
      <c r="U33" s="33"/>
      <c r="V33" s="76"/>
    </row>
    <row r="34" spans="7:22" ht="13.05">
      <c r="G34" s="76"/>
      <c r="H34" s="81"/>
      <c r="I34" s="100">
        <f>I33/I32</f>
        <v>0.008823529411764706</v>
      </c>
      <c r="J34" s="33"/>
      <c r="K34" s="33" t="s">
        <v>82</v>
      </c>
      <c r="L34" s="33"/>
      <c r="M34" s="33"/>
      <c r="N34" s="33"/>
      <c r="O34" s="33"/>
      <c r="P34" s="33"/>
      <c r="Q34" s="33"/>
      <c r="R34" s="33"/>
      <c r="S34" s="33"/>
      <c r="T34" s="33"/>
      <c r="U34" s="33"/>
      <c r="V34" s="76"/>
    </row>
    <row r="35" spans="1:22" ht="13.05">
      <c r="A35" s="17" t="s">
        <v>216</v>
      </c>
      <c r="G35" s="76"/>
      <c r="H35" s="81"/>
      <c r="I35" s="101">
        <v>11</v>
      </c>
      <c r="J35" s="33"/>
      <c r="K35" s="33" t="s">
        <v>84</v>
      </c>
      <c r="L35" s="33"/>
      <c r="M35" s="33"/>
      <c r="N35" s="33"/>
      <c r="O35" s="33"/>
      <c r="P35" s="33"/>
      <c r="Q35" s="33"/>
      <c r="R35" s="33"/>
      <c r="S35" s="33"/>
      <c r="T35" s="33"/>
      <c r="U35" s="33"/>
      <c r="V35" s="76"/>
    </row>
    <row r="36" spans="1:22" ht="13.05">
      <c r="A36" s="17">
        <v>748.052</v>
      </c>
      <c r="B36" s="17" t="s">
        <v>41</v>
      </c>
      <c r="G36" s="76"/>
      <c r="H36" s="81"/>
      <c r="I36" s="100">
        <f>I35*I34</f>
        <v>0.09705882352941177</v>
      </c>
      <c r="J36" s="33"/>
      <c r="K36" s="33" t="s">
        <v>83</v>
      </c>
      <c r="L36" s="33"/>
      <c r="M36" s="33"/>
      <c r="N36" s="33"/>
      <c r="O36" s="33"/>
      <c r="P36" s="33"/>
      <c r="Q36" s="33"/>
      <c r="R36" s="33"/>
      <c r="S36" s="33"/>
      <c r="T36" s="33"/>
      <c r="U36" s="33"/>
      <c r="V36" s="76"/>
    </row>
    <row r="37" spans="1:22" ht="13.05">
      <c r="A37" s="17">
        <f>(((365*3)+366)/4)/12</f>
        <v>30.4375</v>
      </c>
      <c r="B37" s="17" t="s">
        <v>40</v>
      </c>
      <c r="G37" s="76"/>
      <c r="H37" s="81"/>
      <c r="I37" s="33"/>
      <c r="J37" s="33"/>
      <c r="K37" s="33"/>
      <c r="L37" s="33"/>
      <c r="M37" s="33"/>
      <c r="N37" s="33"/>
      <c r="O37" s="33"/>
      <c r="P37" s="33"/>
      <c r="Q37" s="33"/>
      <c r="R37" s="33"/>
      <c r="S37" s="33"/>
      <c r="T37" s="33"/>
      <c r="U37" s="33"/>
      <c r="V37" s="76"/>
    </row>
    <row r="38" spans="1:22" ht="13.05">
      <c r="A38" s="17">
        <v>2.95</v>
      </c>
      <c r="B38" s="17" t="s">
        <v>39</v>
      </c>
      <c r="G38" s="76"/>
      <c r="H38" s="81"/>
      <c r="I38" s="33" t="s">
        <v>73</v>
      </c>
      <c r="J38" s="33"/>
      <c r="K38" s="33"/>
      <c r="L38" s="33"/>
      <c r="M38" s="33"/>
      <c r="N38" s="33"/>
      <c r="O38" s="33"/>
      <c r="P38" s="33"/>
      <c r="Q38" s="33"/>
      <c r="R38" s="33"/>
      <c r="S38" s="33"/>
      <c r="T38" s="33"/>
      <c r="U38" s="33"/>
      <c r="V38" s="76"/>
    </row>
    <row r="39" spans="7:22" ht="13.05">
      <c r="G39" s="76"/>
      <c r="H39" s="81"/>
      <c r="I39" s="33"/>
      <c r="J39" s="33"/>
      <c r="K39" s="33"/>
      <c r="L39" s="33"/>
      <c r="M39" s="33"/>
      <c r="N39" s="33"/>
      <c r="O39" s="33"/>
      <c r="P39" s="33"/>
      <c r="Q39" s="33"/>
      <c r="R39" s="33"/>
      <c r="S39" s="33"/>
      <c r="T39" s="33"/>
      <c r="U39" s="33"/>
      <c r="V39" s="76"/>
    </row>
    <row r="40" spans="1:22" ht="13.05">
      <c r="A40" s="17" t="s">
        <v>11</v>
      </c>
      <c r="G40" s="76"/>
      <c r="H40" s="81"/>
      <c r="I40" s="33"/>
      <c r="J40" s="33"/>
      <c r="K40" s="33"/>
      <c r="L40" s="33"/>
      <c r="M40" s="33"/>
      <c r="N40" s="33"/>
      <c r="O40" s="33"/>
      <c r="P40" s="33"/>
      <c r="Q40" s="33"/>
      <c r="R40" s="33"/>
      <c r="S40" s="33"/>
      <c r="T40" s="33"/>
      <c r="U40" s="33"/>
      <c r="V40" s="76"/>
    </row>
    <row r="41" spans="1:22" ht="13.05">
      <c r="A41" s="17" t="s">
        <v>217</v>
      </c>
      <c r="G41" s="76"/>
      <c r="H41" s="81"/>
      <c r="I41" s="33"/>
      <c r="J41" s="33"/>
      <c r="K41" s="33"/>
      <c r="L41" s="33"/>
      <c r="M41" s="33"/>
      <c r="N41" s="33"/>
      <c r="O41" s="33"/>
      <c r="P41" s="33"/>
      <c r="Q41" s="33"/>
      <c r="R41" s="33"/>
      <c r="S41" s="33"/>
      <c r="T41" s="33"/>
      <c r="U41" s="33"/>
      <c r="V41" s="76"/>
    </row>
    <row r="42" spans="7:22" ht="13.05">
      <c r="G42" s="76"/>
      <c r="H42" s="81"/>
      <c r="I42" s="33"/>
      <c r="J42" s="33"/>
      <c r="K42" s="33"/>
      <c r="L42" s="33"/>
      <c r="M42" s="33"/>
      <c r="N42" s="33"/>
      <c r="O42" s="33"/>
      <c r="P42" s="33"/>
      <c r="Q42" s="33"/>
      <c r="R42" s="33"/>
      <c r="S42" s="33"/>
      <c r="T42" s="33"/>
      <c r="U42" s="33"/>
      <c r="V42" s="76"/>
    </row>
    <row r="43" spans="1:22" ht="13.05">
      <c r="A43" s="17" t="s">
        <v>38</v>
      </c>
      <c r="G43" s="76"/>
      <c r="H43" s="81"/>
      <c r="I43" s="33"/>
      <c r="J43" s="33"/>
      <c r="K43" s="33"/>
      <c r="L43" s="33"/>
      <c r="M43" s="33"/>
      <c r="N43" s="33"/>
      <c r="O43" s="33"/>
      <c r="P43" s="33"/>
      <c r="Q43" s="33"/>
      <c r="R43" s="33"/>
      <c r="S43" s="33"/>
      <c r="T43" s="33"/>
      <c r="U43" s="33"/>
      <c r="V43" s="76"/>
    </row>
    <row r="44" spans="1:22" ht="13.05">
      <c r="A44" s="17" t="s">
        <v>37</v>
      </c>
      <c r="G44" s="76"/>
      <c r="H44" s="81"/>
      <c r="I44" s="33"/>
      <c r="J44" s="33"/>
      <c r="K44" s="33"/>
      <c r="L44" s="33"/>
      <c r="M44" s="33"/>
      <c r="N44" s="33"/>
      <c r="O44" s="33"/>
      <c r="P44" s="33"/>
      <c r="Q44" s="33"/>
      <c r="R44" s="33"/>
      <c r="S44" s="33"/>
      <c r="T44" s="33"/>
      <c r="U44" s="33"/>
      <c r="V44" s="76"/>
    </row>
    <row r="45" spans="1:22" ht="13.05">
      <c r="A45" s="17" t="s">
        <v>150</v>
      </c>
      <c r="G45" s="76"/>
      <c r="H45" s="81"/>
      <c r="I45" s="33"/>
      <c r="J45" s="33"/>
      <c r="K45" s="33"/>
      <c r="L45" s="33"/>
      <c r="M45" s="33"/>
      <c r="N45" s="33"/>
      <c r="O45" s="33"/>
      <c r="P45" s="33"/>
      <c r="Q45" s="33"/>
      <c r="R45" s="33"/>
      <c r="S45" s="33"/>
      <c r="T45" s="33"/>
      <c r="U45" s="33"/>
      <c r="V45" s="76"/>
    </row>
    <row r="46" spans="7:22" ht="13.05">
      <c r="G46" s="76"/>
      <c r="H46" s="81"/>
      <c r="I46" s="33"/>
      <c r="J46" s="33"/>
      <c r="K46" s="33"/>
      <c r="L46" s="33"/>
      <c r="M46" s="33"/>
      <c r="N46" s="33"/>
      <c r="O46" s="33"/>
      <c r="P46" s="33"/>
      <c r="Q46" s="33"/>
      <c r="R46" s="33"/>
      <c r="S46" s="33"/>
      <c r="T46" s="33"/>
      <c r="U46" s="33"/>
      <c r="V46" s="76"/>
    </row>
    <row r="47" spans="7:22" ht="13.05">
      <c r="G47" s="76"/>
      <c r="H47" s="81"/>
      <c r="I47" s="33"/>
      <c r="J47" s="33"/>
      <c r="K47" s="33"/>
      <c r="L47" s="33"/>
      <c r="M47" s="33"/>
      <c r="N47" s="33"/>
      <c r="O47" s="33"/>
      <c r="P47" s="33"/>
      <c r="Q47" s="33"/>
      <c r="R47" s="33"/>
      <c r="S47" s="33"/>
      <c r="T47" s="33"/>
      <c r="U47" s="33"/>
      <c r="V47" s="76"/>
    </row>
    <row r="48" spans="7:22" ht="15">
      <c r="G48" s="76"/>
      <c r="H48" s="81"/>
      <c r="I48" s="33"/>
      <c r="J48" s="33"/>
      <c r="K48" s="33"/>
      <c r="L48" s="33"/>
      <c r="M48" s="33"/>
      <c r="N48" s="33"/>
      <c r="O48" s="33"/>
      <c r="P48" s="33"/>
      <c r="Q48" s="33"/>
      <c r="R48" s="33"/>
      <c r="S48" s="33"/>
      <c r="T48" s="33"/>
      <c r="U48" s="33"/>
      <c r="V48" s="76"/>
    </row>
    <row r="49" spans="1:22" ht="14.4" thickBot="1">
      <c r="A49" s="75"/>
      <c r="B49" s="75"/>
      <c r="C49" s="75"/>
      <c r="D49" s="75"/>
      <c r="E49" s="75"/>
      <c r="F49" s="75"/>
      <c r="G49" s="74"/>
      <c r="H49" s="80"/>
      <c r="I49" s="75"/>
      <c r="J49" s="75"/>
      <c r="K49" s="75"/>
      <c r="L49" s="75"/>
      <c r="M49" s="75"/>
      <c r="N49" s="75"/>
      <c r="O49" s="75"/>
      <c r="P49" s="75"/>
      <c r="Q49" s="75"/>
      <c r="R49" s="75"/>
      <c r="S49" s="75"/>
      <c r="T49" s="75"/>
      <c r="U49" s="75"/>
      <c r="V49" s="74"/>
    </row>
    <row r="51" ht="15">
      <c r="A51" s="78" t="s">
        <v>79</v>
      </c>
    </row>
    <row r="53" spans="2:7" s="60" customFormat="1" ht="82.8">
      <c r="B53" s="84" t="s">
        <v>151</v>
      </c>
      <c r="C53" s="84" t="s">
        <v>152</v>
      </c>
      <c r="D53" s="84" t="s">
        <v>78</v>
      </c>
      <c r="E53" s="84" t="s">
        <v>153</v>
      </c>
      <c r="F53" s="84" t="s">
        <v>154</v>
      </c>
      <c r="G53" s="84" t="s">
        <v>155</v>
      </c>
    </row>
    <row r="54" spans="1:7" ht="15">
      <c r="A54" s="17" t="s">
        <v>51</v>
      </c>
      <c r="B54" s="77">
        <v>2.6</v>
      </c>
      <c r="C54" s="77">
        <v>2.76</v>
      </c>
      <c r="D54" s="77">
        <v>1.6</v>
      </c>
      <c r="E54" s="77">
        <v>1.28</v>
      </c>
      <c r="F54" s="77">
        <v>1.28</v>
      </c>
      <c r="G54" s="77">
        <v>0.79</v>
      </c>
    </row>
    <row r="55" spans="1:7" ht="15">
      <c r="A55" s="17" t="s">
        <v>80</v>
      </c>
      <c r="B55" s="77">
        <v>2.1</v>
      </c>
      <c r="C55" s="77">
        <v>2.15</v>
      </c>
      <c r="D55" s="77">
        <v>2.5</v>
      </c>
      <c r="E55" s="77">
        <v>2</v>
      </c>
      <c r="F55" s="77">
        <v>2</v>
      </c>
      <c r="G55" s="77">
        <v>0.75</v>
      </c>
    </row>
    <row r="56" spans="1:7" ht="15">
      <c r="A56" s="17" t="s">
        <v>49</v>
      </c>
      <c r="B56" s="77">
        <v>1.4</v>
      </c>
      <c r="C56" s="77">
        <v>0.9252100840336134</v>
      </c>
      <c r="D56" s="77">
        <v>2.2</v>
      </c>
      <c r="E56" s="77">
        <v>1.5</v>
      </c>
      <c r="F56" s="77">
        <v>1.5</v>
      </c>
      <c r="G56" s="77">
        <v>1</v>
      </c>
    </row>
    <row r="57" spans="1:7" ht="15">
      <c r="A57" s="17" t="s">
        <v>48</v>
      </c>
      <c r="B57" s="17">
        <v>31</v>
      </c>
      <c r="C57" s="17">
        <v>36</v>
      </c>
      <c r="D57" s="17">
        <v>19.740000000000002</v>
      </c>
      <c r="E57" s="17" t="s">
        <v>105</v>
      </c>
      <c r="F57" s="17">
        <v>15.540000000000001</v>
      </c>
      <c r="G57" s="17">
        <v>10.920000000000002</v>
      </c>
    </row>
    <row r="58" spans="1:7" ht="15">
      <c r="A58" s="17" t="s">
        <v>47</v>
      </c>
      <c r="B58" s="17">
        <v>6.3</v>
      </c>
      <c r="C58" s="17">
        <v>4.3</v>
      </c>
      <c r="D58" s="17">
        <v>5</v>
      </c>
      <c r="E58" s="17" t="s">
        <v>105</v>
      </c>
      <c r="F58" s="17">
        <v>3.5</v>
      </c>
      <c r="G58" s="17">
        <v>1.95</v>
      </c>
    </row>
    <row r="59" spans="1:7" ht="15">
      <c r="A59" s="17" t="s">
        <v>46</v>
      </c>
      <c r="B59" s="17">
        <v>20</v>
      </c>
      <c r="C59" s="17">
        <v>20.5</v>
      </c>
      <c r="D59" s="17" t="s">
        <v>69</v>
      </c>
      <c r="E59" s="17" t="s">
        <v>69</v>
      </c>
      <c r="F59" s="17" t="s">
        <v>69</v>
      </c>
      <c r="G59" s="17" t="s">
        <v>69</v>
      </c>
    </row>
    <row r="60" spans="1:7" ht="15">
      <c r="A60" s="17" t="s">
        <v>44</v>
      </c>
      <c r="B60" s="17">
        <v>7.8</v>
      </c>
      <c r="C60" s="17">
        <v>10.4</v>
      </c>
      <c r="D60" s="17" t="s">
        <v>69</v>
      </c>
      <c r="E60" s="17" t="s">
        <v>69</v>
      </c>
      <c r="F60" s="17" t="s">
        <v>69</v>
      </c>
      <c r="G60" s="17" t="s">
        <v>69</v>
      </c>
    </row>
  </sheetData>
  <mergeCells count="2">
    <mergeCell ref="A21:G21"/>
    <mergeCell ref="I21:S21"/>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workbookViewId="0" topLeftCell="A1">
      <pane ySplit="2" topLeftCell="A3" activePane="bottomLeft" state="frozen"/>
      <selection pane="bottomLeft" activeCell="D8" sqref="D8"/>
    </sheetView>
  </sheetViews>
  <sheetFormatPr defaultColWidth="8.7109375" defaultRowHeight="15"/>
  <cols>
    <col min="1" max="1" width="4.421875" style="17" customWidth="1"/>
    <col min="2" max="2" width="11.7109375" style="15" customWidth="1"/>
    <col min="3" max="5" width="22.7109375" style="16" customWidth="1"/>
    <col min="6" max="16384" width="8.7109375" style="17" customWidth="1"/>
  </cols>
  <sheetData>
    <row r="1" spans="1:5" ht="19.8" customHeight="1">
      <c r="A1" s="13" t="s">
        <v>165</v>
      </c>
      <c r="C1" s="13"/>
      <c r="D1" s="13"/>
      <c r="E1" s="13"/>
    </row>
    <row r="2" spans="1:5" ht="20.55" customHeight="1">
      <c r="A2" s="43"/>
      <c r="B2" s="44"/>
      <c r="C2" s="45" t="s">
        <v>22</v>
      </c>
      <c r="D2" s="45" t="s">
        <v>0</v>
      </c>
      <c r="E2" s="46" t="s">
        <v>1</v>
      </c>
    </row>
    <row r="3" spans="1:5" ht="102" customHeight="1">
      <c r="A3" s="47"/>
      <c r="B3" s="135" t="s">
        <v>16</v>
      </c>
      <c r="C3" s="28" t="s">
        <v>222</v>
      </c>
      <c r="D3" s="28" t="s">
        <v>96</v>
      </c>
      <c r="E3" s="48" t="s">
        <v>117</v>
      </c>
    </row>
    <row r="4" spans="1:5" ht="101.55" customHeight="1">
      <c r="A4" s="155" t="s">
        <v>17</v>
      </c>
      <c r="B4" s="136" t="s">
        <v>15</v>
      </c>
      <c r="C4" s="3" t="s">
        <v>166</v>
      </c>
      <c r="D4" s="3" t="s">
        <v>233</v>
      </c>
      <c r="E4" s="42" t="s">
        <v>116</v>
      </c>
    </row>
    <row r="5" spans="1:5" ht="100.35" customHeight="1">
      <c r="A5" s="155"/>
      <c r="B5" s="137" t="s">
        <v>36</v>
      </c>
      <c r="C5" s="6" t="s">
        <v>167</v>
      </c>
      <c r="D5" s="140" t="s">
        <v>20</v>
      </c>
      <c r="E5" s="49" t="s">
        <v>115</v>
      </c>
    </row>
    <row r="6" spans="1:5" ht="94.35" customHeight="1">
      <c r="A6" s="155"/>
      <c r="B6" s="138" t="s">
        <v>23</v>
      </c>
      <c r="C6" s="5" t="s">
        <v>106</v>
      </c>
      <c r="D6" s="5" t="s">
        <v>235</v>
      </c>
      <c r="E6" s="36" t="s">
        <v>223</v>
      </c>
    </row>
    <row r="7" spans="1:5" ht="97.5" customHeight="1">
      <c r="A7" s="156"/>
      <c r="B7" s="139" t="s">
        <v>197</v>
      </c>
      <c r="C7" s="50" t="s">
        <v>111</v>
      </c>
      <c r="D7" s="50" t="s">
        <v>236</v>
      </c>
      <c r="E7" s="51" t="s">
        <v>18</v>
      </c>
    </row>
    <row r="8" spans="1:5" s="16" customFormat="1" ht="36.6" customHeight="1">
      <c r="A8" s="55"/>
      <c r="B8" s="56"/>
      <c r="C8" s="52"/>
      <c r="D8" s="52"/>
      <c r="E8" s="56"/>
    </row>
    <row r="9" spans="1:5" ht="14.55" customHeight="1">
      <c r="A9" s="57" t="s">
        <v>11</v>
      </c>
      <c r="B9" s="58"/>
      <c r="C9" s="59"/>
      <c r="D9" s="59"/>
      <c r="E9" s="59"/>
    </row>
    <row r="10" spans="1:5" ht="30" customHeight="1">
      <c r="A10" s="159" t="s">
        <v>199</v>
      </c>
      <c r="B10" s="159"/>
      <c r="C10" s="159"/>
      <c r="D10" s="159"/>
      <c r="E10" s="159"/>
    </row>
    <row r="11" spans="1:5" ht="29.55" customHeight="1">
      <c r="A11" s="157" t="s">
        <v>232</v>
      </c>
      <c r="B11" s="157"/>
      <c r="C11" s="157"/>
      <c r="D11" s="157"/>
      <c r="E11" s="157"/>
    </row>
    <row r="12" spans="1:5" ht="38.55" customHeight="1">
      <c r="A12" s="158"/>
      <c r="B12" s="158"/>
      <c r="C12" s="158"/>
      <c r="D12" s="158"/>
      <c r="E12" s="158"/>
    </row>
    <row r="13" ht="46.35" customHeight="1"/>
    <row r="15" ht="15">
      <c r="A15" s="61"/>
    </row>
    <row r="16" ht="15">
      <c r="A16" s="12"/>
    </row>
    <row r="19" ht="15">
      <c r="B19" s="61"/>
    </row>
    <row r="20" ht="15">
      <c r="B20" s="61"/>
    </row>
    <row r="21" ht="15">
      <c r="B21" s="61"/>
    </row>
    <row r="22" ht="15">
      <c r="B22" s="61"/>
    </row>
    <row r="23" ht="15">
      <c r="B23" s="61"/>
    </row>
    <row r="24" ht="15">
      <c r="B24" s="61"/>
    </row>
    <row r="25" ht="15">
      <c r="B25" s="61"/>
    </row>
    <row r="26" ht="15">
      <c r="B26" s="61"/>
    </row>
    <row r="27" ht="15">
      <c r="B27" s="61"/>
    </row>
    <row r="28" ht="15">
      <c r="B28" s="61"/>
    </row>
    <row r="29" ht="15">
      <c r="B29" s="13"/>
    </row>
    <row r="30" ht="15">
      <c r="B30" s="13"/>
    </row>
    <row r="31" ht="15">
      <c r="B31" s="13"/>
    </row>
    <row r="32" ht="15">
      <c r="B32" s="13"/>
    </row>
    <row r="33" ht="15">
      <c r="B33" s="13"/>
    </row>
    <row r="34" ht="15">
      <c r="B34" s="13"/>
    </row>
  </sheetData>
  <mergeCells count="4">
    <mergeCell ref="A4:A7"/>
    <mergeCell ref="A11:E11"/>
    <mergeCell ref="A12:E12"/>
    <mergeCell ref="A10:E10"/>
  </mergeCells>
  <printOptions/>
  <pageMargins left="0.7" right="0.7" top="0.75" bottom="0.75" header="0.3" footer="0.3"/>
  <pageSetup horizontalDpi="300" verticalDpi="3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7"/>
  <sheetViews>
    <sheetView workbookViewId="0" topLeftCell="A1">
      <pane ySplit="1" topLeftCell="A2" activePane="bottomLeft" state="frozen"/>
      <selection pane="bottomLeft" activeCell="D4" sqref="D4"/>
    </sheetView>
  </sheetViews>
  <sheetFormatPr defaultColWidth="8.7109375" defaultRowHeight="15"/>
  <cols>
    <col min="1" max="1" width="8.7109375" style="71" customWidth="1"/>
    <col min="2" max="2" width="12.00390625" style="71" customWidth="1"/>
    <col min="3" max="3" width="21.7109375" style="71" customWidth="1"/>
    <col min="4" max="4" width="43.7109375" style="71" customWidth="1"/>
    <col min="5" max="5" width="23.7109375" style="71" customWidth="1"/>
    <col min="6" max="6" width="27.57421875" style="71" customWidth="1"/>
    <col min="7" max="7" width="33.7109375" style="71" customWidth="1"/>
    <col min="8" max="16384" width="8.7109375" style="71" customWidth="1"/>
  </cols>
  <sheetData>
    <row r="1" spans="1:7" s="52" customFormat="1" ht="15" customHeight="1">
      <c r="A1" s="69" t="s">
        <v>2</v>
      </c>
      <c r="B1" s="160" t="s">
        <v>17</v>
      </c>
      <c r="C1" s="160"/>
      <c r="D1" s="120" t="s">
        <v>4</v>
      </c>
      <c r="E1" s="120" t="s">
        <v>6</v>
      </c>
      <c r="F1" s="120" t="s">
        <v>10</v>
      </c>
      <c r="G1" s="120" t="s">
        <v>14</v>
      </c>
    </row>
    <row r="2" spans="1:7" s="65" customFormat="1" ht="112.35" customHeight="1">
      <c r="A2" s="65" t="s">
        <v>121</v>
      </c>
      <c r="B2" s="54" t="str">
        <f>'Ladders San'!B4</f>
        <v>Satisfactory</v>
      </c>
      <c r="C2" s="65" t="str">
        <f>'Ladders San'!C4</f>
        <v>Flush toilet connected to a system that hygienically separates waste from human contact, where waste is safely disposed of on-site, or transported and treated off-site.</v>
      </c>
      <c r="D2" s="65" t="s">
        <v>225</v>
      </c>
      <c r="E2" s="65" t="s">
        <v>168</v>
      </c>
      <c r="F2" s="65" t="s">
        <v>109</v>
      </c>
      <c r="G2" s="65" t="s">
        <v>169</v>
      </c>
    </row>
    <row r="3" spans="2:7" s="63" customFormat="1" ht="146.55" customHeight="1">
      <c r="B3" s="26" t="str">
        <f>'Ladders San'!B5</f>
        <v>Moderate</v>
      </c>
      <c r="C3" s="63" t="str">
        <f>'Ladders San'!C5</f>
        <v>An improved facility that hygienically separates waste from human contact, where waste is safely disposed of on-site, or transported and treated off-site.</v>
      </c>
      <c r="D3" s="63" t="s">
        <v>226</v>
      </c>
      <c r="E3" s="108" t="s">
        <v>20</v>
      </c>
      <c r="F3" s="63" t="s">
        <v>110</v>
      </c>
      <c r="G3" s="63" t="s">
        <v>172</v>
      </c>
    </row>
    <row r="4" spans="1:7" s="8" customFormat="1" ht="55.2">
      <c r="A4" s="21"/>
      <c r="B4" s="21" t="str">
        <f>'Ladders San'!B6</f>
        <v>Marginal</v>
      </c>
      <c r="C4" s="30" t="str">
        <f>'Ladders San'!C6</f>
        <v>An improved facility that hygienically separates waste from human contact.</v>
      </c>
      <c r="D4" s="30" t="s">
        <v>227</v>
      </c>
      <c r="E4" s="30" t="s">
        <v>228</v>
      </c>
      <c r="F4" s="30" t="s">
        <v>32</v>
      </c>
      <c r="G4" s="30" t="s">
        <v>170</v>
      </c>
    </row>
    <row r="5" spans="1:7" s="8" customFormat="1" ht="41.4">
      <c r="A5" s="9"/>
      <c r="B5" s="66" t="str">
        <f>'Ladders San'!B7</f>
        <v>Unacceptable</v>
      </c>
      <c r="C5" s="52" t="str">
        <f>'Ladders San'!C7</f>
        <v>Use of unimproved facilities or open defecation.</v>
      </c>
      <c r="D5" s="52" t="s">
        <v>119</v>
      </c>
      <c r="E5" s="52" t="s">
        <v>31</v>
      </c>
      <c r="F5" s="52" t="s">
        <v>112</v>
      </c>
      <c r="G5" s="12" t="s">
        <v>171</v>
      </c>
    </row>
    <row r="6" spans="1:7" s="8" customFormat="1" ht="15">
      <c r="A6" s="70" t="s">
        <v>13</v>
      </c>
      <c r="B6" s="10"/>
      <c r="C6" s="10"/>
      <c r="D6" s="10"/>
      <c r="E6" s="10"/>
      <c r="F6" s="10"/>
      <c r="G6" s="34"/>
    </row>
    <row r="7" spans="1:7" ht="15">
      <c r="A7" s="10" t="s">
        <v>221</v>
      </c>
      <c r="C7" s="70"/>
      <c r="D7" s="70"/>
      <c r="E7" s="70"/>
      <c r="F7" s="70"/>
      <c r="G7" s="34"/>
    </row>
    <row r="8" spans="1:7" ht="15">
      <c r="A8" s="71" t="s">
        <v>220</v>
      </c>
      <c r="G8" s="52"/>
    </row>
    <row r="10" ht="15">
      <c r="G10" s="8"/>
    </row>
    <row r="11" ht="15">
      <c r="G11" s="8"/>
    </row>
    <row r="12" ht="15">
      <c r="G12" s="8"/>
    </row>
    <row r="14" ht="15">
      <c r="G14" s="8"/>
    </row>
    <row r="15" ht="15">
      <c r="G15" s="8"/>
    </row>
    <row r="16" ht="15">
      <c r="G16" s="8"/>
    </row>
    <row r="17" ht="15">
      <c r="G17" s="8"/>
    </row>
  </sheetData>
  <mergeCells count="1">
    <mergeCell ref="B1:C1"/>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
  <sheetViews>
    <sheetView workbookViewId="0" topLeftCell="A1">
      <pane ySplit="1" topLeftCell="A2" activePane="bottomLeft" state="frozen"/>
      <selection pane="bottomLeft" activeCell="A1" sqref="A1"/>
    </sheetView>
  </sheetViews>
  <sheetFormatPr defaultColWidth="8.7109375" defaultRowHeight="15"/>
  <cols>
    <col min="1" max="1" width="10.00390625" style="71" customWidth="1"/>
    <col min="2" max="2" width="11.421875" style="71" customWidth="1"/>
    <col min="3" max="3" width="23.7109375" style="71" customWidth="1"/>
    <col min="4" max="4" width="43.7109375" style="71" customWidth="1"/>
    <col min="5" max="6" width="23.7109375" style="71" customWidth="1"/>
    <col min="7" max="7" width="33.7109375" style="71" customWidth="1"/>
    <col min="8" max="8" width="45.57421875" style="71" customWidth="1"/>
    <col min="9" max="16384" width="8.7109375" style="71" customWidth="1"/>
  </cols>
  <sheetData>
    <row r="1" spans="1:8" s="52" customFormat="1" ht="15" customHeight="1">
      <c r="A1" s="69" t="s">
        <v>2</v>
      </c>
      <c r="B1" s="69" t="s">
        <v>17</v>
      </c>
      <c r="C1" s="120"/>
      <c r="D1" s="120" t="s">
        <v>4</v>
      </c>
      <c r="E1" s="120" t="s">
        <v>6</v>
      </c>
      <c r="F1" s="120" t="s">
        <v>10</v>
      </c>
      <c r="G1" s="120" t="s">
        <v>14</v>
      </c>
      <c r="H1" s="120" t="s">
        <v>173</v>
      </c>
    </row>
    <row r="2" spans="1:8" s="63" customFormat="1" ht="124.2">
      <c r="A2" s="63" t="s">
        <v>24</v>
      </c>
      <c r="B2" s="63" t="str">
        <f>'Ladders San'!B4</f>
        <v>Satisfactory</v>
      </c>
      <c r="C2" s="63" t="str">
        <f>'Ladders San'!E4</f>
        <v xml:space="preserve">Private, secure, well-maintained, in-home facility, not shared with other households, available 24 hours a day.
</v>
      </c>
      <c r="D2" s="63" t="s">
        <v>174</v>
      </c>
      <c r="E2" s="63" t="s">
        <v>178</v>
      </c>
      <c r="F2" s="63" t="s">
        <v>179</v>
      </c>
      <c r="G2" s="63" t="s">
        <v>172</v>
      </c>
      <c r="H2" s="63" t="s">
        <v>181</v>
      </c>
    </row>
    <row r="3" spans="2:8" s="64" customFormat="1" ht="96.6">
      <c r="B3" s="64" t="str">
        <f>'Ladders San'!B5</f>
        <v>Moderate</v>
      </c>
      <c r="C3" s="64" t="str">
        <f>'Ladders San'!E5</f>
        <v>Private, secure, well-maintained, on-site facility, possibly shared with other households, available 24 hours a day.</v>
      </c>
      <c r="D3" s="64" t="s">
        <v>175</v>
      </c>
      <c r="E3" s="64" t="s">
        <v>30</v>
      </c>
      <c r="F3" s="64" t="s">
        <v>28</v>
      </c>
      <c r="G3" s="64" t="s">
        <v>170</v>
      </c>
      <c r="H3" s="64" t="s">
        <v>182</v>
      </c>
    </row>
    <row r="4" spans="2:8" s="30" customFormat="1" ht="82.8">
      <c r="B4" s="30" t="str">
        <f>'Ladders San'!B6</f>
        <v>Marginal</v>
      </c>
      <c r="C4" s="30" t="str">
        <f>'Ladders San'!E6</f>
        <v>Private, secure, well-maintained facility, possibly shared with other households, no more than 50 meters from home, available 24 hours a day.</v>
      </c>
      <c r="D4" s="30" t="s">
        <v>176</v>
      </c>
      <c r="E4" s="30" t="s">
        <v>113</v>
      </c>
      <c r="F4" s="30" t="s">
        <v>29</v>
      </c>
      <c r="G4" s="30" t="s">
        <v>25</v>
      </c>
      <c r="H4" s="30" t="s">
        <v>183</v>
      </c>
    </row>
    <row r="5" spans="1:8" s="70" customFormat="1" ht="82.8">
      <c r="A5" s="34"/>
      <c r="B5" s="109" t="str">
        <f>'Ladders San'!B7</f>
        <v>Unacceptable</v>
      </c>
      <c r="C5" s="109" t="str">
        <f>'Ladders San'!E7</f>
        <v>Facility is more than 50 meters from home, not available 24 hours a day, or use of the facility compromises personal safety or privacy.</v>
      </c>
      <c r="D5" s="110" t="s">
        <v>177</v>
      </c>
      <c r="E5" s="110" t="s">
        <v>114</v>
      </c>
      <c r="F5" s="70" t="s">
        <v>3</v>
      </c>
      <c r="G5" s="34" t="s">
        <v>180</v>
      </c>
      <c r="H5" s="110" t="s">
        <v>184</v>
      </c>
    </row>
    <row r="6" s="70" customFormat="1" ht="15"/>
    <row r="7" ht="15">
      <c r="G7" s="11"/>
    </row>
    <row r="8" spans="3:6" ht="42.6" customHeight="1">
      <c r="C8" s="10"/>
      <c r="D8" s="11"/>
      <c r="E8" s="11"/>
      <c r="F8" s="11"/>
    </row>
  </sheetData>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cp:lastModifiedBy>
  <cp:lastPrinted>2018-03-03T01:17:42Z</cp:lastPrinted>
  <dcterms:created xsi:type="dcterms:W3CDTF">2017-08-21T19:56:40Z</dcterms:created>
  <dcterms:modified xsi:type="dcterms:W3CDTF">2018-09-04T18:42:21Z</dcterms:modified>
  <cp:category/>
  <cp:version/>
  <cp:contentType/>
  <cp:contentStatus/>
</cp:coreProperties>
</file>